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p16276\Desktop\AAAAA_PASAR\LÍNEA 4\"/>
    </mc:Choice>
  </mc:AlternateContent>
  <xr:revisionPtr revIDLastSave="0" documentId="13_ncr:1_{1EF3606A-E6D4-44BE-9EA0-83B6B91CDA07}" xr6:coauthVersionLast="36" xr6:coauthVersionMax="36" xr10:uidLastSave="{00000000-0000-0000-0000-000000000000}"/>
  <bookViews>
    <workbookView xWindow="0" yWindow="0" windowWidth="18795" windowHeight="13965" activeTab="1" xr2:uid="{00000000-000D-0000-FFFF-FFFF00000000}"/>
  </bookViews>
  <sheets>
    <sheet name="INSTRUCCIONES" sheetId="2" r:id="rId1"/>
    <sheet name="OFERTA" sheetId="1" r:id="rId2"/>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4" i="1" l="1"/>
  <c r="I78" i="1" l="1"/>
  <c r="I77" i="1"/>
  <c r="I76" i="1"/>
  <c r="I75" i="1"/>
  <c r="I74" i="1"/>
  <c r="I73" i="1"/>
  <c r="I72" i="1"/>
  <c r="I71" i="1"/>
  <c r="I70" i="1"/>
  <c r="I69" i="1"/>
  <c r="I68" i="1"/>
  <c r="I67" i="1"/>
  <c r="I66" i="1"/>
  <c r="I65" i="1"/>
  <c r="I64" i="1"/>
  <c r="I63" i="1"/>
  <c r="I62" i="1"/>
  <c r="I61" i="1"/>
  <c r="I60" i="1"/>
  <c r="I59" i="1"/>
  <c r="I51" i="1"/>
  <c r="I52" i="1" s="1"/>
  <c r="I49" i="1"/>
  <c r="I50" i="1" s="1"/>
  <c r="I47" i="1"/>
  <c r="I48" i="1" s="1"/>
  <c r="I45" i="1"/>
  <c r="I44" i="1"/>
  <c r="I43" i="1"/>
  <c r="I42" i="1"/>
  <c r="I41" i="1"/>
  <c r="I40" i="1"/>
  <c r="I39" i="1"/>
  <c r="I38" i="1"/>
  <c r="I37" i="1"/>
  <c r="I36" i="1"/>
  <c r="I35" i="1"/>
  <c r="I34" i="1"/>
  <c r="I33" i="1"/>
  <c r="I31" i="1"/>
  <c r="I30" i="1"/>
  <c r="I29" i="1"/>
  <c r="I32" i="1" s="1"/>
  <c r="I28" i="1"/>
  <c r="I26" i="1"/>
  <c r="I25" i="1"/>
  <c r="I24" i="1"/>
  <c r="I23" i="1"/>
  <c r="I22" i="1"/>
  <c r="I21" i="1"/>
  <c r="I20" i="1"/>
  <c r="I19" i="1"/>
  <c r="I18" i="1"/>
  <c r="I17" i="1"/>
  <c r="I16" i="1"/>
  <c r="I15" i="1"/>
  <c r="I14" i="1"/>
  <c r="I13" i="1"/>
  <c r="I12" i="1"/>
  <c r="I10" i="1"/>
  <c r="I9" i="1"/>
  <c r="I8" i="1"/>
  <c r="I7" i="1"/>
  <c r="I6" i="1"/>
  <c r="I5" i="1"/>
  <c r="I4" i="1"/>
  <c r="I11" i="1" s="1"/>
  <c r="I46" i="1" l="1"/>
  <c r="I27" i="1"/>
  <c r="H85" i="1" s="1"/>
  <c r="H87" i="1" s="1"/>
  <c r="I79" i="1"/>
  <c r="I81" i="1" s="1"/>
  <c r="H86" i="1" s="1"/>
  <c r="H89" i="1" l="1"/>
  <c r="H90" i="1"/>
  <c r="G10" i="1"/>
  <c r="G9" i="1"/>
  <c r="G8" i="1"/>
  <c r="G7" i="1"/>
  <c r="G6" i="1"/>
  <c r="G5" i="1"/>
  <c r="G4" i="1"/>
  <c r="G26" i="1"/>
  <c r="G25" i="1"/>
  <c r="G24" i="1"/>
  <c r="G23" i="1"/>
  <c r="G22" i="1"/>
  <c r="G21" i="1"/>
  <c r="G20" i="1"/>
  <c r="G19" i="1"/>
  <c r="G18" i="1"/>
  <c r="G17" i="1"/>
  <c r="G16" i="1"/>
  <c r="G15" i="1"/>
  <c r="G14" i="1"/>
  <c r="G13" i="1"/>
  <c r="G12" i="1"/>
  <c r="G31" i="1"/>
  <c r="G30" i="1"/>
  <c r="G29" i="1"/>
  <c r="G28" i="1"/>
  <c r="G45" i="1"/>
  <c r="G44" i="1"/>
  <c r="G43" i="1"/>
  <c r="G42" i="1"/>
  <c r="G41" i="1"/>
  <c r="G40" i="1"/>
  <c r="G39" i="1"/>
  <c r="G38" i="1"/>
  <c r="G37" i="1"/>
  <c r="G36" i="1"/>
  <c r="G35" i="1"/>
  <c r="G34" i="1"/>
  <c r="G33" i="1"/>
  <c r="G47" i="1"/>
  <c r="G49" i="1"/>
  <c r="G51" i="1"/>
  <c r="G78" i="1"/>
  <c r="G77" i="1"/>
  <c r="G76" i="1"/>
  <c r="G75" i="1"/>
  <c r="G74" i="1"/>
  <c r="G73" i="1"/>
  <c r="G72" i="1"/>
  <c r="G71" i="1"/>
  <c r="G70" i="1"/>
  <c r="G69" i="1"/>
  <c r="G68" i="1"/>
  <c r="G67" i="1"/>
  <c r="G66" i="1"/>
  <c r="G65" i="1"/>
  <c r="G64" i="1"/>
  <c r="G63" i="1"/>
  <c r="G62" i="1"/>
  <c r="G61" i="1"/>
  <c r="G60" i="1"/>
  <c r="G59" i="1"/>
  <c r="H92" i="1" l="1"/>
  <c r="G48" i="1"/>
  <c r="G52" i="1" l="1"/>
  <c r="G50" i="1"/>
  <c r="G79" i="1" l="1"/>
  <c r="G81" i="1" s="1"/>
  <c r="G86" i="1" s="1"/>
  <c r="G46" i="1"/>
  <c r="G32" i="1" l="1"/>
  <c r="G11" i="1"/>
  <c r="G27" i="1"/>
  <c r="G54" i="1" l="1"/>
  <c r="G85" i="1" s="1"/>
  <c r="G87" i="1" l="1"/>
  <c r="H94" i="1" l="1"/>
  <c r="H96" i="1" s="1"/>
</calcChain>
</file>

<file path=xl/sharedStrings.xml><?xml version="1.0" encoding="utf-8"?>
<sst xmlns="http://schemas.openxmlformats.org/spreadsheetml/2006/main" count="197" uniqueCount="176">
  <si>
    <t>Lama estratificada de 350 x 250 mm</t>
  </si>
  <si>
    <t>Remate X1</t>
  </si>
  <si>
    <t>Remate X2</t>
  </si>
  <si>
    <t>Frontis de ascensor, realizado en vinilo adhesivo, para impresión en digital, con la información a aportar al viajero por Metro de Madrid, de dimensiones 1680 x 340 mm, según PCT. Totalmente terminado.</t>
  </si>
  <si>
    <t>Banderas templetes (vinilo a dos caras)</t>
  </si>
  <si>
    <t>PVC blanco y transparente, para imprimir en digital (las AAFF serán facilitadas por los Técnicos de Señalética). Dimensiones 300 mm x 300 mm. Puede llevar diferentes tipos de adhesivos: permanente, súper permanente o removible. A doble cara con laminado de protección en la cara exterior. El material cumplirá todas aquellas condiciones especificadas en los Pliegos de Condiciones Técnicas de Metro de Madrid.</t>
  </si>
  <si>
    <t>MARCOS</t>
  </si>
  <si>
    <t>Marco aluminio de 940 x (141 - 200 mm)</t>
  </si>
  <si>
    <t>Marco aluminio de 940 x (201 - 300 mm)</t>
  </si>
  <si>
    <t>Marco aluminio de 940 x (301 - 400 mm)</t>
  </si>
  <si>
    <t>Marco aluminio de 940 x (401 - 600 mm)</t>
  </si>
  <si>
    <t>Marco aluminio de 940 x (601 - 1000 mm)</t>
  </si>
  <si>
    <t>Marco aluminio de 1880 x (101 - 200 mm)</t>
  </si>
  <si>
    <t>Marco aluminio de 1880 x (201 - 300 mm)</t>
  </si>
  <si>
    <t>Marco aluminio de 1880 x (301 - 400 mm)</t>
  </si>
  <si>
    <t>Marco aluminio de 1880 x (401 - 500 mm)</t>
  </si>
  <si>
    <t>Marco aluminio de 1880 x (501 - 600 mm)</t>
  </si>
  <si>
    <t>Marco aluminio de 1880 x (601 - 700 mm)</t>
  </si>
  <si>
    <t>Marco aluminio de 1880 x (701 - 800 mm)</t>
  </si>
  <si>
    <t>Marco aluminio de 1880 x (&gt; 800 mm)</t>
  </si>
  <si>
    <t>Flechas exteriores</t>
  </si>
  <si>
    <t>Flechas exteriores (con estructura)</t>
  </si>
  <si>
    <t>Frontis ascensor: colocación/sustitución de vinilo de frontis de ascensor colocado en estación,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</si>
  <si>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Puertas mampara: sustitución de vinilos adhesivos de puertas de mampara,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juego completo de pegatinas de cada una de las puertas mampara.</t>
  </si>
  <si>
    <t>Cartel de pared simple: montaje de cartel nuevo en pared simple (940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</si>
  <si>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Cartel de pared doble: montaje de cartel nuevo en pared simple (1880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</si>
  <si>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Nombre de Empresa</t>
  </si>
  <si>
    <t>Domicilio Fiscal</t>
  </si>
  <si>
    <t>CIF:</t>
  </si>
  <si>
    <t>Fecha:</t>
  </si>
  <si>
    <t>Sello</t>
  </si>
  <si>
    <t>Firma</t>
  </si>
  <si>
    <t>IVA</t>
  </si>
  <si>
    <t>Lama estratificada de 940 x 60 mm</t>
  </si>
  <si>
    <t>Lama estratificada de 940 x 140 mm</t>
  </si>
  <si>
    <t>Lama estratificada de 940 x 500 mm</t>
  </si>
  <si>
    <t>Lama estratificada de 1880 x 340 mm</t>
  </si>
  <si>
    <t>UNIDADES</t>
  </si>
  <si>
    <t>PRECIO UNITARIO</t>
  </si>
  <si>
    <t>IMPORTE TOTAL</t>
  </si>
  <si>
    <t>OFERTA SIN IVA</t>
  </si>
  <si>
    <t>CONCURSO</t>
  </si>
  <si>
    <t>Lama estándar de 940 mm de ancho y 60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</si>
  <si>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140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</si>
  <si>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500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</si>
  <si>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350 mm de ancho y 250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</si>
  <si>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1880 mm de ancho y 340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</si>
  <si>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Remate tipo X1, estándar 940, de dimensiones 940 mm de ancho hasta un máximo de 200 mm de alto inclusive, (verde, azul, gris, blanc0)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</si>
  <si>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Remate tipo X2, estándar 940, de dimensiones 940 mm de ancho y de más de 200 mm de alto, (verde, azul, gris, blanco)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</si>
  <si>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Marco aluminio de 940 x (0 - 140 mm)</t>
  </si>
  <si>
    <t>Marco de 1880 mm de ancho y mayor de 800 mm de alto, compuesto por bastidor de aluminio y perfiles laterales tipo "F" de aluminio anodizado en plata de entre 15 y 25 micras, con perfil "H" intermedio, según requerimientos del Pliego. Totalmente terminado.</t>
  </si>
  <si>
    <t>Marco de 1880 mm de ancho y de entre 701 mm a 800 mm de alto, compuesto por bastidor de aluminio y perfiles laterales tipo "F" de aluminio anodizado en plata de entre 15 y 25 micras, con perfil "H" intermedio, según requerimientos del Pliego. Totalmente terminado.</t>
  </si>
  <si>
    <t>Marco de 1880 mm de ancho y de entre 601 mm a 700 mm de alto, compuesto por bastidor de aluminio y perfiles laterales tipo "F" de aluminio anodizado en plata de entre 15 y 25 micras, con perfil "H" intermedio, según requerimientos del Pliego. Totalmente terminado.</t>
  </si>
  <si>
    <t>Marco de 1880 mm de ancho y de entre 501 mm a 600 mm de alto, compuesto por bastidor de aluminio y perfiles laterales tipo "F" de aluminio anodizado en plata de entre 15 y 25 micras, con perfil "H" intermedio, según requerimientos del Pliego. Totalmente terminado.</t>
  </si>
  <si>
    <t>Marco de 1880 mm de ancho y de entre 401 mm a 500 mm de alto, compuesto por bastidor de aluminio y perfiles laterales tipo "F" de aluminio anodizado en plata de entre 15 y 25 micras, con perfil "H" intermedio, según requerimientos del Pliego. Totalmente terminado.</t>
  </si>
  <si>
    <t>Marco de 1880 mm de ancho y de entre 301 mm a 400 mm de alto, compuesto por bastidor de aluminio y perfiles laterales tipo "F" de aluminio anodizado en plata de entre 15 y 25 micras, con perfil "H" intermedio, según requerimientos del Pliego. Totalmente terminado.</t>
  </si>
  <si>
    <t>Marco de 1880 mm de ancho y de entre 201 mm a 300 mm de alto, compuesto por bastidor de aluminio y perfiles laterales tipo "F" de aluminio anodizado en plata de entre 15 y 25 micras, con perfil "H" intermedio, según requerimientos del Pliego. Totalmente terminado.</t>
  </si>
  <si>
    <t>Marco de 1880 mm de ancho y de entre 101 mm a 200 mm de alto, compuesto por bastidor de aluminio y perfiles laterales tipo "F" de aluminio anodizado en plata de entre 15 y 25 micras, con perfil "H" intermedio, según requerimientos del Pliego. Totalmente terminado.</t>
  </si>
  <si>
    <t>Marco de 940 mm de ancho y mayor de 1000 mm, compuesto por bastidor de aluminio y perfiles laterales tipo "F" de aluminio anodizado en plata de entre 15 y 25 micras de espesor, según requerimientos del Pliego. Totalmente terminado.</t>
  </si>
  <si>
    <t>Marco de 940 mm de ancho y de hasta 140 mm de alto, compuesto por bastidor de aluminio y perfiles laterales tipo "F" de aluminio anodizado en plata de entre 15 y 25 micras de espesor, según requerimientos del Pliego. Totalmente terminado.</t>
  </si>
  <si>
    <t>Marco de 940 mm de ancho y de entre 141 mm a 200 mm de alto, compuesto por bastidor de aluminio y perfiles laterales tipo "F" de aluminio anodizado en plata de entre 15 y 25 micras de espesor, según requerimientos del Pliego. Totalmente terminado.</t>
  </si>
  <si>
    <t>Marco de 940 mm de ancho y de entre 201 mm a 300 mm de alto, compuesto por bastidor de aluminio y perfiles laterales tipo "F" de aluminio anodizado en plata de entre 15 y 25 micras de espesor, según requerimientos del Pliego. Totalmente terminado.</t>
  </si>
  <si>
    <t>Marco de 940 mm de ancho y de entre 301 mm a 400 mm de alto, compuesto por bastidor de aluminio y perfiles laterales tipo "F" de aluminio anodizado en plata de entre 15 y 25 micras de espesor, según requerimientos del Pliego. Totalmente terminado.</t>
  </si>
  <si>
    <t>Marco de 940 mm de ancho y de entre 401 mm a 600 mm de alto, compuesto por bastidor de aluminio y perfiles laterales tipo "F" de aluminio anodizado en plata de entre 15 y 25 micras de espesor, según requerimientos del Pliego. Totalmente terminado.</t>
  </si>
  <si>
    <t>Marco de 940 mm de ancho y de entre 601 mm a 1000 mm de alto, compuesto por bastidor de aluminio y perfiles laterales tipo "F" de aluminio anodizado en plata de entre 15 y 25 micras de espesor, según requerimientos del Pliego. Totalmente terminado.</t>
  </si>
  <si>
    <t>Marco aluminio de 940 x (&gt; 1000 mm)</t>
  </si>
  <si>
    <t>ELEMENTOS METÁLICOS</t>
  </si>
  <si>
    <t>TOTAL SUMINISTRO DE LAMAS</t>
  </si>
  <si>
    <t>TOTAL SUMINISTRO DE MARCOS</t>
  </si>
  <si>
    <t>TOTAL SUMINISTRO DE ELEMENTOS METÁLICOS</t>
  </si>
  <si>
    <t>Frontis de acceso</t>
  </si>
  <si>
    <t>Postes de acero 2000 / 2340 mm</t>
  </si>
  <si>
    <t>Frontis de acceso de estación, realizado en aluminio de 1,2 mm de espesor y dimensiones 1680 x 340 mm, decorado con vinilo impreso digitalmente y con barniz de protección, para alojar en un bastidor metálico que es el que se fija al paramento, según PCT. Totalmente terminado.</t>
  </si>
  <si>
    <t>Flechas de señalización exterior compuestas por panel sándwich. El composite estará compuesto por dos capas de aleación de aluminio y magnesio 5005 (AlMg1), de 0,5 mm de espesor, y un núcleo de resina termoplástico, normalmente polietileno de baja densidad (PEBD), de espesor total 4 mm. El acabado se realiza mediante lacado al horno en color sólido, mediante laca PVDF especialmente resistente a la intemperie. El composite es rígido, resistente a los golpes, a la rotura y a la presión. El material cumplirá todas aquellas condiciones especificadas en los Pliegos de Condiciones Técnicas de Metro de Madrid.</t>
  </si>
  <si>
    <t>Estructura perimetral realizada con perfil "T", de acero inoxidable en caliente EN 10055. Perfil T30, de dimensiones ala = 30 mm, alma = 30 mm y e = 4 mm. Al perfil "T" se le sueldan dos medias abrazaderas para el anclaje a farola, poste o similar. Las dos medias abrazaderas se unen mediante varilla de 8 mm, tuerca y contratuercas a las otras medias abrazaderas para hacer presión. Las flechas de señalización exterior estarán compuestas por panel sándwich. El composite estará compuesto por dos capas de aleación de aluminio y maganesio 5005 8AlMg1), de 0,5 mm de espesor y núcleo de resina termoplástico, normalmente polietileno de baja densidad (PEBD), de espesor total 4 mm. El acabado se realizará mediante lacado al horno en color sólido, mediante laca PVDF, especialmente resistente a la inteperie. El composite es rígido, resistente a los golpes, a la rotura y a la presión. Todo el material cumplirá todas aquellas condiciones especificadas en los Pliegos de Condiciones Técnicas de Metro de Madrid.</t>
  </si>
  <si>
    <t>Postes de entre 2000 y 2340 mm de altura, realizados en tubo circular de 84 mm de diámetro exterior y 2 mm de espesor de acero inoxidable calidad AISI 304 y acabado pulido espejo. Acabados en la parte inferior en una placa base de acero inoxidable calidad AISI 304, pulido espejo, de 200 mm de diámetro y 10 mm de espesor, que servirá de anclaje al suelo. En la parte superior se suelda una tapa de acero inoxidable. Las uniones de tubo vertical con horizontal, se ejecutarán cortando el tubo horizontal, siguiendo la forma de la generatriz intersección de los dos cilindros. Se soldarán en cordón continuo debidamente repasado y pulido.
El material cumplirá todas aquellas condiciones especificadas en los Pliegos de Condiciones Técnicas de Metro de Madrid.
Unidad de medición: pareja de postes.</t>
  </si>
  <si>
    <t>PVC blanco y transparente, para imprimir en digital (las AAFF serán facilitadas por los Técnicos de Señalética). Dimensiones 1035 mm x 620 mm. Puede llevar diferentes tipos de adhesivos: permanente, superpermanente o removible. A doble cara con laminado de protección en la cara exterior y troquelado. El material cumplirá todas aquellas condiciones especificada  en los Pliegos de Condiciones Técnicas de Metro de Madrid.</t>
  </si>
  <si>
    <t>PVC blanco y transparente, para imprimir en digital (las AAFF serán facilitadas por los Técnicos de Señalética). Dimensiones 620 mm x 620 mm. Puede llevar diferentes tipos de adhesivos: permanente, superpermanente o removible. A doble cara con laminado de protección en la cara exterior y troquelado. El material cumplirá todas aquellas condiciones especificadas en los Pliegos de Condiciones Técnicas de Metro de Madrid.</t>
  </si>
  <si>
    <t>PVC blanco y transparente, para imprimir en digital (las AAFF serán facilitadas por los Técnicos de Señalética). Dimensiones 494 mm x 296 mm. Puede llevar diferentes tipos de adhesivos: permanente, superpermanente o removible. A doble cara con laminado de protección en la cara exterior y troquelado. El material cumplirá todas aquellas condiciones especificadas en los Pliegos de Condiciones Técnicas de Metro de Madrid.</t>
  </si>
  <si>
    <t>Rombos barandillas (vinilo a dos caras)</t>
  </si>
  <si>
    <t>PVC blanco y transparente, para imprimir en digital (las AAFF serán facilitadas por los Técnicos de Señalética). Dimensiones 2000 mm x 250 mm. Puede llevar diferentes tipos de adhesivos: permanente, superpermanente o removible. A una cara con laminado de protección en la cara exterior y troquelado, y con papel transportador para su colocación. El material cumplirá todas aquellas condiciones especificadas en los Pliegos de Condiciones Técnicas de Metro de Madrid.</t>
  </si>
  <si>
    <t>Nombres vestíbulos (vinilo a una cara, troquelado)</t>
  </si>
  <si>
    <t>Rombos portones (vinilo a dos caras, troquelado)</t>
  </si>
  <si>
    <t>Rombos templetes (vinilo a dos caras, troquelado)</t>
  </si>
  <si>
    <t>Normas ascensores (vinilo a una cara, troquelado)</t>
  </si>
  <si>
    <t>Cartel de normas de uso de escalera mecánica, pasillo rodante o rampa, de dimensiones 570 mm x 280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</si>
  <si>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PVC blanco y transparente, para imprimir en digital (las AAFF serán facilitadas por los Técnicos de Señalética). Dimensiones aproximadas 180 mm x 1200 mm. Puede llevar diferentes tipos de adhesivos: permanente, superpermanente o removible. A una cara con laminado de protección en la cara exterior, troquelado y con papel transportador para su colocación. El material cumplirá todas aquellas condiciones especificadas en los Pliegos de Condiciones Técnicas de Metro de Madrid.</t>
  </si>
  <si>
    <t>Normas EEMM horizontal (vinilo a una cara tipo suelo)</t>
  </si>
  <si>
    <t>PMR tornos (vinilo tipo suelo)</t>
  </si>
  <si>
    <t>Cartel de suelo de torno PMR, de dimensiones 600 mm x 600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</si>
  <si>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Puertas mampara 300 x 300 mm (vinilo a dos caras)</t>
  </si>
  <si>
    <t>Puertas mampara 850 x 120 mm (vinilo a dos caras)</t>
  </si>
  <si>
    <t>Frontis ascensor (vinilo a una cara)</t>
  </si>
  <si>
    <t>Vinilo adhesivo de dimensiones 100 mm x 100 mm, realizado en PVC blanco y transparente, troquelado, en acabado brillo o mate dependiendo de si es para colocar sobre tapa de canaleta o sobre lama L6, para imprimir en digital (las AAFF serán facilitadas por los Técnicos de Señalética). Puede llevar diferentes tipos de adhesivos: permanente, superpermanente o removible. A una cara con laminado de protección en la cara exterior. El material cumplirá todas aquellas condiciones especificadas en los Pliegos de Condiciones Técnicas de Metro de Madrid. Irá colocado en las tapas de canaleta de andén o lamas L6. Totalmente terminado.</t>
  </si>
  <si>
    <t>Números de línea (vinilo a una cara)</t>
  </si>
  <si>
    <t>VINILOS</t>
  </si>
  <si>
    <t>TOTAL SUMINISTRO VINILOS</t>
  </si>
  <si>
    <t>PAPEL</t>
  </si>
  <si>
    <t>TOTAL SUMINISTRO DE PAPEL</t>
  </si>
  <si>
    <t>Planos zonales</t>
  </si>
  <si>
    <t>Plano zonal de estación de Metro de Madrid para colocar en armario informativo, realizado en papel estucado, laminado a dos caras, con impresión a color, de dimensiones máximas 470 x 420 mm, (las AAFF serán facilitadas por los Técnicos de Señalética). El material cumplirá todas aquellas condiciones especificadas en los Pliegos de Condiciones Técnicas de Metro de Madrid. Totalmente terminado.</t>
  </si>
  <si>
    <t>Rombos LED ascensores</t>
  </si>
  <si>
    <t>ROMBOS LED</t>
  </si>
  <si>
    <t>TOTAL SUMINISTRO DE ROMBOS LED</t>
  </si>
  <si>
    <t>Suministro de conjunto de 4 rombos retroiluminados con LED de alta eficiencia de dimensiones 1035 x 620 mm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</si>
  <si>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SUMINISTRO DE MATERIAL</t>
  </si>
  <si>
    <t>TOTAL SUMINISTRO DE MATERIAL</t>
  </si>
  <si>
    <t>MONTAJES</t>
  </si>
  <si>
    <t>Cartel simple de pared</t>
  </si>
  <si>
    <t>Cartel doble de pared</t>
  </si>
  <si>
    <t>Cartel colgado a dos caras</t>
  </si>
  <si>
    <t>Cartel en postes a dos caras</t>
  </si>
  <si>
    <t>Cartel de "No pasar" en puertas de piñón</t>
  </si>
  <si>
    <t>Vinilos de puertas mampara</t>
  </si>
  <si>
    <t>Vinilos de portones</t>
  </si>
  <si>
    <t>Rombos y banderas en templetes</t>
  </si>
  <si>
    <t>Normas ascensor exterior</t>
  </si>
  <si>
    <t>Frontis de ascensor exterior</t>
  </si>
  <si>
    <t>Nombres en vestíbulos</t>
  </si>
  <si>
    <t>Rombos en barandillas</t>
  </si>
  <si>
    <t>Vinilos de tornos PMR</t>
  </si>
  <si>
    <t>Números de línea en andén</t>
  </si>
  <si>
    <t>Normas EEMM</t>
  </si>
  <si>
    <t>TOTAL MONTAJES</t>
  </si>
  <si>
    <t>Cartel colgado a dos caras: montaje de cartel colgado a dos caras (940 o 1880 mm de ancho), incluyendo premontaje en almacén y montaje en la estación, queda incluido la recogida del material en Canillejas o lugar a definir por el Grupo de Señalética, desplazamientos hasta la estación, desmontaje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en los carteles colgados su montaje puede requerir andamio y trabajo en horario fuera de servicio. Precio por cartel (dos marcos por cartel).</t>
  </si>
  <si>
    <t>Cartel en postes a dos caras: montaje de cartel a dos caras (940 o 1880 mm de ancho) incluido el montaje y la instalación de nuevos postes,  incluyendo premontaje en almacén, cajeado y montaje en la estación, incluyendo retirada y posterior recolocación de bancos o papeleras cuando fuera necesario; queda incluido la recogida del material en Canillejas o lugar a definir por el Responsable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o lugar a definir por el Responsable de Señalética el material no aprovechable, incluyendo medios auxiliares, pequeño material necesario y medio de transporte,incluso recepción por parte del Resposable de la Empresa Adjudicataria del aviso correspondiente, visita a la zona afectada y organización del trabajo. Precio por cartel (dos postes y dos marcos por cartel)</t>
  </si>
  <si>
    <t>Cartel "No pasar": montaje de carteles de "No pasar" de 350 x 250 mm en puertas de bajada a la vía en piñones de andenes, queda incluido la recogida del material en Canillejas o lugar a definir por el Grupo de Señalética, desplazamientos hasta la estación, incluso desmontaje y retirada del cartel actualmente existente, traslado a almacén de Canillejas,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para la colocación de estos carteles se debe realizar el trabajo en horario fuera de servicio y con los protocolos que ello conlleva. Precio por cartel. En horario fuera de explotación.</t>
  </si>
  <si>
    <t>Sustitución de placa de frontis de 1680 x 340 mm en bastidor de frontis colocado en estación, incluso desmontaje y retirada del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</si>
  <si>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Flechas exteriores: montaje y colocación/sustitución de flechas de señalización exterior, incluso desmontaje y retirada completa de la actual incluyendo estructura y abrazaderas, queda incluido la recogida del material en Canillejas o lugar a definir por el Responsable de Señalética, desplazamientos hasta la estación, recogida del material sobrante y traslado del mismo a vertedero o lugar a definir por el Responsable de Señalética, incluyendo medios auxiliares, pequeño material necesario y medio de transporte. Precio por flecha (dos planchas + estructura + abrazaderas por flecha).</t>
  </si>
  <si>
    <t>Rombos y banderas en templetes: sustitución de vinilos de rombos y banderas adhesivas en templete,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templete.</t>
  </si>
  <si>
    <t>Colocación de vinilo de normas de ascensores en ascensor exterior,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ascensor.</t>
  </si>
  <si>
    <t>Colocación de vinilos en portón,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portón (juego completo de vinilos del portón).</t>
  </si>
  <si>
    <t>Colocación de vinilos de nombre de estación en vestíbulos,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nombre.</t>
  </si>
  <si>
    <t>Colocación de vinilos de rombos en barandillas,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rombo.</t>
  </si>
  <si>
    <t>Colocación de vinilos de suelo frente a tornos PMR,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</si>
  <si>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Colocación de vinilos de normas de escaleras mecánicas en paramentos verticales, incluso desmontaje y retirada de las placas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</si>
  <si>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Colocación de vinilos de números de línea en tapas de canaleta o lamas L6 de andenes,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cada pareja de números.</t>
  </si>
  <si>
    <t>RESUMEN</t>
  </si>
  <si>
    <t>Suministro</t>
  </si>
  <si>
    <t>Montajes</t>
  </si>
  <si>
    <t>Colocación y montaje de conjunto de 4 rombos retroiluminados con LED de alta eficiencia de dimensiones 1035 x 620 mm (un rombo por cada cara del ascensor)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</si>
  <si>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Plano zonal en armario informativo: montaje/sustitución/colocación de plano zonal en armario informativo, ya sea de andén o de vestíbulo de dimensiones máximas 470 x 420 mm, incluyendo montaje en la estación, recogida del material en Canillejas o lugar a definir por el Grupo de Señalética, desplazamientos hasta la estación, incluso desmontaje y retirada del plano zonal actualmente existente, retirando a vertedero el material no aprovechable, incluyendo medios auxiliares, pequeño material necesario y medio de transporte, incluyendo visita a la zona afectada y organización del trabajo.Precio por estación.</t>
  </si>
  <si>
    <t>INSTRUCCIONES</t>
  </si>
  <si>
    <t>El licitador deberá atender a las siguientes instrucciones para proponer su oferta de contratación.</t>
  </si>
  <si>
    <t>Descripción del contenido del fichero:</t>
  </si>
  <si>
    <t>El presente fichero contiene 2 hojas:</t>
  </si>
  <si>
    <t>Hoja 1) INSTRUCCIONES</t>
  </si>
  <si>
    <t>Hoja 2) OFERTA</t>
  </si>
  <si>
    <t>Se deberan rellenar los precios unitarios ofertados en la hoja denominada:</t>
  </si>
  <si>
    <t>OFERTA</t>
  </si>
  <si>
    <t>en las casillas habilitadas al efecto (sombreadas en naranja pálido).</t>
  </si>
  <si>
    <t>(Ningún precio unitario ofertado podrá ser superior al precio unitario  de proyecto).</t>
  </si>
  <si>
    <t>En la medida que se vaya rellenando las casillas, se irá rellenando automaticamente el importe total de la oferta, con los precios ofertados.</t>
  </si>
  <si>
    <t>No se podrá dejar ninguna casilla vacía de los precios unitarios de proyecto.</t>
  </si>
  <si>
    <r>
      <t>En la hoja "</t>
    </r>
    <r>
      <rPr>
        <b/>
        <i/>
        <sz val="11"/>
        <color theme="1"/>
        <rFont val="Calibri"/>
        <family val="2"/>
        <scheme val="minor"/>
      </rPr>
      <t>OFERTA</t>
    </r>
    <r>
      <rPr>
        <sz val="11"/>
        <color theme="1"/>
        <rFont val="Calibri"/>
        <family val="2"/>
        <scheme val="minor"/>
      </rPr>
      <t>", se rellenará el cuadro con lo datos donde figura el:</t>
    </r>
  </si>
  <si>
    <t>Nombre de la empresa</t>
  </si>
  <si>
    <t>Domicilio fiscal</t>
  </si>
  <si>
    <t>CIF</t>
  </si>
  <si>
    <t>Fecha</t>
  </si>
  <si>
    <t>El adjudicatario será aquel cuyo importe total de la oferta sea el menor.</t>
  </si>
  <si>
    <t>Tira superior portones (vinilo a una caras)</t>
  </si>
  <si>
    <t>PVC blanco y transparente, para imprimir en digital (las AAFF serán facilitadas por los Técnicos de Señalética). Dimensiones 700 mm x 120 mm. Puede llevar diferentes tipos de adhesivos: permanente, superpermanente o removible. A una cara con laminado de protección en la cara exterior. El material cumplirá todas aquellas condiciones especificadas en los Pliegos de Condiciones Técnicas de Metro de Madrid.</t>
  </si>
  <si>
    <t>PVC</t>
  </si>
  <si>
    <t>L13 940 x 140 mm</t>
  </si>
  <si>
    <t>PVC de 1 mm de espesor, impreso directamente y laminado, de dimensiones máximas 940 x 140 mm, (las AAFF serán facilitadas por los Técnicos de Señalética). El material cumplirá todas aquellas condiciones especificadas en los Pliegos de Condiciones Técnicas de Metro de Madrid. Totalmente terminado.</t>
  </si>
  <si>
    <t>Ccolocación de carteles de PVC de 1 mm, con cinta de doble cara y adhesivo de alta resistencia a tracción, de dimensiones máximas 940 x 140 mm, incluyendo montaje en la estación, recogida del material en Canillejas o lugar a definir por el Grupo de Señalética, desplazamientos hasta la estación, incluso desmontaje y retirada del cartel existente, retirando a vertedero el material no aprovechable, incluyendo medios auxiliares, pequeño material necesario y medio de transporte, incluyendo visita a la zona afectada y organización del trabajo.Precio por estación.</t>
  </si>
  <si>
    <t>TOTAL SUMINISTRO DE PVC</t>
  </si>
  <si>
    <t>SUMATORIO</t>
  </si>
  <si>
    <t>Para la elaboración de este documento se tendrán en cuenta las Notas del apartado 27 del cuadro resumen del Pliego de Condiciones Particulares.</t>
  </si>
  <si>
    <t>NOTA:  Ningún precio unitario ofertado podrá ser superior al precio unitario de referencia.</t>
  </si>
  <si>
    <t>Gastos generales</t>
  </si>
  <si>
    <t>Beneficio industrial</t>
  </si>
  <si>
    <t>PRESUPUESTO EJECUCIÓN</t>
  </si>
  <si>
    <t>TOTAL OFERTA SIN IVA</t>
  </si>
  <si>
    <t>TOTAL OFERTA CON IVA</t>
  </si>
  <si>
    <t>Hay que rellenar la casilla correspondiente a los % de gastos generales y beneficio industrial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</si>
</sst>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scheme val="minor"/>
    </font>
    <font>
      <b/>
      <sz val="14"/>
      <color theme="1"/>
      <name val="Calibri"/>
      <family val="2"/>
      <scheme val="minor"/>
    </font>
    <font>
      <b/>
      <i/>
      <sz val="10"/>
      <color theme="1"/>
      <name val="Calibri"/>
      <family val="2"/>
      <scheme val="minor"/>
    </font>
    <font>
      <b/>
      <sz val="10"/>
      <name val="Calibri"/>
      <family val="2"/>
      <scheme val="minor"/>
    </font>
    <font>
      <b/>
      <sz val="12"/>
      <color theme="1"/>
      <name val="Calibri"/>
      <family val="2"/>
      <scheme val="minor"/>
    </font>
    <font>
      <sz val="10"/>
      <color theme="1"/>
      <name val="Calibri"/>
      <family val="2"/>
      <scheme val="minor"/>
    </font>
    <font>
      <b/>
      <sz val="11"/>
      <color theme="1"/>
      <name val="Calibri"/>
      <family val="2"/>
      <scheme val="minor"/>
    </font>
    <font>
      <b/>
      <sz val="10"/>
      <color theme="1"/>
      <name val="Calibri"/>
      <family val="2"/>
      <scheme val="minor"/>
    </font>
    <font>
      <sz val="10"/>
      <name val="Calibri"/>
      <family val="2"/>
      <scheme val="minor"/>
    </font>
    <font>
      <sz val="10"/>
      <color rgb="FF003399"/>
      <name val="Calibri"/>
      <family val="2"/>
      <scheme val="minor"/>
    </font>
    <font>
      <b/>
      <sz val="11"/>
      <color rgb="FFFF00FF"/>
      <name val="Calibri"/>
      <family val="2"/>
      <scheme val="minor"/>
    </font>
    <font>
      <b/>
      <sz val="11"/>
      <color rgb="FF003399"/>
      <name val="Calibri"/>
      <family val="2"/>
      <scheme val="minor"/>
    </font>
    <font>
      <b/>
      <sz val="18"/>
      <color theme="1"/>
      <name val="Calibri"/>
      <family val="2"/>
      <scheme val="minor"/>
    </font>
    <font>
      <b/>
      <sz val="12"/>
      <color rgb="FF003399"/>
      <name val="Calibri"/>
      <family val="2"/>
      <scheme val="minor"/>
    </font>
    <font>
      <b/>
      <sz val="12"/>
      <color rgb="FFFF00FF"/>
      <name val="Calibri"/>
      <family val="2"/>
      <scheme val="minor"/>
    </font>
    <font>
      <b/>
      <sz val="13"/>
      <color theme="1"/>
      <name val="Calibri"/>
      <family val="2"/>
      <scheme val="minor"/>
    </font>
    <font>
      <sz val="12"/>
      <color rgb="FF003399"/>
      <name val="Calibri"/>
      <family val="2"/>
      <scheme val="minor"/>
    </font>
    <font>
      <b/>
      <u/>
      <sz val="14"/>
      <color theme="1"/>
      <name val="Calibri"/>
      <family val="2"/>
      <scheme val="minor"/>
    </font>
    <font>
      <b/>
      <i/>
      <sz val="11"/>
      <color theme="1"/>
      <name val="Calibri"/>
      <family val="2"/>
      <scheme val="minor"/>
    </font>
    <font>
      <sz val="9"/>
      <color theme="1"/>
      <name val="Arial"/>
      <family val="2"/>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5" tint="0.79998168889431442"/>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auto="1"/>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153">
    <xf numFmtId="0" fontId="0" fillId="0" borderId="0" xfId="0"/>
    <xf numFmtId="0" fontId="5" fillId="0" borderId="0" xfId="0" applyFont="1" applyAlignment="1" applyProtection="1">
      <alignment vertical="center" wrapText="1"/>
    </xf>
    <xf numFmtId="0" fontId="5" fillId="0" borderId="0" xfId="0" applyFont="1" applyAlignment="1" applyProtection="1">
      <alignment horizontal="center" vertical="center" wrapText="1"/>
    </xf>
    <xf numFmtId="0" fontId="0" fillId="0" borderId="0" xfId="0" applyAlignment="1">
      <alignment horizontal="center" vertical="center"/>
    </xf>
    <xf numFmtId="0" fontId="0" fillId="0" borderId="0" xfId="0" applyAlignment="1">
      <alignment vertical="center"/>
    </xf>
    <xf numFmtId="0" fontId="1" fillId="3" borderId="0" xfId="0" applyFont="1" applyFill="1" applyAlignment="1">
      <alignment horizontal="center" vertical="center"/>
    </xf>
    <xf numFmtId="0" fontId="6" fillId="0" borderId="0" xfId="0" applyFont="1" applyAlignment="1">
      <alignment horizontal="left" vertical="center" indent="3"/>
    </xf>
    <xf numFmtId="0" fontId="18" fillId="0" borderId="0" xfId="0" applyFont="1" applyAlignment="1">
      <alignment vertical="center"/>
    </xf>
    <xf numFmtId="164" fontId="5" fillId="4" borderId="27" xfId="0" applyNumberFormat="1" applyFont="1" applyFill="1" applyBorder="1" applyAlignment="1" applyProtection="1">
      <alignment horizontal="center" vertical="center"/>
      <protection locked="0"/>
    </xf>
    <xf numFmtId="0" fontId="17" fillId="0" borderId="0" xfId="0" applyFont="1" applyFill="1" applyAlignment="1">
      <alignment vertical="center"/>
    </xf>
    <xf numFmtId="0" fontId="2" fillId="0" borderId="0" xfId="0" applyFont="1" applyAlignment="1" applyProtection="1">
      <alignment horizontal="left" vertical="center" wrapText="1"/>
    </xf>
    <xf numFmtId="0" fontId="19" fillId="0" borderId="0" xfId="0" applyFont="1"/>
    <xf numFmtId="0" fontId="5" fillId="0" borderId="0" xfId="0" applyFont="1" applyFill="1" applyAlignment="1" applyProtection="1">
      <alignment vertical="center" wrapText="1"/>
    </xf>
    <xf numFmtId="0" fontId="5" fillId="0" borderId="0" xfId="0" applyFont="1" applyAlignment="1" applyProtection="1">
      <alignment vertical="center"/>
    </xf>
    <xf numFmtId="0" fontId="5" fillId="0" borderId="0" xfId="0" applyFont="1" applyAlignment="1" applyProtection="1">
      <alignment horizontal="center" vertical="center"/>
    </xf>
    <xf numFmtId="0" fontId="7" fillId="0" borderId="0" xfId="0" applyFont="1" applyFill="1" applyBorder="1" applyAlignment="1" applyProtection="1">
      <alignment vertical="center" wrapText="1"/>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2" fillId="0" borderId="32" xfId="0" applyFont="1" applyBorder="1" applyAlignment="1" applyProtection="1">
      <alignment horizontal="center" vertical="center"/>
    </xf>
    <xf numFmtId="49" fontId="5" fillId="0" borderId="17" xfId="0" applyNumberFormat="1" applyFont="1" applyBorder="1" applyAlignment="1" applyProtection="1">
      <alignment vertical="center" wrapText="1"/>
    </xf>
    <xf numFmtId="49" fontId="5" fillId="0" borderId="21" xfId="0" applyNumberFormat="1" applyFont="1" applyBorder="1" applyAlignment="1" applyProtection="1">
      <alignment vertical="center" wrapText="1"/>
    </xf>
    <xf numFmtId="1" fontId="5" fillId="0" borderId="20" xfId="0" applyNumberFormat="1" applyFont="1" applyBorder="1" applyAlignment="1" applyProtection="1">
      <alignment horizontal="center" vertical="center"/>
    </xf>
    <xf numFmtId="164" fontId="5" fillId="0" borderId="39" xfId="0" applyNumberFormat="1" applyFont="1" applyBorder="1" applyAlignment="1" applyProtection="1">
      <alignment horizontal="center" vertical="center"/>
    </xf>
    <xf numFmtId="164" fontId="9" fillId="0" borderId="21" xfId="0" applyNumberFormat="1" applyFont="1" applyBorder="1" applyAlignment="1" applyProtection="1">
      <alignment horizontal="center" vertical="center"/>
    </xf>
    <xf numFmtId="49" fontId="5" fillId="0" borderId="25" xfId="0" applyNumberFormat="1" applyFont="1" applyBorder="1" applyAlignment="1" applyProtection="1">
      <alignment vertical="center" wrapText="1"/>
    </xf>
    <xf numFmtId="49" fontId="5" fillId="0" borderId="23" xfId="0" applyNumberFormat="1" applyFont="1" applyBorder="1" applyAlignment="1" applyProtection="1">
      <alignment vertical="center" wrapText="1"/>
    </xf>
    <xf numFmtId="1" fontId="5" fillId="0" borderId="22" xfId="0" applyNumberFormat="1" applyFont="1" applyBorder="1" applyAlignment="1" applyProtection="1">
      <alignment horizontal="center" vertical="center"/>
    </xf>
    <xf numFmtId="164" fontId="5" fillId="0" borderId="40" xfId="0" applyNumberFormat="1" applyFont="1" applyBorder="1" applyAlignment="1" applyProtection="1">
      <alignment horizontal="center" vertical="center"/>
    </xf>
    <xf numFmtId="164" fontId="9" fillId="0" borderId="23" xfId="0" applyNumberFormat="1" applyFont="1" applyBorder="1" applyAlignment="1" applyProtection="1">
      <alignment horizontal="center" vertical="center"/>
    </xf>
    <xf numFmtId="0" fontId="6" fillId="2" borderId="9" xfId="0" applyFont="1" applyFill="1" applyBorder="1" applyAlignment="1" applyProtection="1">
      <alignment vertical="center"/>
    </xf>
    <xf numFmtId="0" fontId="6" fillId="2" borderId="10" xfId="0" applyFont="1" applyFill="1" applyBorder="1" applyAlignment="1" applyProtection="1">
      <alignment vertical="center"/>
    </xf>
    <xf numFmtId="49" fontId="6" fillId="2" borderId="10" xfId="0" applyNumberFormat="1" applyFont="1" applyFill="1" applyBorder="1" applyAlignment="1" applyProtection="1">
      <alignment vertical="center" wrapText="1"/>
    </xf>
    <xf numFmtId="1" fontId="6" fillId="2" borderId="9" xfId="0" applyNumberFormat="1" applyFont="1" applyFill="1" applyBorder="1" applyAlignment="1" applyProtection="1">
      <alignment horizontal="center" vertical="center"/>
    </xf>
    <xf numFmtId="4" fontId="10" fillId="2" borderId="10" xfId="0" applyNumberFormat="1" applyFont="1" applyFill="1" applyBorder="1" applyAlignment="1" applyProtection="1">
      <alignment horizontal="center" vertical="center"/>
    </xf>
    <xf numFmtId="164" fontId="11" fillId="2" borderId="11" xfId="0" applyNumberFormat="1" applyFont="1" applyFill="1" applyBorder="1" applyAlignment="1" applyProtection="1">
      <alignment horizontal="center" vertical="center"/>
    </xf>
    <xf numFmtId="4" fontId="10" fillId="2" borderId="9" xfId="0" applyNumberFormat="1" applyFont="1" applyFill="1" applyBorder="1" applyAlignment="1" applyProtection="1">
      <alignment horizontal="center" vertical="center"/>
    </xf>
    <xf numFmtId="0" fontId="7" fillId="0" borderId="0" xfId="0" applyFont="1" applyAlignment="1" applyProtection="1">
      <alignment vertical="center"/>
    </xf>
    <xf numFmtId="49" fontId="5" fillId="0" borderId="24" xfId="0" applyNumberFormat="1" applyFont="1" applyBorder="1" applyAlignment="1" applyProtection="1">
      <alignment vertical="center" wrapText="1"/>
    </xf>
    <xf numFmtId="49" fontId="5" fillId="0" borderId="19" xfId="0" applyNumberFormat="1" applyFont="1" applyBorder="1" applyAlignment="1" applyProtection="1">
      <alignment vertical="center" wrapText="1"/>
    </xf>
    <xf numFmtId="1" fontId="5" fillId="0" borderId="18" xfId="0" applyNumberFormat="1" applyFont="1" applyBorder="1" applyAlignment="1" applyProtection="1">
      <alignment horizontal="center" vertical="center"/>
    </xf>
    <xf numFmtId="164" fontId="5" fillId="0" borderId="41" xfId="0" applyNumberFormat="1" applyFont="1" applyBorder="1" applyAlignment="1" applyProtection="1">
      <alignment horizontal="center" vertical="center"/>
    </xf>
    <xf numFmtId="164" fontId="9" fillId="0" borderId="19" xfId="0" applyNumberFormat="1" applyFont="1" applyBorder="1" applyAlignment="1" applyProtection="1">
      <alignment horizontal="center" vertical="center"/>
    </xf>
    <xf numFmtId="49" fontId="5" fillId="0" borderId="19" xfId="0" applyNumberFormat="1" applyFont="1" applyFill="1" applyBorder="1" applyAlignment="1" applyProtection="1">
      <alignment vertical="center" wrapText="1"/>
    </xf>
    <xf numFmtId="0" fontId="6" fillId="2" borderId="15" xfId="0" applyFont="1" applyFill="1" applyBorder="1" applyAlignment="1" applyProtection="1">
      <alignment vertical="center"/>
    </xf>
    <xf numFmtId="0" fontId="6" fillId="2" borderId="26" xfId="0" applyFont="1" applyFill="1" applyBorder="1" applyAlignment="1" applyProtection="1">
      <alignment vertical="center"/>
    </xf>
    <xf numFmtId="49" fontId="6" fillId="2" borderId="26" xfId="0" applyNumberFormat="1" applyFont="1" applyFill="1" applyBorder="1" applyAlignment="1" applyProtection="1">
      <alignment vertical="center" wrapText="1"/>
    </xf>
    <xf numFmtId="1" fontId="6" fillId="2" borderId="15" xfId="0" applyNumberFormat="1" applyFont="1" applyFill="1" applyBorder="1" applyAlignment="1" applyProtection="1">
      <alignment horizontal="center" vertical="center"/>
    </xf>
    <xf numFmtId="4" fontId="10" fillId="2" borderId="26" xfId="0" applyNumberFormat="1" applyFont="1" applyFill="1" applyBorder="1" applyAlignment="1" applyProtection="1">
      <alignment horizontal="center" vertical="center"/>
    </xf>
    <xf numFmtId="164" fontId="11" fillId="2" borderId="16" xfId="0" applyNumberFormat="1" applyFont="1" applyFill="1" applyBorder="1" applyAlignment="1" applyProtection="1">
      <alignment horizontal="center" vertical="center"/>
    </xf>
    <xf numFmtId="164" fontId="10" fillId="2" borderId="10" xfId="0" applyNumberFormat="1" applyFont="1" applyFill="1" applyBorder="1" applyAlignment="1" applyProtection="1">
      <alignment horizontal="center" vertical="center"/>
    </xf>
    <xf numFmtId="164" fontId="10" fillId="2" borderId="9" xfId="0" applyNumberFormat="1" applyFont="1" applyFill="1" applyBorder="1" applyAlignment="1" applyProtection="1">
      <alignment horizontal="center" vertical="center"/>
    </xf>
    <xf numFmtId="0" fontId="6" fillId="0" borderId="0" xfId="0" applyFont="1" applyAlignment="1" applyProtection="1">
      <alignment vertical="center"/>
    </xf>
    <xf numFmtId="0" fontId="4" fillId="0" borderId="18" xfId="0" applyFont="1" applyBorder="1" applyAlignment="1" applyProtection="1">
      <alignment horizontal="center" vertical="center"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center" wrapText="1"/>
    </xf>
    <xf numFmtId="1"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164" fontId="13" fillId="2" borderId="11" xfId="0" applyNumberFormat="1" applyFont="1" applyFill="1" applyBorder="1" applyAlignment="1" applyProtection="1">
      <alignment horizontal="center" vertical="center"/>
    </xf>
    <xf numFmtId="4" fontId="14" fillId="2" borderId="9"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wrapText="1"/>
    </xf>
    <xf numFmtId="1" fontId="6" fillId="0" borderId="0" xfId="0" applyNumberFormat="1" applyFont="1" applyFill="1" applyBorder="1" applyAlignment="1" applyProtection="1">
      <alignment horizontal="center" vertical="center"/>
    </xf>
    <xf numFmtId="4" fontId="10" fillId="0" borderId="0" xfId="0" applyNumberFormat="1" applyFont="1" applyFill="1" applyBorder="1" applyAlignment="1" applyProtection="1">
      <alignment horizontal="center" vertical="center"/>
    </xf>
    <xf numFmtId="164" fontId="11" fillId="0" borderId="0" xfId="0" applyNumberFormat="1" applyFont="1" applyFill="1" applyBorder="1" applyAlignment="1" applyProtection="1">
      <alignment horizontal="center" vertical="center"/>
    </xf>
    <xf numFmtId="49" fontId="5" fillId="0" borderId="28" xfId="0" applyNumberFormat="1" applyFont="1" applyFill="1" applyBorder="1" applyAlignment="1" applyProtection="1">
      <alignment vertical="center" wrapText="1"/>
    </xf>
    <xf numFmtId="49" fontId="5" fillId="0" borderId="29" xfId="0" applyNumberFormat="1" applyFont="1" applyBorder="1" applyAlignment="1" applyProtection="1">
      <alignment vertical="center" wrapText="1"/>
    </xf>
    <xf numFmtId="1" fontId="5" fillId="0" borderId="27" xfId="0" applyNumberFormat="1" applyFont="1" applyBorder="1" applyAlignment="1" applyProtection="1">
      <alignment horizontal="center" vertical="center"/>
    </xf>
    <xf numFmtId="164" fontId="5" fillId="0" borderId="4" xfId="0" applyNumberFormat="1" applyFont="1" applyBorder="1" applyAlignment="1" applyProtection="1">
      <alignment horizontal="center" vertical="center"/>
    </xf>
    <xf numFmtId="164" fontId="9" fillId="0" borderId="29" xfId="0" applyNumberFormat="1" applyFont="1" applyBorder="1" applyAlignment="1" applyProtection="1">
      <alignment horizontal="center" vertical="center"/>
    </xf>
    <xf numFmtId="49" fontId="5" fillId="0" borderId="17" xfId="0" applyNumberFormat="1" applyFont="1" applyFill="1" applyBorder="1" applyAlignment="1" applyProtection="1">
      <alignment vertical="center" wrapText="1"/>
    </xf>
    <xf numFmtId="49" fontId="5" fillId="0" borderId="21" xfId="0" applyNumberFormat="1" applyFont="1" applyFill="1" applyBorder="1" applyAlignment="1" applyProtection="1">
      <alignment vertical="center" wrapText="1"/>
    </xf>
    <xf numFmtId="1" fontId="5" fillId="0" borderId="20" xfId="0" applyNumberFormat="1" applyFont="1" applyFill="1" applyBorder="1" applyAlignment="1" applyProtection="1">
      <alignment horizontal="center" vertical="center"/>
    </xf>
    <xf numFmtId="49" fontId="5" fillId="0" borderId="25" xfId="0" applyNumberFormat="1" applyFont="1" applyFill="1" applyBorder="1" applyAlignment="1" applyProtection="1">
      <alignment vertical="center" wrapText="1"/>
    </xf>
    <xf numFmtId="49" fontId="5" fillId="0" borderId="23" xfId="0" applyNumberFormat="1" applyFont="1" applyFill="1" applyBorder="1" applyAlignment="1" applyProtection="1">
      <alignment vertical="center" wrapText="1"/>
    </xf>
    <xf numFmtId="0" fontId="6" fillId="0" borderId="0" xfId="0" applyFont="1" applyFill="1" applyBorder="1" applyAlignment="1" applyProtection="1">
      <alignment vertical="center"/>
    </xf>
    <xf numFmtId="49" fontId="6" fillId="0" borderId="0" xfId="0" applyNumberFormat="1" applyFont="1" applyFill="1" applyBorder="1" applyAlignment="1" applyProtection="1">
      <alignment vertical="center" wrapText="1"/>
    </xf>
    <xf numFmtId="49" fontId="4" fillId="2" borderId="30" xfId="0" applyNumberFormat="1" applyFont="1" applyFill="1" applyBorder="1" applyAlignment="1" applyProtection="1">
      <alignment vertical="center" wrapText="1"/>
    </xf>
    <xf numFmtId="49" fontId="4" fillId="2" borderId="31" xfId="0" applyNumberFormat="1" applyFont="1" applyFill="1" applyBorder="1" applyAlignment="1" applyProtection="1">
      <alignment horizontal="right" vertical="center" wrapText="1"/>
    </xf>
    <xf numFmtId="49" fontId="4" fillId="2" borderId="32" xfId="0" applyNumberFormat="1" applyFont="1" applyFill="1" applyBorder="1" applyAlignment="1" applyProtection="1">
      <alignment horizontal="right" vertical="center" wrapText="1"/>
    </xf>
    <xf numFmtId="1" fontId="4" fillId="0" borderId="0" xfId="0" applyNumberFormat="1" applyFont="1" applyFill="1" applyBorder="1" applyAlignment="1" applyProtection="1">
      <alignment horizontal="right" vertical="center"/>
    </xf>
    <xf numFmtId="49" fontId="6" fillId="0" borderId="27" xfId="0" applyNumberFormat="1" applyFont="1" applyFill="1" applyBorder="1" applyAlignment="1" applyProtection="1">
      <alignment vertical="center" wrapText="1"/>
    </xf>
    <xf numFmtId="164" fontId="16" fillId="0" borderId="28" xfId="0" applyNumberFormat="1" applyFont="1" applyFill="1" applyBorder="1" applyAlignment="1" applyProtection="1">
      <alignment horizontal="right" vertical="center"/>
    </xf>
    <xf numFmtId="164" fontId="16" fillId="0" borderId="29"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right" vertical="center"/>
    </xf>
    <xf numFmtId="49" fontId="6" fillId="0" borderId="38" xfId="0" applyNumberFormat="1" applyFont="1" applyFill="1" applyBorder="1" applyAlignment="1" applyProtection="1">
      <alignment vertical="center" wrapText="1"/>
    </xf>
    <xf numFmtId="164" fontId="16" fillId="0" borderId="33" xfId="0" applyNumberFormat="1" applyFont="1" applyFill="1" applyBorder="1" applyAlignment="1" applyProtection="1">
      <alignment horizontal="right" vertical="center"/>
    </xf>
    <xf numFmtId="164" fontId="16" fillId="0" borderId="37" xfId="0" applyNumberFormat="1" applyFont="1" applyFill="1" applyBorder="1" applyAlignment="1" applyProtection="1">
      <alignment horizontal="right" vertical="center"/>
    </xf>
    <xf numFmtId="49" fontId="6" fillId="2" borderId="30" xfId="0" applyNumberFormat="1" applyFont="1" applyFill="1" applyBorder="1" applyAlignment="1" applyProtection="1">
      <alignment vertical="center" wrapText="1"/>
    </xf>
    <xf numFmtId="164" fontId="13" fillId="2" borderId="31" xfId="0" applyNumberFormat="1" applyFont="1" applyFill="1" applyBorder="1" applyAlignment="1" applyProtection="1">
      <alignment horizontal="right" vertical="center"/>
    </xf>
    <xf numFmtId="164" fontId="13" fillId="2" borderId="32" xfId="0" applyNumberFormat="1" applyFont="1" applyFill="1" applyBorder="1" applyAlignment="1" applyProtection="1">
      <alignment horizontal="right" vertical="center"/>
    </xf>
    <xf numFmtId="164" fontId="13" fillId="0" borderId="0" xfId="0" applyNumberFormat="1" applyFont="1" applyFill="1" applyBorder="1" applyAlignment="1" applyProtection="1">
      <alignment horizontal="right" vertical="center"/>
    </xf>
    <xf numFmtId="0" fontId="5" fillId="0" borderId="0" xfId="0" applyFont="1" applyFill="1" applyAlignment="1" applyProtection="1">
      <alignment vertical="center"/>
    </xf>
    <xf numFmtId="49" fontId="4" fillId="0" borderId="42" xfId="0" applyNumberFormat="1" applyFont="1" applyFill="1" applyBorder="1" applyAlignment="1" applyProtection="1">
      <alignment vertical="center" wrapText="1"/>
    </xf>
    <xf numFmtId="164" fontId="4" fillId="0" borderId="43" xfId="0" applyNumberFormat="1" applyFont="1" applyFill="1" applyBorder="1" applyAlignment="1" applyProtection="1">
      <alignment horizontal="right" vertical="center" wrapText="1"/>
    </xf>
    <xf numFmtId="49" fontId="4" fillId="0" borderId="44" xfId="0" applyNumberFormat="1" applyFont="1" applyFill="1" applyBorder="1" applyAlignment="1" applyProtection="1">
      <alignment vertical="center" wrapText="1"/>
    </xf>
    <xf numFmtId="164" fontId="4" fillId="0" borderId="45" xfId="0" applyNumberFormat="1" applyFont="1" applyFill="1" applyBorder="1" applyAlignment="1" applyProtection="1">
      <alignment horizontal="right" vertical="center" wrapText="1"/>
    </xf>
    <xf numFmtId="10" fontId="4" fillId="0" borderId="0" xfId="0" applyNumberFormat="1" applyFont="1" applyFill="1" applyBorder="1" applyAlignment="1" applyProtection="1">
      <alignment horizontal="right" vertical="center" wrapText="1"/>
    </xf>
    <xf numFmtId="49" fontId="4" fillId="0" borderId="0" xfId="0" applyNumberFormat="1" applyFont="1" applyFill="1" applyBorder="1" applyAlignment="1" applyProtection="1">
      <alignment vertical="center" wrapText="1"/>
    </xf>
    <xf numFmtId="49" fontId="4" fillId="2" borderId="9" xfId="0" applyNumberFormat="1" applyFont="1" applyFill="1" applyBorder="1" applyAlignment="1" applyProtection="1">
      <alignment vertical="center" wrapText="1"/>
    </xf>
    <xf numFmtId="164" fontId="4" fillId="2" borderId="10" xfId="0" applyNumberFormat="1" applyFont="1" applyFill="1" applyBorder="1" applyAlignment="1" applyProtection="1">
      <alignment horizontal="right" vertical="center" wrapText="1"/>
    </xf>
    <xf numFmtId="164" fontId="4" fillId="2" borderId="11" xfId="0" applyNumberFormat="1" applyFont="1" applyFill="1" applyBorder="1" applyAlignment="1" applyProtection="1">
      <alignment horizontal="right" vertical="center" wrapText="1"/>
    </xf>
    <xf numFmtId="49" fontId="4" fillId="0" borderId="9" xfId="0" applyNumberFormat="1" applyFont="1" applyFill="1" applyBorder="1" applyAlignment="1" applyProtection="1">
      <alignment vertical="center" wrapText="1"/>
    </xf>
    <xf numFmtId="10" fontId="4" fillId="0" borderId="31" xfId="0" applyNumberFormat="1" applyFont="1" applyFill="1" applyBorder="1" applyAlignment="1" applyProtection="1">
      <alignment horizontal="right" vertical="center" wrapText="1"/>
    </xf>
    <xf numFmtId="164" fontId="4" fillId="0" borderId="11" xfId="0" applyNumberFormat="1" applyFont="1" applyFill="1" applyBorder="1" applyAlignment="1" applyProtection="1">
      <alignment horizontal="right" vertical="center" wrapText="1"/>
    </xf>
    <xf numFmtId="164" fontId="4" fillId="0" borderId="0" xfId="0" applyNumberFormat="1" applyFont="1" applyFill="1" applyBorder="1" applyAlignment="1" applyProtection="1">
      <alignment horizontal="right" vertical="center" wrapText="1"/>
    </xf>
    <xf numFmtId="0" fontId="8" fillId="0" borderId="0" xfId="0" applyFont="1" applyFill="1" applyBorder="1" applyAlignment="1" applyProtection="1">
      <alignment horizontal="center" vertical="center" wrapText="1"/>
    </xf>
    <xf numFmtId="10" fontId="4" fillId="4" borderId="24" xfId="0" applyNumberFormat="1" applyFont="1" applyFill="1" applyBorder="1" applyAlignment="1" applyProtection="1">
      <alignment horizontal="right" vertical="center" wrapText="1"/>
      <protection locked="0"/>
    </xf>
    <xf numFmtId="10" fontId="4" fillId="4" borderId="25" xfId="0" applyNumberFormat="1" applyFont="1" applyFill="1" applyBorder="1" applyAlignment="1" applyProtection="1">
      <alignment horizontal="right" vertical="center" wrapText="1"/>
      <protection locked="0"/>
    </xf>
    <xf numFmtId="49" fontId="15" fillId="2" borderId="9" xfId="0" applyNumberFormat="1" applyFont="1" applyFill="1" applyBorder="1" applyAlignment="1" applyProtection="1">
      <alignment horizontal="center" vertical="center" wrapText="1"/>
    </xf>
    <xf numFmtId="49" fontId="15" fillId="2" borderId="10" xfId="0" applyNumberFormat="1" applyFont="1" applyFill="1" applyBorder="1" applyAlignment="1" applyProtection="1">
      <alignment horizontal="center" vertical="center" wrapText="1"/>
    </xf>
    <xf numFmtId="49" fontId="15" fillId="2" borderId="11" xfId="0" applyNumberFormat="1" applyFont="1" applyFill="1" applyBorder="1" applyAlignment="1" applyProtection="1">
      <alignment horizontal="center" vertical="center" wrapText="1"/>
    </xf>
    <xf numFmtId="0" fontId="4" fillId="0" borderId="34"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2" borderId="15" xfId="0" applyFont="1" applyFill="1" applyBorder="1" applyAlignment="1" applyProtection="1">
      <alignment horizontal="center" vertical="center" wrapText="1"/>
    </xf>
    <xf numFmtId="0" fontId="4" fillId="2" borderId="26" xfId="0" applyFont="1" applyFill="1" applyBorder="1" applyAlignment="1" applyProtection="1">
      <alignment horizontal="center" vertical="center" wrapText="1"/>
    </xf>
    <xf numFmtId="0" fontId="4" fillId="2" borderId="16" xfId="0" applyFont="1" applyFill="1" applyBorder="1" applyAlignment="1" applyProtection="1">
      <alignment horizontal="center" vertical="center" wrapText="1"/>
    </xf>
    <xf numFmtId="0" fontId="4" fillId="0" borderId="18"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18"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left" vertical="center" wrapText="1"/>
      <protection locked="0"/>
    </xf>
    <xf numFmtId="0" fontId="3" fillId="0" borderId="3"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12" fillId="2" borderId="15" xfId="0" applyFont="1" applyFill="1" applyBorder="1" applyAlignment="1" applyProtection="1">
      <alignment horizontal="center" vertical="center"/>
    </xf>
    <xf numFmtId="0" fontId="12" fillId="2" borderId="26" xfId="0" applyFont="1" applyFill="1" applyBorder="1" applyAlignment="1" applyProtection="1">
      <alignment horizontal="center" vertical="center"/>
    </xf>
    <xf numFmtId="0" fontId="12" fillId="2" borderId="16" xfId="0" applyFont="1" applyFill="1" applyBorder="1" applyAlignment="1" applyProtection="1">
      <alignment horizontal="center" vertical="center"/>
    </xf>
    <xf numFmtId="0" fontId="12" fillId="2" borderId="12" xfId="0" applyFont="1" applyFill="1" applyBorder="1" applyAlignment="1" applyProtection="1">
      <alignment horizontal="center" vertical="center"/>
    </xf>
    <xf numFmtId="0" fontId="12" fillId="2" borderId="13" xfId="0" applyFont="1" applyFill="1" applyBorder="1" applyAlignment="1" applyProtection="1">
      <alignment horizontal="center" vertical="center"/>
    </xf>
    <xf numFmtId="0" fontId="12" fillId="2" borderId="14" xfId="0" applyFont="1" applyFill="1" applyBorder="1" applyAlignment="1" applyProtection="1">
      <alignment horizontal="center" vertical="center"/>
    </xf>
    <xf numFmtId="0" fontId="4" fillId="0" borderId="22" xfId="0" applyFont="1" applyBorder="1" applyAlignment="1" applyProtection="1">
      <alignment horizontal="center" vertical="center"/>
    </xf>
    <xf numFmtId="0" fontId="2" fillId="0" borderId="0" xfId="0" applyFont="1" applyAlignment="1" applyProtection="1">
      <alignment horizontal="left" vertical="center" wrapText="1"/>
    </xf>
    <xf numFmtId="0" fontId="3" fillId="0" borderId="1"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1"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76E2A-7BC5-4FF9-AADC-445C11552B90}">
  <dimension ref="A1:B36"/>
  <sheetViews>
    <sheetView workbookViewId="0">
      <selection activeCell="B15" sqref="B15"/>
    </sheetView>
  </sheetViews>
  <sheetFormatPr baseColWidth="10" defaultRowHeight="15" x14ac:dyDescent="0.25"/>
  <cols>
    <col min="2" max="2" width="132.7109375" bestFit="1" customWidth="1"/>
  </cols>
  <sheetData>
    <row r="1" spans="1:2" x14ac:dyDescent="0.25">
      <c r="A1" s="3"/>
    </row>
    <row r="2" spans="1:2" ht="18.75" x14ac:dyDescent="0.25">
      <c r="A2" s="3"/>
      <c r="B2" s="9" t="s">
        <v>142</v>
      </c>
    </row>
    <row r="3" spans="1:2" x14ac:dyDescent="0.25">
      <c r="A3" s="3"/>
      <c r="B3" s="4"/>
    </row>
    <row r="4" spans="1:2" x14ac:dyDescent="0.25">
      <c r="A4" s="3"/>
      <c r="B4" s="4" t="s">
        <v>143</v>
      </c>
    </row>
    <row r="5" spans="1:2" x14ac:dyDescent="0.25">
      <c r="A5" s="3"/>
      <c r="B5" s="4"/>
    </row>
    <row r="6" spans="1:2" x14ac:dyDescent="0.25">
      <c r="A6" s="3"/>
      <c r="B6" s="4" t="s">
        <v>144</v>
      </c>
    </row>
    <row r="7" spans="1:2" x14ac:dyDescent="0.25">
      <c r="A7" s="3"/>
      <c r="B7" s="4"/>
    </row>
    <row r="8" spans="1:2" ht="18.75" x14ac:dyDescent="0.25">
      <c r="A8" s="5">
        <v>1</v>
      </c>
      <c r="B8" s="4" t="s">
        <v>145</v>
      </c>
    </row>
    <row r="9" spans="1:2" x14ac:dyDescent="0.25">
      <c r="A9" s="3"/>
      <c r="B9" s="4"/>
    </row>
    <row r="10" spans="1:2" x14ac:dyDescent="0.25">
      <c r="A10" s="3"/>
      <c r="B10" s="6" t="s">
        <v>146</v>
      </c>
    </row>
    <row r="11" spans="1:2" x14ac:dyDescent="0.25">
      <c r="A11" s="3"/>
      <c r="B11" s="6" t="s">
        <v>147</v>
      </c>
    </row>
    <row r="12" spans="1:2" x14ac:dyDescent="0.25">
      <c r="A12" s="3"/>
      <c r="B12" s="4"/>
    </row>
    <row r="13" spans="1:2" ht="18.75" x14ac:dyDescent="0.25">
      <c r="A13" s="5">
        <v>2</v>
      </c>
      <c r="B13" s="4" t="s">
        <v>148</v>
      </c>
    </row>
    <row r="14" spans="1:2" x14ac:dyDescent="0.25">
      <c r="A14" s="3"/>
      <c r="B14" s="4"/>
    </row>
    <row r="15" spans="1:2" x14ac:dyDescent="0.25">
      <c r="A15" s="3"/>
      <c r="B15" s="6" t="s">
        <v>149</v>
      </c>
    </row>
    <row r="16" spans="1:2" x14ac:dyDescent="0.25">
      <c r="A16" s="3"/>
      <c r="B16" s="4"/>
    </row>
    <row r="17" spans="1:2" x14ac:dyDescent="0.25">
      <c r="A17" s="3"/>
      <c r="B17" s="4" t="s">
        <v>150</v>
      </c>
    </row>
    <row r="18" spans="1:2" x14ac:dyDescent="0.25">
      <c r="A18" s="3"/>
      <c r="B18" s="7" t="s">
        <v>151</v>
      </c>
    </row>
    <row r="19" spans="1:2" x14ac:dyDescent="0.25">
      <c r="A19" s="3"/>
      <c r="B19" s="4" t="s">
        <v>168</v>
      </c>
    </row>
    <row r="20" spans="1:2" x14ac:dyDescent="0.25">
      <c r="A20" s="3"/>
      <c r="B20" s="11"/>
    </row>
    <row r="21" spans="1:2" ht="18.75" x14ac:dyDescent="0.25">
      <c r="A21" s="5">
        <v>3</v>
      </c>
      <c r="B21" s="4" t="s">
        <v>152</v>
      </c>
    </row>
    <row r="22" spans="1:2" x14ac:dyDescent="0.25">
      <c r="A22" s="3"/>
      <c r="B22" s="4"/>
    </row>
    <row r="23" spans="1:2" x14ac:dyDescent="0.25">
      <c r="A23" s="3"/>
      <c r="B23" s="4" t="s">
        <v>153</v>
      </c>
    </row>
    <row r="24" spans="1:2" x14ac:dyDescent="0.25">
      <c r="A24" s="3"/>
      <c r="B24" s="4"/>
    </row>
    <row r="25" spans="1:2" x14ac:dyDescent="0.25">
      <c r="A25" s="3"/>
      <c r="B25" s="4" t="s">
        <v>175</v>
      </c>
    </row>
    <row r="26" spans="1:2" x14ac:dyDescent="0.25">
      <c r="A26" s="3"/>
      <c r="B26" s="4"/>
    </row>
    <row r="27" spans="1:2" ht="18.75" x14ac:dyDescent="0.25">
      <c r="A27" s="5">
        <v>4</v>
      </c>
      <c r="B27" s="4" t="s">
        <v>154</v>
      </c>
    </row>
    <row r="28" spans="1:2" x14ac:dyDescent="0.25">
      <c r="A28" s="3"/>
    </row>
    <row r="29" spans="1:2" x14ac:dyDescent="0.25">
      <c r="A29" s="3"/>
      <c r="B29" s="6" t="s">
        <v>155</v>
      </c>
    </row>
    <row r="30" spans="1:2" x14ac:dyDescent="0.25">
      <c r="A30" s="3"/>
      <c r="B30" s="6" t="s">
        <v>156</v>
      </c>
    </row>
    <row r="31" spans="1:2" x14ac:dyDescent="0.25">
      <c r="A31" s="3"/>
      <c r="B31" s="6" t="s">
        <v>157</v>
      </c>
    </row>
    <row r="32" spans="1:2" x14ac:dyDescent="0.25">
      <c r="A32" s="3"/>
      <c r="B32" s="6" t="s">
        <v>158</v>
      </c>
    </row>
    <row r="33" spans="1:2" x14ac:dyDescent="0.25">
      <c r="A33" s="3"/>
      <c r="B33" s="6" t="s">
        <v>30</v>
      </c>
    </row>
    <row r="34" spans="1:2" x14ac:dyDescent="0.25">
      <c r="A34" s="3"/>
      <c r="B34" s="6" t="s">
        <v>31</v>
      </c>
    </row>
    <row r="35" spans="1:2" x14ac:dyDescent="0.25">
      <c r="A35" s="3"/>
    </row>
    <row r="36" spans="1:2" ht="18.75" x14ac:dyDescent="0.25">
      <c r="A36" s="5">
        <v>5</v>
      </c>
      <c r="B36" s="4" t="s">
        <v>159</v>
      </c>
    </row>
  </sheetData>
  <sheetProtection password="E936" sheet="1" objects="1" scenarios="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23"/>
  <sheetViews>
    <sheetView tabSelected="1" topLeftCell="C37" zoomScale="80" zoomScaleNormal="80" workbookViewId="0">
      <selection activeCell="G89" sqref="G89"/>
    </sheetView>
  </sheetViews>
  <sheetFormatPr baseColWidth="10" defaultColWidth="11.42578125" defaultRowHeight="12.75" x14ac:dyDescent="0.25"/>
  <cols>
    <col min="1" max="1" width="11.42578125" style="13"/>
    <col min="2" max="2" width="16.140625" style="13" bestFit="1" customWidth="1"/>
    <col min="3" max="3" width="15.5703125" style="13" customWidth="1"/>
    <col min="4" max="4" width="72.42578125" style="13" customWidth="1"/>
    <col min="5" max="5" width="9.5703125" style="14" bestFit="1" customWidth="1"/>
    <col min="6" max="6" width="25.42578125" style="14" customWidth="1"/>
    <col min="7" max="7" width="16.7109375" style="14" customWidth="1"/>
    <col min="8" max="8" width="16.42578125" style="13" customWidth="1"/>
    <col min="9" max="9" width="18.140625" style="13" customWidth="1"/>
    <col min="10" max="16384" width="11.42578125" style="13"/>
  </cols>
  <sheetData>
    <row r="1" spans="2:10" ht="28.5" customHeight="1" thickBot="1" x14ac:dyDescent="0.3"/>
    <row r="2" spans="2:10" ht="24" customHeight="1" thickBot="1" x14ac:dyDescent="0.3">
      <c r="B2" s="141" t="s">
        <v>105</v>
      </c>
      <c r="C2" s="142"/>
      <c r="D2" s="143"/>
      <c r="E2" s="113" t="s">
        <v>41</v>
      </c>
      <c r="F2" s="114"/>
      <c r="G2" s="115"/>
      <c r="H2" s="114" t="s">
        <v>149</v>
      </c>
      <c r="I2" s="115"/>
      <c r="J2" s="15"/>
    </row>
    <row r="3" spans="2:10" ht="20.25" customHeight="1" thickBot="1" x14ac:dyDescent="0.3">
      <c r="B3" s="144"/>
      <c r="C3" s="145"/>
      <c r="D3" s="146"/>
      <c r="E3" s="16" t="s">
        <v>37</v>
      </c>
      <c r="F3" s="17" t="s">
        <v>38</v>
      </c>
      <c r="G3" s="18" t="s">
        <v>39</v>
      </c>
      <c r="H3" s="16" t="s">
        <v>38</v>
      </c>
      <c r="I3" s="18" t="s">
        <v>39</v>
      </c>
    </row>
    <row r="4" spans="2:10" ht="63.75" x14ac:dyDescent="0.25">
      <c r="B4" s="117"/>
      <c r="C4" s="19" t="s">
        <v>33</v>
      </c>
      <c r="D4" s="20" t="s">
        <v>42</v>
      </c>
      <c r="E4" s="21">
        <v>1685</v>
      </c>
      <c r="F4" s="22">
        <v>20</v>
      </c>
      <c r="G4" s="23">
        <f t="shared" ref="G4:G10" si="0">ROUND(E4*F4,2)</f>
        <v>33700</v>
      </c>
      <c r="H4" s="8"/>
      <c r="I4" s="23">
        <f t="shared" ref="I4:I10" si="1">E4*H4</f>
        <v>0</v>
      </c>
    </row>
    <row r="5" spans="2:10" ht="63.75" x14ac:dyDescent="0.25">
      <c r="B5" s="117"/>
      <c r="C5" s="19" t="s">
        <v>34</v>
      </c>
      <c r="D5" s="20" t="s">
        <v>43</v>
      </c>
      <c r="E5" s="21">
        <v>256</v>
      </c>
      <c r="F5" s="22">
        <v>23.48</v>
      </c>
      <c r="G5" s="23">
        <f t="shared" si="0"/>
        <v>6010.88</v>
      </c>
      <c r="H5" s="8"/>
      <c r="I5" s="23">
        <f t="shared" si="1"/>
        <v>0</v>
      </c>
    </row>
    <row r="6" spans="2:10" ht="63.75" x14ac:dyDescent="0.25">
      <c r="B6" s="117"/>
      <c r="C6" s="19" t="s">
        <v>35</v>
      </c>
      <c r="D6" s="20" t="s">
        <v>44</v>
      </c>
      <c r="E6" s="21">
        <v>32</v>
      </c>
      <c r="F6" s="22">
        <v>48.7</v>
      </c>
      <c r="G6" s="23">
        <f t="shared" si="0"/>
        <v>1558.4</v>
      </c>
      <c r="H6" s="8"/>
      <c r="I6" s="23">
        <f t="shared" si="1"/>
        <v>0</v>
      </c>
    </row>
    <row r="7" spans="2:10" ht="63.75" x14ac:dyDescent="0.25">
      <c r="B7" s="117"/>
      <c r="C7" s="19" t="s">
        <v>0</v>
      </c>
      <c r="D7" s="20" t="s">
        <v>45</v>
      </c>
      <c r="E7" s="21">
        <v>28</v>
      </c>
      <c r="F7" s="22">
        <v>18.260000000000002</v>
      </c>
      <c r="G7" s="23">
        <f t="shared" si="0"/>
        <v>511.28</v>
      </c>
      <c r="H7" s="8"/>
      <c r="I7" s="23">
        <f t="shared" si="1"/>
        <v>0</v>
      </c>
    </row>
    <row r="8" spans="2:10" ht="63.75" x14ac:dyDescent="0.25">
      <c r="B8" s="117"/>
      <c r="C8" s="19" t="s">
        <v>36</v>
      </c>
      <c r="D8" s="20" t="s">
        <v>46</v>
      </c>
      <c r="E8" s="21">
        <v>17</v>
      </c>
      <c r="F8" s="22">
        <v>88.7</v>
      </c>
      <c r="G8" s="23">
        <f t="shared" si="0"/>
        <v>1507.9</v>
      </c>
      <c r="H8" s="8"/>
      <c r="I8" s="23">
        <f t="shared" si="1"/>
        <v>0</v>
      </c>
    </row>
    <row r="9" spans="2:10" ht="76.5" x14ac:dyDescent="0.25">
      <c r="B9" s="117"/>
      <c r="C9" s="19" t="s">
        <v>1</v>
      </c>
      <c r="D9" s="20" t="s">
        <v>47</v>
      </c>
      <c r="E9" s="21">
        <v>54</v>
      </c>
      <c r="F9" s="22">
        <v>18.260000000000002</v>
      </c>
      <c r="G9" s="23">
        <f t="shared" si="0"/>
        <v>986.04</v>
      </c>
      <c r="H9" s="8"/>
      <c r="I9" s="23">
        <f t="shared" si="1"/>
        <v>0</v>
      </c>
    </row>
    <row r="10" spans="2:10" ht="77.25" thickBot="1" x14ac:dyDescent="0.3">
      <c r="B10" s="147"/>
      <c r="C10" s="24" t="s">
        <v>2</v>
      </c>
      <c r="D10" s="25" t="s">
        <v>48</v>
      </c>
      <c r="E10" s="26">
        <v>3</v>
      </c>
      <c r="F10" s="27">
        <v>36.520000000000003</v>
      </c>
      <c r="G10" s="28">
        <f t="shared" si="0"/>
        <v>109.56</v>
      </c>
      <c r="H10" s="8"/>
      <c r="I10" s="28">
        <f t="shared" si="1"/>
        <v>0</v>
      </c>
    </row>
    <row r="11" spans="2:10" s="36" customFormat="1" ht="15" customHeight="1" thickBot="1" x14ac:dyDescent="0.3">
      <c r="B11" s="29"/>
      <c r="C11" s="30"/>
      <c r="D11" s="31" t="s">
        <v>67</v>
      </c>
      <c r="E11" s="32"/>
      <c r="F11" s="33"/>
      <c r="G11" s="34">
        <f>SUM(G4:G10)</f>
        <v>44384.06</v>
      </c>
      <c r="H11" s="35"/>
      <c r="I11" s="34">
        <f>SUM(I4:I10)</f>
        <v>0</v>
      </c>
    </row>
    <row r="12" spans="2:10" ht="38.25" x14ac:dyDescent="0.25">
      <c r="B12" s="116" t="s">
        <v>6</v>
      </c>
      <c r="C12" s="37" t="s">
        <v>49</v>
      </c>
      <c r="D12" s="38" t="s">
        <v>59</v>
      </c>
      <c r="E12" s="39">
        <v>93</v>
      </c>
      <c r="F12" s="40">
        <v>32.18</v>
      </c>
      <c r="G12" s="41">
        <f t="shared" ref="G12:G26" si="2">ROUND(E12*F12,2)</f>
        <v>2992.74</v>
      </c>
      <c r="H12" s="8"/>
      <c r="I12" s="41">
        <f t="shared" ref="I12:I26" si="3">E12*H12</f>
        <v>0</v>
      </c>
    </row>
    <row r="13" spans="2:10" ht="38.25" x14ac:dyDescent="0.25">
      <c r="B13" s="117"/>
      <c r="C13" s="19" t="s">
        <v>7</v>
      </c>
      <c r="D13" s="20" t="s">
        <v>60</v>
      </c>
      <c r="E13" s="21">
        <v>10</v>
      </c>
      <c r="F13" s="22">
        <v>39.130000000000003</v>
      </c>
      <c r="G13" s="23">
        <f t="shared" si="2"/>
        <v>391.3</v>
      </c>
      <c r="H13" s="8"/>
      <c r="I13" s="23">
        <f t="shared" si="3"/>
        <v>0</v>
      </c>
    </row>
    <row r="14" spans="2:10" ht="38.25" x14ac:dyDescent="0.25">
      <c r="B14" s="117"/>
      <c r="C14" s="19" t="s">
        <v>8</v>
      </c>
      <c r="D14" s="20" t="s">
        <v>61</v>
      </c>
      <c r="E14" s="21">
        <v>14</v>
      </c>
      <c r="F14" s="22">
        <v>42.61</v>
      </c>
      <c r="G14" s="23">
        <f t="shared" si="2"/>
        <v>596.54</v>
      </c>
      <c r="H14" s="8"/>
      <c r="I14" s="23">
        <f t="shared" si="3"/>
        <v>0</v>
      </c>
    </row>
    <row r="15" spans="2:10" ht="38.25" x14ac:dyDescent="0.25">
      <c r="B15" s="117"/>
      <c r="C15" s="19" t="s">
        <v>9</v>
      </c>
      <c r="D15" s="20" t="s">
        <v>62</v>
      </c>
      <c r="E15" s="21">
        <v>39</v>
      </c>
      <c r="F15" s="22">
        <v>45.22</v>
      </c>
      <c r="G15" s="23">
        <f t="shared" si="2"/>
        <v>1763.58</v>
      </c>
      <c r="H15" s="8"/>
      <c r="I15" s="23">
        <f t="shared" si="3"/>
        <v>0</v>
      </c>
    </row>
    <row r="16" spans="2:10" ht="38.25" x14ac:dyDescent="0.25">
      <c r="B16" s="117"/>
      <c r="C16" s="19" t="s">
        <v>10</v>
      </c>
      <c r="D16" s="20" t="s">
        <v>63</v>
      </c>
      <c r="E16" s="21">
        <v>114</v>
      </c>
      <c r="F16" s="22">
        <v>51.31</v>
      </c>
      <c r="G16" s="23">
        <f t="shared" si="2"/>
        <v>5849.34</v>
      </c>
      <c r="H16" s="8"/>
      <c r="I16" s="23">
        <f t="shared" si="3"/>
        <v>0</v>
      </c>
    </row>
    <row r="17" spans="2:9" ht="38.25" x14ac:dyDescent="0.25">
      <c r="B17" s="117"/>
      <c r="C17" s="19" t="s">
        <v>11</v>
      </c>
      <c r="D17" s="20" t="s">
        <v>64</v>
      </c>
      <c r="E17" s="21">
        <v>28</v>
      </c>
      <c r="F17" s="22">
        <v>60.87</v>
      </c>
      <c r="G17" s="23">
        <f t="shared" si="2"/>
        <v>1704.36</v>
      </c>
      <c r="H17" s="8"/>
      <c r="I17" s="23">
        <f t="shared" si="3"/>
        <v>0</v>
      </c>
    </row>
    <row r="18" spans="2:9" ht="38.25" x14ac:dyDescent="0.25">
      <c r="B18" s="117"/>
      <c r="C18" s="19" t="s">
        <v>65</v>
      </c>
      <c r="D18" s="20" t="s">
        <v>58</v>
      </c>
      <c r="E18" s="21">
        <v>4</v>
      </c>
      <c r="F18" s="22">
        <v>78.260000000000005</v>
      </c>
      <c r="G18" s="23">
        <f t="shared" si="2"/>
        <v>313.04000000000002</v>
      </c>
      <c r="H18" s="8"/>
      <c r="I18" s="23">
        <f t="shared" si="3"/>
        <v>0</v>
      </c>
    </row>
    <row r="19" spans="2:9" ht="51" x14ac:dyDescent="0.25">
      <c r="B19" s="117"/>
      <c r="C19" s="19" t="s">
        <v>12</v>
      </c>
      <c r="D19" s="20" t="s">
        <v>57</v>
      </c>
      <c r="E19" s="21">
        <v>2</v>
      </c>
      <c r="F19" s="22">
        <v>48.26</v>
      </c>
      <c r="G19" s="23">
        <f t="shared" si="2"/>
        <v>96.52</v>
      </c>
      <c r="H19" s="8"/>
      <c r="I19" s="23">
        <f t="shared" si="3"/>
        <v>0</v>
      </c>
    </row>
    <row r="20" spans="2:9" ht="51" x14ac:dyDescent="0.25">
      <c r="B20" s="117"/>
      <c r="C20" s="19" t="s">
        <v>13</v>
      </c>
      <c r="D20" s="20" t="s">
        <v>56</v>
      </c>
      <c r="E20" s="21">
        <v>2</v>
      </c>
      <c r="F20" s="22">
        <v>58.7</v>
      </c>
      <c r="G20" s="23">
        <f t="shared" si="2"/>
        <v>117.4</v>
      </c>
      <c r="H20" s="8"/>
      <c r="I20" s="23">
        <f t="shared" si="3"/>
        <v>0</v>
      </c>
    </row>
    <row r="21" spans="2:9" ht="51" x14ac:dyDescent="0.25">
      <c r="B21" s="117"/>
      <c r="C21" s="19" t="s">
        <v>14</v>
      </c>
      <c r="D21" s="20" t="s">
        <v>55</v>
      </c>
      <c r="E21" s="21">
        <v>15</v>
      </c>
      <c r="F21" s="22">
        <v>63.05</v>
      </c>
      <c r="G21" s="23">
        <f t="shared" si="2"/>
        <v>945.75</v>
      </c>
      <c r="H21" s="8"/>
      <c r="I21" s="23">
        <f t="shared" si="3"/>
        <v>0</v>
      </c>
    </row>
    <row r="22" spans="2:9" ht="51" x14ac:dyDescent="0.25">
      <c r="B22" s="117"/>
      <c r="C22" s="19" t="s">
        <v>15</v>
      </c>
      <c r="D22" s="20" t="s">
        <v>54</v>
      </c>
      <c r="E22" s="21">
        <v>2</v>
      </c>
      <c r="F22" s="22">
        <v>67.83</v>
      </c>
      <c r="G22" s="23">
        <f t="shared" si="2"/>
        <v>135.66</v>
      </c>
      <c r="H22" s="8"/>
      <c r="I22" s="23">
        <f t="shared" si="3"/>
        <v>0</v>
      </c>
    </row>
    <row r="23" spans="2:9" ht="51" x14ac:dyDescent="0.25">
      <c r="B23" s="117"/>
      <c r="C23" s="19" t="s">
        <v>16</v>
      </c>
      <c r="D23" s="20" t="s">
        <v>53</v>
      </c>
      <c r="E23" s="21">
        <v>16</v>
      </c>
      <c r="F23" s="22">
        <v>76.959999999999994</v>
      </c>
      <c r="G23" s="23">
        <f t="shared" si="2"/>
        <v>1231.3599999999999</v>
      </c>
      <c r="H23" s="8"/>
      <c r="I23" s="23">
        <f t="shared" si="3"/>
        <v>0</v>
      </c>
    </row>
    <row r="24" spans="2:9" ht="51" x14ac:dyDescent="0.25">
      <c r="B24" s="117"/>
      <c r="C24" s="19" t="s">
        <v>17</v>
      </c>
      <c r="D24" s="20" t="s">
        <v>52</v>
      </c>
      <c r="E24" s="21">
        <v>11</v>
      </c>
      <c r="F24" s="22">
        <v>83.92</v>
      </c>
      <c r="G24" s="23">
        <f t="shared" si="2"/>
        <v>923.12</v>
      </c>
      <c r="H24" s="8"/>
      <c r="I24" s="23">
        <f t="shared" si="3"/>
        <v>0</v>
      </c>
    </row>
    <row r="25" spans="2:9" ht="51" x14ac:dyDescent="0.25">
      <c r="B25" s="117"/>
      <c r="C25" s="19" t="s">
        <v>18</v>
      </c>
      <c r="D25" s="20" t="s">
        <v>51</v>
      </c>
      <c r="E25" s="21">
        <v>22</v>
      </c>
      <c r="F25" s="22">
        <v>91.31</v>
      </c>
      <c r="G25" s="23">
        <f t="shared" si="2"/>
        <v>2008.82</v>
      </c>
      <c r="H25" s="8"/>
      <c r="I25" s="23">
        <f t="shared" si="3"/>
        <v>0</v>
      </c>
    </row>
    <row r="26" spans="2:9" ht="51.75" thickBot="1" x14ac:dyDescent="0.3">
      <c r="B26" s="117"/>
      <c r="C26" s="19" t="s">
        <v>19</v>
      </c>
      <c r="D26" s="20" t="s">
        <v>50</v>
      </c>
      <c r="E26" s="21">
        <v>10</v>
      </c>
      <c r="F26" s="22">
        <v>117.4</v>
      </c>
      <c r="G26" s="23">
        <f t="shared" si="2"/>
        <v>1174</v>
      </c>
      <c r="H26" s="8"/>
      <c r="I26" s="23">
        <f t="shared" si="3"/>
        <v>0</v>
      </c>
    </row>
    <row r="27" spans="2:9" s="36" customFormat="1" ht="15" customHeight="1" thickBot="1" x14ac:dyDescent="0.3">
      <c r="B27" s="29"/>
      <c r="C27" s="30"/>
      <c r="D27" s="31" t="s">
        <v>68</v>
      </c>
      <c r="E27" s="32"/>
      <c r="F27" s="33"/>
      <c r="G27" s="34">
        <f>SUM(G12:G26)</f>
        <v>20243.53</v>
      </c>
      <c r="H27" s="35"/>
      <c r="I27" s="34">
        <f>SUM(I12:I26)</f>
        <v>0</v>
      </c>
    </row>
    <row r="28" spans="2:9" ht="51" x14ac:dyDescent="0.25">
      <c r="B28" s="118" t="s">
        <v>66</v>
      </c>
      <c r="C28" s="19" t="s">
        <v>70</v>
      </c>
      <c r="D28" s="42" t="s">
        <v>72</v>
      </c>
      <c r="E28" s="39">
        <v>25</v>
      </c>
      <c r="F28" s="40">
        <v>49.57</v>
      </c>
      <c r="G28" s="41">
        <f>ROUND(E28*F28,2)</f>
        <v>1239.25</v>
      </c>
      <c r="H28" s="8"/>
      <c r="I28" s="41">
        <f t="shared" ref="I28" si="4">E28*H28</f>
        <v>0</v>
      </c>
    </row>
    <row r="29" spans="2:9" ht="102" x14ac:dyDescent="0.25">
      <c r="B29" s="119"/>
      <c r="C29" s="19" t="s">
        <v>20</v>
      </c>
      <c r="D29" s="20" t="s">
        <v>73</v>
      </c>
      <c r="E29" s="21">
        <v>111</v>
      </c>
      <c r="F29" s="22">
        <v>68.180000000000007</v>
      </c>
      <c r="G29" s="23">
        <f>ROUND(E29*F29,2)</f>
        <v>7567.98</v>
      </c>
      <c r="H29" s="8"/>
      <c r="I29" s="23">
        <f>E29*H29</f>
        <v>0</v>
      </c>
    </row>
    <row r="30" spans="2:9" ht="153" x14ac:dyDescent="0.25">
      <c r="B30" s="119"/>
      <c r="C30" s="19" t="s">
        <v>21</v>
      </c>
      <c r="D30" s="20" t="s">
        <v>74</v>
      </c>
      <c r="E30" s="21">
        <v>85</v>
      </c>
      <c r="F30" s="22">
        <v>99.13</v>
      </c>
      <c r="G30" s="23">
        <f>ROUND(E30*F30,2)</f>
        <v>8426.0499999999993</v>
      </c>
      <c r="H30" s="8"/>
      <c r="I30" s="23">
        <f t="shared" ref="I30:I31" si="5">E30*H30</f>
        <v>0</v>
      </c>
    </row>
    <row r="31" spans="2:9" ht="141" thickBot="1" x14ac:dyDescent="0.3">
      <c r="B31" s="119"/>
      <c r="C31" s="19" t="s">
        <v>71</v>
      </c>
      <c r="D31" s="20" t="s">
        <v>75</v>
      </c>
      <c r="E31" s="21">
        <v>8</v>
      </c>
      <c r="F31" s="22">
        <v>276.52999999999997</v>
      </c>
      <c r="G31" s="23">
        <f>ROUND(E31*F31,2)</f>
        <v>2212.2399999999998</v>
      </c>
      <c r="H31" s="8"/>
      <c r="I31" s="23">
        <f t="shared" si="5"/>
        <v>0</v>
      </c>
    </row>
    <row r="32" spans="2:9" ht="15" customHeight="1" thickBot="1" x14ac:dyDescent="0.3">
      <c r="B32" s="43"/>
      <c r="C32" s="44"/>
      <c r="D32" s="45" t="s">
        <v>69</v>
      </c>
      <c r="E32" s="46"/>
      <c r="F32" s="47"/>
      <c r="G32" s="48">
        <f>SUM(G28:G31)</f>
        <v>19445.52</v>
      </c>
      <c r="H32" s="35"/>
      <c r="I32" s="48">
        <f>SUM(I28:I31)</f>
        <v>0</v>
      </c>
    </row>
    <row r="33" spans="2:9" ht="38.25" x14ac:dyDescent="0.25">
      <c r="B33" s="110" t="s">
        <v>95</v>
      </c>
      <c r="C33" s="37" t="s">
        <v>92</v>
      </c>
      <c r="D33" s="38" t="s">
        <v>3</v>
      </c>
      <c r="E33" s="39">
        <v>7</v>
      </c>
      <c r="F33" s="40">
        <v>13.04</v>
      </c>
      <c r="G33" s="41">
        <f t="shared" ref="G33:G45" si="6">ROUND(E33*F33,2)</f>
        <v>91.28</v>
      </c>
      <c r="H33" s="8"/>
      <c r="I33" s="41">
        <f t="shared" ref="I33:I44" si="7">E33*H33</f>
        <v>0</v>
      </c>
    </row>
    <row r="34" spans="2:9" ht="76.5" x14ac:dyDescent="0.25">
      <c r="B34" s="111"/>
      <c r="C34" s="19" t="s">
        <v>84</v>
      </c>
      <c r="D34" s="20" t="s">
        <v>86</v>
      </c>
      <c r="E34" s="21">
        <v>7</v>
      </c>
      <c r="F34" s="22">
        <v>6.09</v>
      </c>
      <c r="G34" s="23">
        <f t="shared" si="6"/>
        <v>42.63</v>
      </c>
      <c r="H34" s="8"/>
      <c r="I34" s="23">
        <f t="shared" si="7"/>
        <v>0</v>
      </c>
    </row>
    <row r="35" spans="2:9" ht="63.75" x14ac:dyDescent="0.25">
      <c r="B35" s="111"/>
      <c r="C35" s="19" t="s">
        <v>83</v>
      </c>
      <c r="D35" s="20" t="s">
        <v>76</v>
      </c>
      <c r="E35" s="21">
        <v>25</v>
      </c>
      <c r="F35" s="22">
        <v>20.440000000000001</v>
      </c>
      <c r="G35" s="23">
        <f t="shared" si="6"/>
        <v>511</v>
      </c>
      <c r="H35" s="8"/>
      <c r="I35" s="23">
        <f t="shared" si="7"/>
        <v>0</v>
      </c>
    </row>
    <row r="36" spans="2:9" ht="63.75" x14ac:dyDescent="0.25">
      <c r="B36" s="111"/>
      <c r="C36" s="19" t="s">
        <v>4</v>
      </c>
      <c r="D36" s="20" t="s">
        <v>77</v>
      </c>
      <c r="E36" s="21">
        <v>25</v>
      </c>
      <c r="F36" s="22">
        <v>13.04</v>
      </c>
      <c r="G36" s="23">
        <f t="shared" si="6"/>
        <v>326</v>
      </c>
      <c r="H36" s="8"/>
      <c r="I36" s="23">
        <f t="shared" si="7"/>
        <v>0</v>
      </c>
    </row>
    <row r="37" spans="2:9" ht="63.75" x14ac:dyDescent="0.25">
      <c r="B37" s="111"/>
      <c r="C37" s="19" t="s">
        <v>91</v>
      </c>
      <c r="D37" s="20" t="s">
        <v>5</v>
      </c>
      <c r="E37" s="21">
        <v>296</v>
      </c>
      <c r="F37" s="22">
        <v>3.48</v>
      </c>
      <c r="G37" s="23">
        <f t="shared" si="6"/>
        <v>1030.08</v>
      </c>
      <c r="H37" s="8"/>
      <c r="I37" s="23">
        <f t="shared" si="7"/>
        <v>0</v>
      </c>
    </row>
    <row r="38" spans="2:9" ht="63.75" x14ac:dyDescent="0.25">
      <c r="B38" s="111"/>
      <c r="C38" s="19" t="s">
        <v>90</v>
      </c>
      <c r="D38" s="20" t="s">
        <v>5</v>
      </c>
      <c r="E38" s="21">
        <v>148</v>
      </c>
      <c r="F38" s="22">
        <v>3.48</v>
      </c>
      <c r="G38" s="23">
        <f t="shared" si="6"/>
        <v>515.04</v>
      </c>
      <c r="H38" s="8"/>
      <c r="I38" s="23">
        <f t="shared" si="7"/>
        <v>0</v>
      </c>
    </row>
    <row r="39" spans="2:9" ht="63.75" x14ac:dyDescent="0.25">
      <c r="B39" s="111"/>
      <c r="C39" s="19" t="s">
        <v>82</v>
      </c>
      <c r="D39" s="20" t="s">
        <v>78</v>
      </c>
      <c r="E39" s="21">
        <v>54</v>
      </c>
      <c r="F39" s="22">
        <v>10</v>
      </c>
      <c r="G39" s="23">
        <f t="shared" si="6"/>
        <v>540</v>
      </c>
      <c r="H39" s="8"/>
      <c r="I39" s="23">
        <f t="shared" si="7"/>
        <v>0</v>
      </c>
    </row>
    <row r="40" spans="2:9" ht="63.75" x14ac:dyDescent="0.25">
      <c r="B40" s="111"/>
      <c r="C40" s="19" t="s">
        <v>160</v>
      </c>
      <c r="D40" s="20" t="s">
        <v>161</v>
      </c>
      <c r="E40" s="21">
        <v>54</v>
      </c>
      <c r="F40" s="22">
        <v>1.74</v>
      </c>
      <c r="G40" s="23">
        <f t="shared" si="6"/>
        <v>93.96</v>
      </c>
      <c r="H40" s="8"/>
      <c r="I40" s="23">
        <f t="shared" si="7"/>
        <v>0</v>
      </c>
    </row>
    <row r="41" spans="2:9" ht="76.5" x14ac:dyDescent="0.25">
      <c r="B41" s="111"/>
      <c r="C41" s="19" t="s">
        <v>81</v>
      </c>
      <c r="D41" s="20" t="s">
        <v>80</v>
      </c>
      <c r="E41" s="21">
        <v>58</v>
      </c>
      <c r="F41" s="22">
        <v>13.91</v>
      </c>
      <c r="G41" s="23">
        <f t="shared" si="6"/>
        <v>806.78</v>
      </c>
      <c r="H41" s="8"/>
      <c r="I41" s="23">
        <f t="shared" si="7"/>
        <v>0</v>
      </c>
    </row>
    <row r="42" spans="2:9" ht="63.75" x14ac:dyDescent="0.25">
      <c r="B42" s="111"/>
      <c r="C42" s="19" t="s">
        <v>79</v>
      </c>
      <c r="D42" s="20" t="s">
        <v>78</v>
      </c>
      <c r="E42" s="21">
        <v>225</v>
      </c>
      <c r="F42" s="22">
        <v>10</v>
      </c>
      <c r="G42" s="23">
        <f t="shared" si="6"/>
        <v>2250</v>
      </c>
      <c r="H42" s="8"/>
      <c r="I42" s="23">
        <f t="shared" si="7"/>
        <v>0</v>
      </c>
    </row>
    <row r="43" spans="2:9" ht="76.5" x14ac:dyDescent="0.25">
      <c r="B43" s="111"/>
      <c r="C43" s="19" t="s">
        <v>88</v>
      </c>
      <c r="D43" s="20" t="s">
        <v>89</v>
      </c>
      <c r="E43" s="21">
        <v>58</v>
      </c>
      <c r="F43" s="22">
        <v>13.91</v>
      </c>
      <c r="G43" s="23">
        <f t="shared" si="6"/>
        <v>806.78</v>
      </c>
      <c r="H43" s="8"/>
      <c r="I43" s="23">
        <f t="shared" si="7"/>
        <v>0</v>
      </c>
    </row>
    <row r="44" spans="2:9" ht="89.25" x14ac:dyDescent="0.25">
      <c r="B44" s="111"/>
      <c r="C44" s="19" t="s">
        <v>87</v>
      </c>
      <c r="D44" s="20" t="s">
        <v>85</v>
      </c>
      <c r="E44" s="21">
        <v>148</v>
      </c>
      <c r="F44" s="22">
        <v>7.83</v>
      </c>
      <c r="G44" s="23">
        <f t="shared" si="6"/>
        <v>1158.8399999999999</v>
      </c>
      <c r="H44" s="8"/>
      <c r="I44" s="23">
        <f t="shared" si="7"/>
        <v>0</v>
      </c>
    </row>
    <row r="45" spans="2:9" ht="102.75" thickBot="1" x14ac:dyDescent="0.3">
      <c r="B45" s="112"/>
      <c r="C45" s="24" t="s">
        <v>94</v>
      </c>
      <c r="D45" s="25" t="s">
        <v>93</v>
      </c>
      <c r="E45" s="26">
        <v>240</v>
      </c>
      <c r="F45" s="27">
        <v>1.74</v>
      </c>
      <c r="G45" s="28">
        <f t="shared" si="6"/>
        <v>417.6</v>
      </c>
      <c r="H45" s="8"/>
      <c r="I45" s="28">
        <f>E45*H45</f>
        <v>0</v>
      </c>
    </row>
    <row r="46" spans="2:9" s="51" customFormat="1" ht="15" customHeight="1" thickBot="1" x14ac:dyDescent="0.3">
      <c r="B46" s="29"/>
      <c r="C46" s="30"/>
      <c r="D46" s="31" t="s">
        <v>96</v>
      </c>
      <c r="E46" s="32"/>
      <c r="F46" s="49"/>
      <c r="G46" s="34">
        <f>SUM(G33:G45)</f>
        <v>8589.99</v>
      </c>
      <c r="H46" s="50"/>
      <c r="I46" s="34">
        <f>SUM(I33:I45)</f>
        <v>0</v>
      </c>
    </row>
    <row r="47" spans="2:9" ht="51.75" thickBot="1" x14ac:dyDescent="0.3">
      <c r="B47" s="52" t="s">
        <v>162</v>
      </c>
      <c r="C47" s="19" t="s">
        <v>163</v>
      </c>
      <c r="D47" s="42" t="s">
        <v>164</v>
      </c>
      <c r="E47" s="39">
        <v>16</v>
      </c>
      <c r="F47" s="40">
        <v>4.3499999999999996</v>
      </c>
      <c r="G47" s="41">
        <f>ROUND(E47*F47,2)</f>
        <v>69.599999999999994</v>
      </c>
      <c r="H47" s="8"/>
      <c r="I47" s="41">
        <f t="shared" ref="I47" si="8">E47*H47</f>
        <v>0</v>
      </c>
    </row>
    <row r="48" spans="2:9" ht="15" customHeight="1" thickBot="1" x14ac:dyDescent="0.3">
      <c r="B48" s="29"/>
      <c r="C48" s="30"/>
      <c r="D48" s="31" t="s">
        <v>166</v>
      </c>
      <c r="E48" s="32"/>
      <c r="F48" s="33"/>
      <c r="G48" s="34">
        <f>SUM(G47:G47)</f>
        <v>69.599999999999994</v>
      </c>
      <c r="H48" s="35"/>
      <c r="I48" s="34">
        <f>SUM(I47:I47)</f>
        <v>0</v>
      </c>
    </row>
    <row r="49" spans="2:10" ht="64.5" thickBot="1" x14ac:dyDescent="0.3">
      <c r="B49" s="52" t="s">
        <v>97</v>
      </c>
      <c r="C49" s="19" t="s">
        <v>99</v>
      </c>
      <c r="D49" s="42" t="s">
        <v>100</v>
      </c>
      <c r="E49" s="39">
        <v>82</v>
      </c>
      <c r="F49" s="40">
        <v>4.3499999999999996</v>
      </c>
      <c r="G49" s="41">
        <f>ROUND(E49*F49,2)</f>
        <v>356.7</v>
      </c>
      <c r="H49" s="8"/>
      <c r="I49" s="41">
        <f t="shared" ref="I49" si="9">E49*H49</f>
        <v>0</v>
      </c>
    </row>
    <row r="50" spans="2:10" ht="15" customHeight="1" thickBot="1" x14ac:dyDescent="0.3">
      <c r="B50" s="29"/>
      <c r="C50" s="30"/>
      <c r="D50" s="31" t="s">
        <v>98</v>
      </c>
      <c r="E50" s="32"/>
      <c r="F50" s="33"/>
      <c r="G50" s="34">
        <f>SUM(G49:G49)</f>
        <v>356.7</v>
      </c>
      <c r="H50" s="35"/>
      <c r="I50" s="34">
        <f>SUM(I49:I49)</f>
        <v>0</v>
      </c>
    </row>
    <row r="51" spans="2:10" ht="64.5" thickBot="1" x14ac:dyDescent="0.3">
      <c r="B51" s="52" t="s">
        <v>102</v>
      </c>
      <c r="C51" s="19" t="s">
        <v>101</v>
      </c>
      <c r="D51" s="42" t="s">
        <v>104</v>
      </c>
      <c r="E51" s="39">
        <v>5</v>
      </c>
      <c r="F51" s="40">
        <v>5217.6000000000004</v>
      </c>
      <c r="G51" s="41">
        <f>ROUND(E51*F51,2)</f>
        <v>26088</v>
      </c>
      <c r="H51" s="8"/>
      <c r="I51" s="41">
        <f t="shared" ref="I51" si="10">E51*H51</f>
        <v>0</v>
      </c>
    </row>
    <row r="52" spans="2:10" ht="15" customHeight="1" thickBot="1" x14ac:dyDescent="0.3">
      <c r="B52" s="29"/>
      <c r="C52" s="30"/>
      <c r="D52" s="31" t="s">
        <v>103</v>
      </c>
      <c r="E52" s="32"/>
      <c r="F52" s="33"/>
      <c r="G52" s="34">
        <f>SUM(G51:G51)</f>
        <v>26088</v>
      </c>
      <c r="H52" s="35"/>
      <c r="I52" s="34">
        <f>SUM(I51:I51)</f>
        <v>0</v>
      </c>
    </row>
    <row r="53" spans="2:10" ht="15" customHeight="1" thickBot="1" x14ac:dyDescent="0.3">
      <c r="B53" s="53"/>
      <c r="C53" s="53"/>
      <c r="D53" s="54"/>
      <c r="E53" s="55"/>
      <c r="F53" s="56"/>
      <c r="G53" s="56"/>
      <c r="H53" s="53"/>
      <c r="I53" s="53"/>
    </row>
    <row r="54" spans="2:10" ht="24.95" customHeight="1" thickBot="1" x14ac:dyDescent="0.3">
      <c r="B54" s="107" t="s">
        <v>106</v>
      </c>
      <c r="C54" s="108"/>
      <c r="D54" s="109"/>
      <c r="E54" s="32"/>
      <c r="F54" s="33"/>
      <c r="G54" s="57">
        <f>G52+G50+G46+G32+G27+G11+G48</f>
        <v>119177.4</v>
      </c>
      <c r="H54" s="58"/>
      <c r="I54" s="57">
        <f>I52+I50+I46+I32+I27+I11+I48</f>
        <v>0</v>
      </c>
    </row>
    <row r="55" spans="2:10" ht="24.95" customHeight="1" x14ac:dyDescent="0.25">
      <c r="B55" s="59"/>
      <c r="C55" s="59"/>
      <c r="D55" s="59"/>
      <c r="E55" s="60"/>
      <c r="F55" s="61"/>
      <c r="G55" s="62"/>
      <c r="H55" s="61"/>
      <c r="I55" s="62"/>
    </row>
    <row r="56" spans="2:10" ht="24.95" customHeight="1" thickBot="1" x14ac:dyDescent="0.3">
      <c r="B56" s="59"/>
      <c r="C56" s="59"/>
      <c r="D56" s="59"/>
      <c r="E56" s="60"/>
      <c r="F56" s="61"/>
      <c r="G56" s="62"/>
      <c r="H56" s="61"/>
      <c r="I56" s="62"/>
    </row>
    <row r="57" spans="2:10" ht="24" customHeight="1" thickBot="1" x14ac:dyDescent="0.3">
      <c r="B57" s="141" t="s">
        <v>107</v>
      </c>
      <c r="C57" s="142"/>
      <c r="D57" s="143"/>
      <c r="E57" s="113" t="s">
        <v>41</v>
      </c>
      <c r="F57" s="114"/>
      <c r="G57" s="115"/>
      <c r="H57" s="114" t="s">
        <v>40</v>
      </c>
      <c r="I57" s="115"/>
      <c r="J57" s="15"/>
    </row>
    <row r="58" spans="2:10" ht="20.25" customHeight="1" thickBot="1" x14ac:dyDescent="0.3">
      <c r="B58" s="144"/>
      <c r="C58" s="145"/>
      <c r="D58" s="146"/>
      <c r="E58" s="16" t="s">
        <v>37</v>
      </c>
      <c r="F58" s="17" t="s">
        <v>38</v>
      </c>
      <c r="G58" s="18" t="s">
        <v>39</v>
      </c>
      <c r="H58" s="16" t="s">
        <v>38</v>
      </c>
      <c r="I58" s="18" t="s">
        <v>39</v>
      </c>
    </row>
    <row r="59" spans="2:10" ht="114.75" x14ac:dyDescent="0.25">
      <c r="B59" s="110" t="s">
        <v>107</v>
      </c>
      <c r="C59" s="37" t="s">
        <v>108</v>
      </c>
      <c r="D59" s="38" t="s">
        <v>24</v>
      </c>
      <c r="E59" s="39">
        <v>238</v>
      </c>
      <c r="F59" s="40">
        <v>48.58</v>
      </c>
      <c r="G59" s="41">
        <f t="shared" ref="G59:G78" si="11">ROUND(E59*F59,2)</f>
        <v>11562.04</v>
      </c>
      <c r="H59" s="8"/>
      <c r="I59" s="41">
        <f>E59*H59</f>
        <v>0</v>
      </c>
    </row>
    <row r="60" spans="2:10" ht="114.75" x14ac:dyDescent="0.25">
      <c r="B60" s="111"/>
      <c r="C60" s="19" t="s">
        <v>109</v>
      </c>
      <c r="D60" s="20" t="s">
        <v>25</v>
      </c>
      <c r="E60" s="21">
        <v>49</v>
      </c>
      <c r="F60" s="22">
        <v>54.27</v>
      </c>
      <c r="G60" s="23">
        <f t="shared" si="11"/>
        <v>2659.23</v>
      </c>
      <c r="H60" s="8"/>
      <c r="I60" s="23">
        <f t="shared" ref="I60:I78" si="12">E60*H60</f>
        <v>0</v>
      </c>
    </row>
    <row r="61" spans="2:10" ht="127.5" x14ac:dyDescent="0.25">
      <c r="B61" s="111"/>
      <c r="C61" s="19" t="s">
        <v>110</v>
      </c>
      <c r="D61" s="20" t="s">
        <v>124</v>
      </c>
      <c r="E61" s="21">
        <v>27</v>
      </c>
      <c r="F61" s="22">
        <v>62.85</v>
      </c>
      <c r="G61" s="23">
        <f t="shared" si="11"/>
        <v>1696.95</v>
      </c>
      <c r="H61" s="8"/>
      <c r="I61" s="23">
        <f t="shared" si="12"/>
        <v>0</v>
      </c>
    </row>
    <row r="62" spans="2:10" ht="165.75" x14ac:dyDescent="0.25">
      <c r="B62" s="111"/>
      <c r="C62" s="19" t="s">
        <v>111</v>
      </c>
      <c r="D62" s="20" t="s">
        <v>125</v>
      </c>
      <c r="E62" s="21">
        <v>8</v>
      </c>
      <c r="F62" s="22">
        <v>85.71</v>
      </c>
      <c r="G62" s="23">
        <f t="shared" si="11"/>
        <v>685.68</v>
      </c>
      <c r="H62" s="8"/>
      <c r="I62" s="23">
        <f t="shared" si="12"/>
        <v>0</v>
      </c>
    </row>
    <row r="63" spans="2:10" ht="127.5" x14ac:dyDescent="0.25">
      <c r="B63" s="111"/>
      <c r="C63" s="19" t="s">
        <v>112</v>
      </c>
      <c r="D63" s="20" t="s">
        <v>126</v>
      </c>
      <c r="E63" s="21">
        <v>28</v>
      </c>
      <c r="F63" s="22">
        <v>16.739999999999998</v>
      </c>
      <c r="G63" s="23">
        <f t="shared" si="11"/>
        <v>468.72</v>
      </c>
      <c r="H63" s="8"/>
      <c r="I63" s="23">
        <f t="shared" si="12"/>
        <v>0</v>
      </c>
    </row>
    <row r="64" spans="2:10" ht="102" x14ac:dyDescent="0.25">
      <c r="B64" s="111"/>
      <c r="C64" s="19" t="s">
        <v>70</v>
      </c>
      <c r="D64" s="20" t="s">
        <v>127</v>
      </c>
      <c r="E64" s="21">
        <v>25</v>
      </c>
      <c r="F64" s="22">
        <v>57.13</v>
      </c>
      <c r="G64" s="23">
        <f t="shared" si="11"/>
        <v>1428.25</v>
      </c>
      <c r="H64" s="8"/>
      <c r="I64" s="23">
        <f t="shared" si="12"/>
        <v>0</v>
      </c>
    </row>
    <row r="65" spans="2:9" ht="89.25" x14ac:dyDescent="0.25">
      <c r="B65" s="111"/>
      <c r="C65" s="19" t="s">
        <v>20</v>
      </c>
      <c r="D65" s="20" t="s">
        <v>128</v>
      </c>
      <c r="E65" s="21">
        <v>196</v>
      </c>
      <c r="F65" s="22">
        <v>47.62</v>
      </c>
      <c r="G65" s="23">
        <f t="shared" si="11"/>
        <v>9333.52</v>
      </c>
      <c r="H65" s="8"/>
      <c r="I65" s="23">
        <f t="shared" si="12"/>
        <v>0</v>
      </c>
    </row>
    <row r="66" spans="2:9" ht="102" x14ac:dyDescent="0.25">
      <c r="B66" s="111"/>
      <c r="C66" s="19" t="s">
        <v>115</v>
      </c>
      <c r="D66" s="20" t="s">
        <v>129</v>
      </c>
      <c r="E66" s="21">
        <v>25</v>
      </c>
      <c r="F66" s="22">
        <v>61.91</v>
      </c>
      <c r="G66" s="23">
        <f t="shared" si="11"/>
        <v>1547.75</v>
      </c>
      <c r="H66" s="8"/>
      <c r="I66" s="23">
        <f t="shared" si="12"/>
        <v>0</v>
      </c>
    </row>
    <row r="67" spans="2:9" ht="89.25" x14ac:dyDescent="0.25">
      <c r="B67" s="111"/>
      <c r="C67" s="63" t="s">
        <v>117</v>
      </c>
      <c r="D67" s="64" t="s">
        <v>22</v>
      </c>
      <c r="E67" s="65">
        <v>7</v>
      </c>
      <c r="F67" s="66">
        <v>41.9</v>
      </c>
      <c r="G67" s="67">
        <f t="shared" si="11"/>
        <v>293.3</v>
      </c>
      <c r="H67" s="8"/>
      <c r="I67" s="67">
        <f t="shared" si="12"/>
        <v>0</v>
      </c>
    </row>
    <row r="68" spans="2:9" ht="89.25" x14ac:dyDescent="0.25">
      <c r="B68" s="111"/>
      <c r="C68" s="19" t="s">
        <v>116</v>
      </c>
      <c r="D68" s="20" t="s">
        <v>130</v>
      </c>
      <c r="E68" s="21">
        <v>7</v>
      </c>
      <c r="F68" s="22">
        <v>14.3</v>
      </c>
      <c r="G68" s="23">
        <f t="shared" si="11"/>
        <v>100.1</v>
      </c>
      <c r="H68" s="8"/>
      <c r="I68" s="23">
        <f t="shared" si="12"/>
        <v>0</v>
      </c>
    </row>
    <row r="69" spans="2:9" ht="114.75" x14ac:dyDescent="0.25">
      <c r="B69" s="111"/>
      <c r="C69" s="19" t="s">
        <v>113</v>
      </c>
      <c r="D69" s="20" t="s">
        <v>23</v>
      </c>
      <c r="E69" s="21">
        <v>148</v>
      </c>
      <c r="F69" s="22">
        <v>14.3</v>
      </c>
      <c r="G69" s="23">
        <f t="shared" si="11"/>
        <v>2116.4</v>
      </c>
      <c r="H69" s="8"/>
      <c r="I69" s="23">
        <f t="shared" si="12"/>
        <v>0</v>
      </c>
    </row>
    <row r="70" spans="2:9" ht="89.25" x14ac:dyDescent="0.25">
      <c r="B70" s="111"/>
      <c r="C70" s="19" t="s">
        <v>114</v>
      </c>
      <c r="D70" s="20" t="s">
        <v>131</v>
      </c>
      <c r="E70" s="21">
        <v>27</v>
      </c>
      <c r="F70" s="22">
        <v>14.3</v>
      </c>
      <c r="G70" s="23">
        <f t="shared" si="11"/>
        <v>386.1</v>
      </c>
      <c r="H70" s="8"/>
      <c r="I70" s="23">
        <f t="shared" si="12"/>
        <v>0</v>
      </c>
    </row>
    <row r="71" spans="2:9" ht="89.25" x14ac:dyDescent="0.25">
      <c r="B71" s="111"/>
      <c r="C71" s="19" t="s">
        <v>118</v>
      </c>
      <c r="D71" s="20" t="s">
        <v>132</v>
      </c>
      <c r="E71" s="21">
        <v>58</v>
      </c>
      <c r="F71" s="22">
        <v>14.3</v>
      </c>
      <c r="G71" s="23">
        <f t="shared" si="11"/>
        <v>829.4</v>
      </c>
      <c r="H71" s="8"/>
      <c r="I71" s="23">
        <f t="shared" si="12"/>
        <v>0</v>
      </c>
    </row>
    <row r="72" spans="2:9" ht="76.5" x14ac:dyDescent="0.25">
      <c r="B72" s="111"/>
      <c r="C72" s="19" t="s">
        <v>119</v>
      </c>
      <c r="D72" s="20" t="s">
        <v>133</v>
      </c>
      <c r="E72" s="21">
        <v>225</v>
      </c>
      <c r="F72" s="22">
        <v>6.96</v>
      </c>
      <c r="G72" s="23">
        <f t="shared" si="11"/>
        <v>1566</v>
      </c>
      <c r="H72" s="8"/>
      <c r="I72" s="23">
        <f t="shared" si="12"/>
        <v>0</v>
      </c>
    </row>
    <row r="73" spans="2:9" ht="76.5" x14ac:dyDescent="0.25">
      <c r="B73" s="111"/>
      <c r="C73" s="19" t="s">
        <v>120</v>
      </c>
      <c r="D73" s="20" t="s">
        <v>134</v>
      </c>
      <c r="E73" s="21">
        <v>58</v>
      </c>
      <c r="F73" s="22">
        <v>14.3</v>
      </c>
      <c r="G73" s="23">
        <f t="shared" si="11"/>
        <v>829.4</v>
      </c>
      <c r="H73" s="8"/>
      <c r="I73" s="23">
        <f t="shared" si="12"/>
        <v>0</v>
      </c>
    </row>
    <row r="74" spans="2:9" ht="89.25" x14ac:dyDescent="0.25">
      <c r="B74" s="111"/>
      <c r="C74" s="19" t="s">
        <v>122</v>
      </c>
      <c r="D74" s="20" t="s">
        <v>135</v>
      </c>
      <c r="E74" s="21">
        <v>148</v>
      </c>
      <c r="F74" s="22">
        <v>14.3</v>
      </c>
      <c r="G74" s="23">
        <f t="shared" si="11"/>
        <v>2116.4</v>
      </c>
      <c r="H74" s="8"/>
      <c r="I74" s="23">
        <f t="shared" si="12"/>
        <v>0</v>
      </c>
    </row>
    <row r="75" spans="2:9" ht="89.25" x14ac:dyDescent="0.25">
      <c r="B75" s="111"/>
      <c r="C75" s="19" t="s">
        <v>121</v>
      </c>
      <c r="D75" s="20" t="s">
        <v>136</v>
      </c>
      <c r="E75" s="21">
        <v>120</v>
      </c>
      <c r="F75" s="22">
        <v>14.3</v>
      </c>
      <c r="G75" s="23">
        <f t="shared" si="11"/>
        <v>1716</v>
      </c>
      <c r="H75" s="8"/>
      <c r="I75" s="23">
        <f t="shared" si="12"/>
        <v>0</v>
      </c>
    </row>
    <row r="76" spans="2:9" ht="96.95" customHeight="1" x14ac:dyDescent="0.25">
      <c r="B76" s="111"/>
      <c r="C76" s="68" t="s">
        <v>162</v>
      </c>
      <c r="D76" s="69" t="s">
        <v>165</v>
      </c>
      <c r="E76" s="70">
        <v>16</v>
      </c>
      <c r="F76" s="22">
        <v>14.3</v>
      </c>
      <c r="G76" s="23">
        <f t="shared" si="11"/>
        <v>228.8</v>
      </c>
      <c r="H76" s="8"/>
      <c r="I76" s="23">
        <f t="shared" si="12"/>
        <v>0</v>
      </c>
    </row>
    <row r="77" spans="2:9" ht="102" x14ac:dyDescent="0.25">
      <c r="B77" s="111"/>
      <c r="C77" s="68" t="s">
        <v>99</v>
      </c>
      <c r="D77" s="69" t="s">
        <v>141</v>
      </c>
      <c r="E77" s="21">
        <v>21</v>
      </c>
      <c r="F77" s="22">
        <v>14.3</v>
      </c>
      <c r="G77" s="23">
        <f t="shared" si="11"/>
        <v>300.3</v>
      </c>
      <c r="H77" s="8"/>
      <c r="I77" s="23">
        <f t="shared" si="12"/>
        <v>0</v>
      </c>
    </row>
    <row r="78" spans="2:9" ht="77.25" thickBot="1" x14ac:dyDescent="0.3">
      <c r="B78" s="112"/>
      <c r="C78" s="71" t="s">
        <v>101</v>
      </c>
      <c r="D78" s="72" t="s">
        <v>140</v>
      </c>
      <c r="E78" s="26">
        <v>5</v>
      </c>
      <c r="F78" s="27">
        <v>1739.2</v>
      </c>
      <c r="G78" s="28">
        <f t="shared" si="11"/>
        <v>8696</v>
      </c>
      <c r="H78" s="8"/>
      <c r="I78" s="28">
        <f t="shared" si="12"/>
        <v>0</v>
      </c>
    </row>
    <row r="79" spans="2:9" ht="15" customHeight="1" thickBot="1" x14ac:dyDescent="0.3">
      <c r="B79" s="29"/>
      <c r="C79" s="30"/>
      <c r="D79" s="31" t="s">
        <v>123</v>
      </c>
      <c r="E79" s="32"/>
      <c r="F79" s="33"/>
      <c r="G79" s="34">
        <f>SUM(G59:G78)</f>
        <v>48560.34</v>
      </c>
      <c r="H79" s="35"/>
      <c r="I79" s="34">
        <f>SUM(I59:I78)</f>
        <v>0</v>
      </c>
    </row>
    <row r="80" spans="2:9" s="53" customFormat="1" ht="15" customHeight="1" thickBot="1" x14ac:dyDescent="0.3">
      <c r="B80" s="73"/>
      <c r="C80" s="73"/>
      <c r="D80" s="74"/>
      <c r="E80" s="60"/>
      <c r="F80" s="61"/>
      <c r="G80" s="62"/>
      <c r="H80" s="61"/>
      <c r="I80" s="62"/>
    </row>
    <row r="81" spans="2:9" ht="24.95" customHeight="1" thickBot="1" x14ac:dyDescent="0.3">
      <c r="B81" s="107" t="s">
        <v>123</v>
      </c>
      <c r="C81" s="108"/>
      <c r="D81" s="109"/>
      <c r="E81" s="32"/>
      <c r="F81" s="33"/>
      <c r="G81" s="57">
        <f>G79</f>
        <v>48560.34</v>
      </c>
      <c r="H81" s="58"/>
      <c r="I81" s="57">
        <f>I79</f>
        <v>0</v>
      </c>
    </row>
    <row r="82" spans="2:9" ht="24.95" customHeight="1" x14ac:dyDescent="0.25">
      <c r="B82" s="53"/>
      <c r="C82" s="53"/>
      <c r="D82" s="54"/>
      <c r="E82" s="55"/>
      <c r="F82" s="56"/>
      <c r="G82" s="56"/>
      <c r="H82" s="53"/>
      <c r="I82" s="53"/>
    </row>
    <row r="83" spans="2:9" ht="24.95" customHeight="1" thickBot="1" x14ac:dyDescent="0.3"/>
    <row r="84" spans="2:9" ht="16.5" thickBot="1" x14ac:dyDescent="0.3">
      <c r="F84" s="75" t="s">
        <v>137</v>
      </c>
      <c r="G84" s="76" t="s">
        <v>167</v>
      </c>
      <c r="H84" s="77" t="s">
        <v>40</v>
      </c>
      <c r="I84" s="78"/>
    </row>
    <row r="85" spans="2:9" ht="15.75" x14ac:dyDescent="0.25">
      <c r="F85" s="79" t="s">
        <v>138</v>
      </c>
      <c r="G85" s="80">
        <f>G54</f>
        <v>119177.4</v>
      </c>
      <c r="H85" s="81">
        <f>I54</f>
        <v>0</v>
      </c>
      <c r="I85" s="82"/>
    </row>
    <row r="86" spans="2:9" ht="16.5" thickBot="1" x14ac:dyDescent="0.3">
      <c r="F86" s="83" t="s">
        <v>139</v>
      </c>
      <c r="G86" s="84">
        <f>G81</f>
        <v>48560.34</v>
      </c>
      <c r="H86" s="85">
        <f>I81</f>
        <v>0</v>
      </c>
      <c r="I86" s="82"/>
    </row>
    <row r="87" spans="2:9" ht="16.5" thickBot="1" x14ac:dyDescent="0.3">
      <c r="F87" s="86" t="s">
        <v>172</v>
      </c>
      <c r="G87" s="87">
        <f>SUM(G85:G86)</f>
        <v>167737.74</v>
      </c>
      <c r="H87" s="88">
        <f>SUM(H85:H86)</f>
        <v>0</v>
      </c>
      <c r="I87" s="89"/>
    </row>
    <row r="88" spans="2:9" ht="13.5" thickBot="1" x14ac:dyDescent="0.3">
      <c r="I88" s="90"/>
    </row>
    <row r="89" spans="2:9" ht="15.75" x14ac:dyDescent="0.25">
      <c r="F89" s="91" t="s">
        <v>170</v>
      </c>
      <c r="G89" s="105">
        <v>0</v>
      </c>
      <c r="H89" s="92">
        <f>(H87*G89)</f>
        <v>0</v>
      </c>
      <c r="I89" s="90"/>
    </row>
    <row r="90" spans="2:9" ht="16.5" thickBot="1" x14ac:dyDescent="0.3">
      <c r="F90" s="93" t="s">
        <v>171</v>
      </c>
      <c r="G90" s="106">
        <v>0</v>
      </c>
      <c r="H90" s="94">
        <f>(H87*G90)</f>
        <v>0</v>
      </c>
      <c r="I90" s="95"/>
    </row>
    <row r="91" spans="2:9" ht="16.5" thickBot="1" x14ac:dyDescent="0.3">
      <c r="F91" s="96"/>
      <c r="G91" s="95"/>
      <c r="H91" s="95"/>
      <c r="I91" s="95"/>
    </row>
    <row r="92" spans="2:9" ht="16.5" thickBot="1" x14ac:dyDescent="0.3">
      <c r="F92" s="97" t="s">
        <v>173</v>
      </c>
      <c r="G92" s="98"/>
      <c r="H92" s="99">
        <f>H87+H89+H90</f>
        <v>0</v>
      </c>
      <c r="I92" s="12"/>
    </row>
    <row r="93" spans="2:9" ht="16.5" thickBot="1" x14ac:dyDescent="0.3">
      <c r="F93" s="96"/>
      <c r="G93" s="95"/>
      <c r="H93" s="95"/>
      <c r="I93" s="95"/>
    </row>
    <row r="94" spans="2:9" ht="16.5" thickBot="1" x14ac:dyDescent="0.3">
      <c r="F94" s="100" t="s">
        <v>32</v>
      </c>
      <c r="G94" s="101">
        <v>0.21</v>
      </c>
      <c r="H94" s="102">
        <f>H92*G94</f>
        <v>0</v>
      </c>
      <c r="I94" s="95"/>
    </row>
    <row r="95" spans="2:9" ht="16.5" thickBot="1" x14ac:dyDescent="0.3">
      <c r="F95" s="96"/>
      <c r="G95" s="95"/>
      <c r="H95" s="95"/>
      <c r="I95" s="95"/>
    </row>
    <row r="96" spans="2:9" ht="16.5" thickBot="1" x14ac:dyDescent="0.3">
      <c r="F96" s="97" t="s">
        <v>174</v>
      </c>
      <c r="G96" s="98"/>
      <c r="H96" s="99">
        <f>H92+H94</f>
        <v>0</v>
      </c>
      <c r="I96" s="103"/>
    </row>
    <row r="97" spans="4:9" x14ac:dyDescent="0.25">
      <c r="H97" s="14"/>
      <c r="I97" s="14"/>
    </row>
    <row r="98" spans="4:9" ht="15" customHeight="1" x14ac:dyDescent="0.25">
      <c r="D98" s="148" t="s">
        <v>169</v>
      </c>
      <c r="E98" s="148"/>
      <c r="F98" s="148"/>
      <c r="G98" s="148"/>
      <c r="H98" s="10"/>
      <c r="I98" s="10"/>
    </row>
    <row r="99" spans="4:9" x14ac:dyDescent="0.25">
      <c r="D99" s="1"/>
      <c r="E99" s="2"/>
      <c r="F99" s="2"/>
      <c r="G99" s="2"/>
      <c r="H99" s="2"/>
      <c r="I99" s="2"/>
    </row>
    <row r="100" spans="4:9" x14ac:dyDescent="0.25">
      <c r="D100" s="149" t="s">
        <v>26</v>
      </c>
      <c r="E100" s="120"/>
      <c r="F100" s="121"/>
      <c r="G100" s="121"/>
      <c r="H100" s="122"/>
      <c r="I100" s="104"/>
    </row>
    <row r="101" spans="4:9" x14ac:dyDescent="0.25">
      <c r="D101" s="150"/>
      <c r="E101" s="123"/>
      <c r="F101" s="124"/>
      <c r="G101" s="124"/>
      <c r="H101" s="125"/>
      <c r="I101" s="104"/>
    </row>
    <row r="102" spans="4:9" x14ac:dyDescent="0.25">
      <c r="D102" s="151" t="s">
        <v>27</v>
      </c>
      <c r="E102" s="120"/>
      <c r="F102" s="121"/>
      <c r="G102" s="121"/>
      <c r="H102" s="122"/>
      <c r="I102" s="104"/>
    </row>
    <row r="103" spans="4:9" x14ac:dyDescent="0.25">
      <c r="D103" s="152"/>
      <c r="E103" s="123"/>
      <c r="F103" s="124"/>
      <c r="G103" s="124"/>
      <c r="H103" s="125"/>
    </row>
    <row r="104" spans="4:9" x14ac:dyDescent="0.25">
      <c r="D104" s="126" t="s">
        <v>28</v>
      </c>
      <c r="E104" s="127"/>
      <c r="F104" s="126" t="s">
        <v>29</v>
      </c>
      <c r="G104" s="127"/>
      <c r="H104" s="128"/>
    </row>
    <row r="105" spans="4:9" x14ac:dyDescent="0.25">
      <c r="D105" s="129"/>
      <c r="E105" s="130"/>
      <c r="F105" s="129"/>
      <c r="G105" s="130"/>
      <c r="H105" s="131"/>
    </row>
    <row r="106" spans="4:9" x14ac:dyDescent="0.25">
      <c r="D106" s="132" t="s">
        <v>30</v>
      </c>
      <c r="E106" s="133"/>
      <c r="F106" s="132" t="s">
        <v>31</v>
      </c>
      <c r="G106" s="133"/>
      <c r="H106" s="134"/>
    </row>
    <row r="107" spans="4:9" x14ac:dyDescent="0.25">
      <c r="D107" s="135"/>
      <c r="E107" s="136"/>
      <c r="F107" s="135"/>
      <c r="G107" s="136"/>
      <c r="H107" s="137"/>
    </row>
    <row r="108" spans="4:9" x14ac:dyDescent="0.25">
      <c r="D108" s="135"/>
      <c r="E108" s="136"/>
      <c r="F108" s="135"/>
      <c r="G108" s="136"/>
      <c r="H108" s="137"/>
    </row>
    <row r="109" spans="4:9" x14ac:dyDescent="0.25">
      <c r="D109" s="138"/>
      <c r="E109" s="139"/>
      <c r="F109" s="138"/>
      <c r="G109" s="139"/>
      <c r="H109" s="140"/>
    </row>
    <row r="120" spans="5:5" x14ac:dyDescent="0.25">
      <c r="E120" s="13"/>
    </row>
    <row r="121" spans="5:5" x14ac:dyDescent="0.25">
      <c r="E121" s="13"/>
    </row>
    <row r="122" spans="5:5" x14ac:dyDescent="0.25">
      <c r="E122" s="13"/>
    </row>
    <row r="123" spans="5:5" x14ac:dyDescent="0.25">
      <c r="E123" s="13"/>
    </row>
  </sheetData>
  <sheetProtection password="E936" sheet="1" selectLockedCells="1"/>
  <mergeCells count="22">
    <mergeCell ref="E100:H101"/>
    <mergeCell ref="E102:H103"/>
    <mergeCell ref="F104:H105"/>
    <mergeCell ref="F106:H109"/>
    <mergeCell ref="B2:D3"/>
    <mergeCell ref="B54:D54"/>
    <mergeCell ref="B57:D58"/>
    <mergeCell ref="B4:B10"/>
    <mergeCell ref="E2:G2"/>
    <mergeCell ref="H2:I2"/>
    <mergeCell ref="H57:I57"/>
    <mergeCell ref="D104:E105"/>
    <mergeCell ref="D106:E109"/>
    <mergeCell ref="D98:G98"/>
    <mergeCell ref="D100:D101"/>
    <mergeCell ref="D102:D103"/>
    <mergeCell ref="B81:D81"/>
    <mergeCell ref="B59:B78"/>
    <mergeCell ref="E57:G57"/>
    <mergeCell ref="B12:B26"/>
    <mergeCell ref="B28:B31"/>
    <mergeCell ref="B33:B45"/>
  </mergeCells>
  <dataValidations count="2">
    <dataValidation type="list" allowBlank="1" showInputMessage="1" showErrorMessage="1" sqref="C32 C82 C50 C52:C53 C79:C80 C46 C48 C11:C27" xr:uid="{00000000-0002-0000-0000-000000000000}">
      <formula1>"Capítulo,Partida,Mano de obra,Maquinaria,Material,Otros,Tarea,"</formula1>
    </dataValidation>
    <dataValidation type="decimal" allowBlank="1" showInputMessage="1" showErrorMessage="1" error="El precio unitario tiene que ser menor o igual al de proyecto." sqref="H28:H31 H33:H45 H49 H51 H47 H4:H10 H12:H26 H59:H78" xr:uid="{468B00EE-47A2-47A2-9FBB-AFCEE648C64B}">
      <formula1>0</formula1>
      <formula2>F4</formula2>
    </dataValidation>
  </dataValidations>
  <pageMargins left="0.7" right="0.7" top="0.75" bottom="0.75" header="0.3" footer="0.3"/>
  <pageSetup paperSize="9" orientation="portrait" r:id="rId1"/>
  <ignoredErrors>
    <ignoredError sqref="G4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INSTRUCCIONES</vt:lpstr>
      <vt:lpstr>OFERTA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González Frejo, Gabriel</dc:creator>
  <cp:lastModifiedBy>González Frejo, Gabriel</cp:lastModifiedBy>
  <dcterms:created xsi:type="dcterms:W3CDTF">2019-04-01T06:40:37Z</dcterms:created>
  <dcterms:modified xsi:type="dcterms:W3CDTF">2022-10-03T10:13:59Z</dcterms:modified>
</cp:coreProperties>
</file>