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DATOS\_PCI\36_SAEM 23-27\DOC SC 23-27 DEFINITIVA\Corrección comentarios al margen\"/>
    </mc:Choice>
  </mc:AlternateContent>
  <xr:revisionPtr revIDLastSave="0" documentId="13_ncr:1_{039E4631-0DAD-4AD5-842E-A538317A9C04}" xr6:coauthVersionLast="36" xr6:coauthVersionMax="36" xr10:uidLastSave="{00000000-0000-0000-0000-000000000000}"/>
  <bookViews>
    <workbookView xWindow="0" yWindow="0" windowWidth="14380" windowHeight="6250" xr2:uid="{EF226420-7202-41BF-BE6D-ED711E7F9CDA}"/>
  </bookViews>
  <sheets>
    <sheet name="LOTE 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G24" i="1"/>
  <c r="J22" i="1"/>
  <c r="H21" i="1"/>
  <c r="E21" i="1"/>
  <c r="J18" i="1"/>
  <c r="I19" i="1" s="1"/>
  <c r="G18" i="1"/>
  <c r="F19" i="1" s="1"/>
  <c r="H17" i="1"/>
  <c r="E17" i="1"/>
  <c r="J14" i="1"/>
  <c r="I15" i="1" s="1"/>
  <c r="I13" i="1" s="1"/>
  <c r="G14" i="1"/>
  <c r="F15" i="1" s="1"/>
  <c r="F13" i="1" s="1"/>
  <c r="H13" i="1"/>
  <c r="E13" i="1"/>
  <c r="J10" i="1"/>
  <c r="G10" i="1"/>
  <c r="J9" i="1"/>
  <c r="G9" i="1"/>
  <c r="J8" i="1"/>
  <c r="G8" i="1"/>
  <c r="H7" i="1"/>
  <c r="E7" i="1"/>
  <c r="H6" i="1"/>
  <c r="E6" i="1"/>
  <c r="F11" i="1" l="1"/>
  <c r="I25" i="1"/>
  <c r="I11" i="1"/>
  <c r="J11" i="1" s="1"/>
  <c r="J7" i="1" s="1"/>
  <c r="J25" i="1"/>
  <c r="J21" i="1" s="1"/>
  <c r="I21" i="1"/>
  <c r="G19" i="1"/>
  <c r="G17" i="1" s="1"/>
  <c r="F17" i="1"/>
  <c r="G11" i="1"/>
  <c r="G7" i="1" s="1"/>
  <c r="F7" i="1"/>
  <c r="J19" i="1"/>
  <c r="J17" i="1" s="1"/>
  <c r="I17" i="1"/>
  <c r="J15" i="1"/>
  <c r="J13" i="1" s="1"/>
  <c r="G15" i="1"/>
  <c r="G13" i="1" s="1"/>
  <c r="I7" i="1" l="1"/>
  <c r="I27" i="1"/>
  <c r="I6" i="1" l="1"/>
  <c r="J27" i="1"/>
  <c r="J6" i="1" s="1"/>
  <c r="I29" i="1" s="1"/>
  <c r="J29" i="1" s="1"/>
  <c r="J31" i="1" s="1"/>
  <c r="J32" i="1" s="1"/>
  <c r="J33" i="1" l="1"/>
  <c r="J34" i="1" s="1"/>
  <c r="J35" i="1" s="1"/>
  <c r="G22" i="1"/>
  <c r="F25" i="1" s="1"/>
  <c r="F21" i="1" l="1"/>
  <c r="G25" i="1"/>
  <c r="G21" i="1" s="1"/>
  <c r="F27" i="1" s="1"/>
  <c r="F6" i="1" l="1"/>
  <c r="G27" i="1"/>
  <c r="G6" i="1" s="1"/>
  <c r="F29" i="1" s="1"/>
  <c r="G29" i="1" s="1"/>
  <c r="G31" i="1" s="1"/>
  <c r="G32" i="1" s="1"/>
  <c r="G33" i="1" l="1"/>
  <c r="G34" i="1" s="1"/>
  <c r="G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Fernández Martínez, Alberto</author>
  </authors>
  <commentList>
    <comment ref="A5" authorId="0" shapeId="0" xr:uid="{92BD7181-2368-4190-8724-5C870F0BD394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5" authorId="0" shapeId="0" xr:uid="{67FA89E4-8866-4D05-ADCA-EF4D2B7BA35C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5" authorId="0" shapeId="0" xr:uid="{90E98A9D-B509-43FF-8E56-0C52753D7A2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5" authorId="0" shapeId="0" xr:uid="{5DFF5EB9-1F05-4FBE-8FE4-64983D1B8428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5" authorId="0" shapeId="0" xr:uid="{1DA0B81C-1D46-4EC4-AB37-40F257BECF5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5" authorId="0" shapeId="0" xr:uid="{919E35F3-8CF4-4F06-8F7D-4ACA87328EA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5" authorId="0" shapeId="0" xr:uid="{1C9FE643-1C12-4E71-BBB0-9FFE958BC7D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5" authorId="0" shapeId="0" xr:uid="{CFC6BB8B-844B-4DEA-9629-B55EC0112F0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5" authorId="0" shapeId="0" xr:uid="{9B6E2131-22BA-4053-8826-D95F643A26D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5" authorId="0" shapeId="0" xr:uid="{88D7C1DE-F79D-4527-A419-A081AA66C7A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<sst xmlns="http://schemas.openxmlformats.org/spreadsheetml/2006/main" count="252" uniqueCount="59">
  <si>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</si>
  <si>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</si>
  <si>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</si>
  <si>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</si>
  <si>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</si>
  <si>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</si>
  <si>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</si>
  <si>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</si>
  <si>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CAP-01</t>
  </si>
  <si>
    <t>Capítulo</t>
  </si>
  <si>
    <t>UD</t>
  </si>
  <si>
    <t>01.01</t>
  </si>
  <si>
    <t>01.01.01</t>
  </si>
  <si>
    <t>Partida</t>
  </si>
  <si>
    <t>REVISIONES TRIMESTRALES DE SALIDAS DE EMERGENCIA ESTACIÓN</t>
  </si>
  <si>
    <t>01.01.02</t>
  </si>
  <si>
    <t>REVISIONES TRIMESTRALES DE SALIDAS DE EMERGENCIA TÚNEL Y DISTRIBUCIÓN ALUMBRADO Y FUERZA</t>
  </si>
  <si>
    <t>01.01.03</t>
  </si>
  <si>
    <t>REVISIONES TRIMESTRALES DE  EQUIPOS DE PRESURIZACIÓN</t>
  </si>
  <si>
    <t>Total 01.01</t>
  </si>
  <si>
    <t>01.02</t>
  </si>
  <si>
    <t>01.02.01</t>
  </si>
  <si>
    <t>MATERIALES NECESARIOS PARA LA REALIZACIÓN DEL MANTENIMIENTO</t>
  </si>
  <si>
    <t>Total 01.02</t>
  </si>
  <si>
    <t>01.03</t>
  </si>
  <si>
    <t>01.03.01</t>
  </si>
  <si>
    <t>LIMPIEZA DE SALIDAS DE EMERGENCIA Y VÍAS DE EVACUACIÓN</t>
  </si>
  <si>
    <t>Total 01.03</t>
  </si>
  <si>
    <t>01.04</t>
  </si>
  <si>
    <t>01.04.01</t>
  </si>
  <si>
    <t>VANDALISMOS, ETC. (FACTURACIÓN EXTRAORDINARIA)</t>
  </si>
  <si>
    <t>Se utilizará para vandalismo, etc. previa autorización de metro manteniendo los mismos precios para toda la duración del contrato. Si anualmente esta partida no se puede ejecutar, será ejecutada a criterio de Metro de Madrid por parte del Responsable de Contrato para mejoras e innovaciones en las instalaciones.</t>
  </si>
  <si>
    <t>01.04.02</t>
  </si>
  <si>
    <t>TRABAJOS AUXILIARES DE ÍNDOLE VARIADA RELACIONADOS CON LAS INSTALACIONES OBJETO DE ESTE SERVICIO</t>
  </si>
  <si>
    <t>Total 01.04</t>
  </si>
  <si>
    <t>Total CAP-01</t>
  </si>
  <si>
    <t>Total 0</t>
  </si>
  <si>
    <t>CUADRO PRESENTACIÓN DESGLOSE OFERTA ECONÓMICA LOTE 1</t>
  </si>
  <si>
    <t>Para cumplimentar las casillas se debe tener en cuenta las Notas*</t>
  </si>
  <si>
    <t>PROYECTO</t>
  </si>
  <si>
    <t>OFERTA</t>
  </si>
  <si>
    <t>%</t>
  </si>
  <si>
    <t>GG + BI</t>
  </si>
  <si>
    <t>IVA</t>
  </si>
  <si>
    <t>CASILLAS A COMPLETAR</t>
  </si>
  <si>
    <t>CASILLA BLOQUEADA PARTIDA FIJA</t>
  </si>
  <si>
    <t>TOTAL OFERTA LICITACION TRIMESTRAL SIN IVA</t>
  </si>
  <si>
    <t>TRIMESTRE LIMPIEZA DE SALIDAS DE EMERGENCIA Y VÍAS DE EVACUACIÓN</t>
  </si>
  <si>
    <t>TRIMESTRE MATERIALES MANTENIMIENTO INTEGRAL</t>
  </si>
  <si>
    <t>TOTAL OFERTA LICITACION 16 TRIMESTRES (4 AÑOS) SIN IVA</t>
  </si>
  <si>
    <t>MANTENIMIENTO INTEGRAL DE SALIDAS DE EMERGENCIA Y VÍAS DE EVACUACIÓN DE LA RED DE METRO DE MADRID (LOTE 1)</t>
  </si>
  <si>
    <t>TRIMESTRE MANTENIMIENTO INTEGRAL DE SALIDAS DE EMERGENCIA LOTE 1</t>
  </si>
  <si>
    <t>TRIMESTRE VANDALISMO Y VARIOS (FACTURACIÓN EXTRAORDINARIA)</t>
  </si>
  <si>
    <t>TRIMESTRE MANTENIMIENTO DE SALIDAS DE EMERGENCIA, PRESURIZACIÓN, DISTRIBUCIÓN Y ALUMBRADO</t>
  </si>
  <si>
    <t>PRESUPUESTO BASE LICITACIÓN 16 TRIMESTRES (4 AÑOS) CON IVA</t>
  </si>
  <si>
    <t>Total oferta sin IVA</t>
  </si>
  <si>
    <t>Total oferta IVA incluido</t>
  </si>
  <si>
    <t>Importe ofertado sin IVA</t>
  </si>
  <si>
    <t>Importe ofertado 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</si>
</sst>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9" fontId="6" fillId="4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5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3" fillId="0" borderId="5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3" fontId="5" fillId="2" borderId="5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6" xfId="0" applyNumberFormat="1" applyFont="1" applyFill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7" fillId="0" borderId="6" xfId="0" applyNumberFormat="1" applyFont="1" applyBorder="1" applyAlignment="1">
      <alignment vertical="top"/>
    </xf>
    <xf numFmtId="4" fontId="6" fillId="7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0" fontId="6" fillId="5" borderId="5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6" fillId="5" borderId="6" xfId="0" applyFont="1" applyFill="1" applyBorder="1" applyAlignment="1">
      <alignment vertical="top"/>
    </xf>
    <xf numFmtId="4" fontId="6" fillId="8" borderId="0" xfId="0" applyNumberFormat="1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49" fontId="10" fillId="0" borderId="0" xfId="0" applyNumberFormat="1" applyFont="1" applyAlignment="1" applyProtection="1">
      <alignment horizontal="left" vertical="top" wrapText="1"/>
    </xf>
    <xf numFmtId="49" fontId="10" fillId="0" borderId="0" xfId="0" applyNumberFormat="1" applyFont="1" applyAlignment="1" applyProtection="1">
      <alignment vertical="top" wrapText="1"/>
    </xf>
    <xf numFmtId="4" fontId="6" fillId="0" borderId="5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</xf>
    <xf numFmtId="4" fontId="5" fillId="0" borderId="6" xfId="0" applyNumberFormat="1" applyFont="1" applyBorder="1" applyAlignment="1" applyProtection="1">
      <alignment vertical="top"/>
    </xf>
    <xf numFmtId="0" fontId="11" fillId="0" borderId="0" xfId="0" applyFont="1" applyProtection="1"/>
    <xf numFmtId="0" fontId="0" fillId="0" borderId="5" xfId="0" applyBorder="1" applyProtection="1"/>
    <xf numFmtId="0" fontId="0" fillId="0" borderId="0" xfId="0" applyBorder="1" applyProtection="1"/>
    <xf numFmtId="4" fontId="5" fillId="0" borderId="7" xfId="0" applyNumberFormat="1" applyFont="1" applyBorder="1" applyAlignment="1" applyProtection="1">
      <alignment vertical="top"/>
    </xf>
    <xf numFmtId="0" fontId="4" fillId="0" borderId="8" xfId="0" applyFont="1" applyBorder="1" applyAlignment="1" applyProtection="1">
      <alignment horizontal="right" vertical="center" wrapText="1"/>
    </xf>
    <xf numFmtId="4" fontId="8" fillId="0" borderId="9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Protection="1"/>
    <xf numFmtId="49" fontId="10" fillId="0" borderId="0" xfId="0" applyNumberFormat="1" applyFont="1" applyFill="1" applyBorder="1" applyAlignment="1" applyProtection="1">
      <alignment vertical="top" wrapText="1"/>
    </xf>
    <xf numFmtId="0" fontId="0" fillId="0" borderId="10" xfId="0" applyBorder="1" applyProtection="1"/>
    <xf numFmtId="0" fontId="4" fillId="0" borderId="8" xfId="0" applyFont="1" applyBorder="1" applyAlignment="1" applyProtection="1">
      <alignment horizontal="right" vertical="top" wrapText="1"/>
    </xf>
    <xf numFmtId="4" fontId="8" fillId="9" borderId="9" xfId="0" applyNumberFormat="1" applyFont="1" applyFill="1" applyBorder="1" applyAlignment="1" applyProtection="1">
      <alignment horizontal="right" vertical="center"/>
    </xf>
    <xf numFmtId="0" fontId="0" fillId="0" borderId="11" xfId="0" applyBorder="1" applyProtection="1"/>
    <xf numFmtId="4" fontId="4" fillId="7" borderId="0" xfId="0" applyNumberFormat="1" applyFont="1" applyFill="1" applyBorder="1" applyAlignment="1" applyProtection="1">
      <alignment vertical="top"/>
    </xf>
    <xf numFmtId="4" fontId="4" fillId="8" borderId="0" xfId="0" applyNumberFormat="1" applyFont="1" applyFill="1" applyBorder="1" applyAlignment="1" applyProtection="1">
      <alignment vertical="top"/>
    </xf>
    <xf numFmtId="0" fontId="0" fillId="0" borderId="0" xfId="0" applyBorder="1"/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9" fillId="6" borderId="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top"/>
    </xf>
    <xf numFmtId="0" fontId="1" fillId="0" borderId="3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177800</xdr:rowOff>
    </xdr:from>
    <xdr:to>
      <xdr:col>5</xdr:col>
      <xdr:colOff>26277</xdr:colOff>
      <xdr:row>51</xdr:row>
      <xdr:rowOff>49252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5E03AC-83C9-4F80-81AC-0419262DE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7131050"/>
          <a:ext cx="4579227" cy="222412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B8DEC-9A94-45DC-95AB-7D090BC19FDD}">
  <dimension ref="A1:J38"/>
  <sheetViews>
    <sheetView tabSelected="1" workbookViewId="0">
      <selection activeCell="H44" sqref="H44"/>
    </sheetView>
  </sheetViews>
  <sheetFormatPr baseColWidth="10" defaultRowHeight="14.5" x14ac:dyDescent="0.35"/>
  <cols>
    <col min="1" max="1" width="6.7265625" bestFit="1" customWidth="1"/>
    <col min="2" max="2" width="5.81640625" bestFit="1" customWidth="1"/>
    <col min="3" max="3" width="3.54296875" bestFit="1" customWidth="1"/>
    <col min="4" max="4" width="48.26953125" customWidth="1"/>
    <col min="5" max="5" width="7.54296875" style="58" bestFit="1" customWidth="1"/>
    <col min="6" max="6" width="16.453125" customWidth="1"/>
    <col min="7" max="7" width="15.1796875" customWidth="1"/>
    <col min="8" max="8" width="7.54296875" bestFit="1" customWidth="1"/>
    <col min="9" max="9" width="13.54296875" customWidth="1"/>
    <col min="10" max="10" width="16.90625" customWidth="1"/>
  </cols>
  <sheetData>
    <row r="1" spans="1:10" x14ac:dyDescent="0.35">
      <c r="A1" s="59" t="s">
        <v>50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5.5" x14ac:dyDescent="0.35">
      <c r="A2" s="61" t="s">
        <v>37</v>
      </c>
      <c r="B2" s="61"/>
      <c r="C2" s="61"/>
      <c r="D2" s="61"/>
      <c r="E2" s="61"/>
      <c r="F2" s="61"/>
      <c r="G2" s="61"/>
      <c r="H2" s="61"/>
      <c r="I2" s="61"/>
      <c r="J2" s="62"/>
    </row>
    <row r="3" spans="1:10" ht="15.5" x14ac:dyDescent="0.35">
      <c r="A3" s="63" t="s">
        <v>38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ht="18.5" x14ac:dyDescent="0.35">
      <c r="A4" s="14" t="s">
        <v>0</v>
      </c>
      <c r="B4" s="15"/>
      <c r="C4" s="15"/>
      <c r="D4" s="15"/>
      <c r="E4" s="64" t="s">
        <v>39</v>
      </c>
      <c r="F4" s="65"/>
      <c r="G4" s="66"/>
      <c r="H4" s="64" t="s">
        <v>40</v>
      </c>
      <c r="I4" s="65"/>
      <c r="J4" s="66"/>
    </row>
    <row r="5" spans="1:10" x14ac:dyDescent="0.35">
      <c r="A5" s="1" t="s">
        <v>1</v>
      </c>
      <c r="B5" s="1" t="s">
        <v>2</v>
      </c>
      <c r="C5" s="1" t="s">
        <v>3</v>
      </c>
      <c r="D5" s="8" t="s">
        <v>4</v>
      </c>
      <c r="E5" s="16" t="s">
        <v>5</v>
      </c>
      <c r="F5" s="17" t="s">
        <v>6</v>
      </c>
      <c r="G5" s="18" t="s">
        <v>7</v>
      </c>
      <c r="H5" s="16" t="s">
        <v>5</v>
      </c>
      <c r="I5" s="17" t="s">
        <v>6</v>
      </c>
      <c r="J5" s="18" t="s">
        <v>7</v>
      </c>
    </row>
    <row r="6" spans="1:10" ht="21" x14ac:dyDescent="0.35">
      <c r="A6" s="2" t="s">
        <v>8</v>
      </c>
      <c r="B6" s="2" t="s">
        <v>9</v>
      </c>
      <c r="C6" s="2" t="s">
        <v>10</v>
      </c>
      <c r="D6" s="9" t="s">
        <v>51</v>
      </c>
      <c r="E6" s="19">
        <f>E27</f>
        <v>1</v>
      </c>
      <c r="F6" s="20">
        <f>F27</f>
        <v>68015</v>
      </c>
      <c r="G6" s="21">
        <f>G27</f>
        <v>68015</v>
      </c>
      <c r="H6" s="19">
        <f>H27</f>
        <v>1</v>
      </c>
      <c r="I6" s="20">
        <f t="shared" ref="I6:J6" si="0">I27</f>
        <v>11250</v>
      </c>
      <c r="J6" s="21">
        <f t="shared" si="0"/>
        <v>11250</v>
      </c>
    </row>
    <row r="7" spans="1:10" ht="21" x14ac:dyDescent="0.35">
      <c r="A7" s="3" t="s">
        <v>11</v>
      </c>
      <c r="B7" s="3" t="s">
        <v>9</v>
      </c>
      <c r="C7" s="3" t="s">
        <v>10</v>
      </c>
      <c r="D7" s="10" t="s">
        <v>53</v>
      </c>
      <c r="E7" s="22">
        <f>E11</f>
        <v>1</v>
      </c>
      <c r="F7" s="23">
        <f>F11</f>
        <v>42675</v>
      </c>
      <c r="G7" s="24">
        <f>G11</f>
        <v>42675</v>
      </c>
      <c r="H7" s="22">
        <f>H11</f>
        <v>1</v>
      </c>
      <c r="I7" s="23">
        <f t="shared" ref="I7:J7" si="1">I11</f>
        <v>0</v>
      </c>
      <c r="J7" s="24">
        <f t="shared" si="1"/>
        <v>0</v>
      </c>
    </row>
    <row r="8" spans="1:10" x14ac:dyDescent="0.35">
      <c r="A8" s="4" t="s">
        <v>12</v>
      </c>
      <c r="B8" s="5" t="s">
        <v>13</v>
      </c>
      <c r="C8" s="5" t="s">
        <v>10</v>
      </c>
      <c r="D8" s="11" t="s">
        <v>14</v>
      </c>
      <c r="E8" s="25">
        <v>61</v>
      </c>
      <c r="F8" s="26">
        <v>300</v>
      </c>
      <c r="G8" s="27">
        <f>ROUND(E8*F8,2)</f>
        <v>18300</v>
      </c>
      <c r="H8" s="25">
        <v>61</v>
      </c>
      <c r="I8" s="28">
        <v>0</v>
      </c>
      <c r="J8" s="27">
        <f t="shared" ref="J8:J11" si="2">ROUND(H8*I8,2)</f>
        <v>0</v>
      </c>
    </row>
    <row r="9" spans="1:10" ht="21" x14ac:dyDescent="0.35">
      <c r="A9" s="4" t="s">
        <v>15</v>
      </c>
      <c r="B9" s="5" t="s">
        <v>13</v>
      </c>
      <c r="C9" s="5" t="s">
        <v>10</v>
      </c>
      <c r="D9" s="11" t="s">
        <v>16</v>
      </c>
      <c r="E9" s="25">
        <v>45</v>
      </c>
      <c r="F9" s="26">
        <v>355</v>
      </c>
      <c r="G9" s="27">
        <f>ROUND(E9*F9,2)</f>
        <v>15975</v>
      </c>
      <c r="H9" s="25">
        <v>45</v>
      </c>
      <c r="I9" s="28">
        <v>0</v>
      </c>
      <c r="J9" s="27">
        <f t="shared" si="2"/>
        <v>0</v>
      </c>
    </row>
    <row r="10" spans="1:10" x14ac:dyDescent="0.35">
      <c r="A10" s="4" t="s">
        <v>17</v>
      </c>
      <c r="B10" s="5" t="s">
        <v>13</v>
      </c>
      <c r="C10" s="5" t="s">
        <v>10</v>
      </c>
      <c r="D10" s="11" t="s">
        <v>18</v>
      </c>
      <c r="E10" s="25">
        <v>35</v>
      </c>
      <c r="F10" s="26">
        <v>240</v>
      </c>
      <c r="G10" s="27">
        <f>ROUND(E10*F10,2)</f>
        <v>8400</v>
      </c>
      <c r="H10" s="25">
        <v>35</v>
      </c>
      <c r="I10" s="28">
        <v>0</v>
      </c>
      <c r="J10" s="27">
        <f t="shared" si="2"/>
        <v>0</v>
      </c>
    </row>
    <row r="11" spans="1:10" x14ac:dyDescent="0.35">
      <c r="A11" s="6"/>
      <c r="B11" s="6"/>
      <c r="C11" s="6"/>
      <c r="D11" s="12" t="s">
        <v>19</v>
      </c>
      <c r="E11" s="25">
        <v>1</v>
      </c>
      <c r="F11" s="29">
        <f>SUM(G8:G10)</f>
        <v>42675</v>
      </c>
      <c r="G11" s="30">
        <f>ROUND(E11*F11,2)</f>
        <v>42675</v>
      </c>
      <c r="H11" s="25">
        <v>1</v>
      </c>
      <c r="I11" s="29">
        <f>SUM(J8:J10)</f>
        <v>0</v>
      </c>
      <c r="J11" s="30">
        <f t="shared" si="2"/>
        <v>0</v>
      </c>
    </row>
    <row r="12" spans="1:10" ht="1" customHeight="1" x14ac:dyDescent="0.35">
      <c r="A12" s="7"/>
      <c r="B12" s="7"/>
      <c r="C12" s="7"/>
      <c r="D12" s="13"/>
      <c r="E12" s="31"/>
      <c r="F12" s="32"/>
      <c r="G12" s="33"/>
      <c r="H12" s="31"/>
      <c r="I12" s="32"/>
      <c r="J12" s="33"/>
    </row>
    <row r="13" spans="1:10" x14ac:dyDescent="0.35">
      <c r="A13" s="3" t="s">
        <v>20</v>
      </c>
      <c r="B13" s="3" t="s">
        <v>9</v>
      </c>
      <c r="C13" s="3" t="s">
        <v>10</v>
      </c>
      <c r="D13" s="10" t="s">
        <v>48</v>
      </c>
      <c r="E13" s="22">
        <f>E15</f>
        <v>1</v>
      </c>
      <c r="F13" s="23">
        <f>F15</f>
        <v>9850</v>
      </c>
      <c r="G13" s="24">
        <f>G15</f>
        <v>9850</v>
      </c>
      <c r="H13" s="22">
        <f>H15</f>
        <v>1</v>
      </c>
      <c r="I13" s="23">
        <f t="shared" ref="I13:J13" si="3">I15</f>
        <v>0</v>
      </c>
      <c r="J13" s="24">
        <f t="shared" si="3"/>
        <v>0</v>
      </c>
    </row>
    <row r="14" spans="1:10" x14ac:dyDescent="0.35">
      <c r="A14" s="4" t="s">
        <v>21</v>
      </c>
      <c r="B14" s="5" t="s">
        <v>13</v>
      </c>
      <c r="C14" s="5" t="s">
        <v>10</v>
      </c>
      <c r="D14" s="11" t="s">
        <v>22</v>
      </c>
      <c r="E14" s="25">
        <v>1</v>
      </c>
      <c r="F14" s="26">
        <v>9850</v>
      </c>
      <c r="G14" s="27">
        <f>ROUND(E14*F14,2)</f>
        <v>9850</v>
      </c>
      <c r="H14" s="25">
        <v>1</v>
      </c>
      <c r="I14" s="28">
        <v>0</v>
      </c>
      <c r="J14" s="27">
        <f>ROUND(H14*I14,2)</f>
        <v>0</v>
      </c>
    </row>
    <row r="15" spans="1:10" x14ac:dyDescent="0.35">
      <c r="A15" s="6"/>
      <c r="B15" s="6"/>
      <c r="C15" s="6"/>
      <c r="D15" s="12" t="s">
        <v>23</v>
      </c>
      <c r="E15" s="25">
        <v>1</v>
      </c>
      <c r="F15" s="29">
        <f>G14</f>
        <v>9850</v>
      </c>
      <c r="G15" s="30">
        <f>ROUND(E15*F15,2)</f>
        <v>9850</v>
      </c>
      <c r="H15" s="25">
        <v>1</v>
      </c>
      <c r="I15" s="29">
        <f>J14</f>
        <v>0</v>
      </c>
      <c r="J15" s="30">
        <f>ROUND(H15*I15,2)</f>
        <v>0</v>
      </c>
    </row>
    <row r="16" spans="1:10" ht="1" customHeight="1" x14ac:dyDescent="0.35">
      <c r="A16" s="7"/>
      <c r="B16" s="7"/>
      <c r="C16" s="7"/>
      <c r="D16" s="13"/>
      <c r="E16" s="31"/>
      <c r="F16" s="32"/>
      <c r="G16" s="33"/>
      <c r="H16" s="31"/>
      <c r="I16" s="32"/>
      <c r="J16" s="33"/>
    </row>
    <row r="17" spans="1:10" x14ac:dyDescent="0.35">
      <c r="A17" s="3" t="s">
        <v>24</v>
      </c>
      <c r="B17" s="3" t="s">
        <v>9</v>
      </c>
      <c r="C17" s="3" t="s">
        <v>10</v>
      </c>
      <c r="D17" s="10" t="s">
        <v>47</v>
      </c>
      <c r="E17" s="22">
        <f>E19</f>
        <v>1</v>
      </c>
      <c r="F17" s="23">
        <f>F19</f>
        <v>4240</v>
      </c>
      <c r="G17" s="24">
        <f>G19</f>
        <v>4240</v>
      </c>
      <c r="H17" s="22">
        <f>H19</f>
        <v>1</v>
      </c>
      <c r="I17" s="23">
        <f>I19</f>
        <v>0</v>
      </c>
      <c r="J17" s="24">
        <f t="shared" ref="J17" si="4">J19</f>
        <v>0</v>
      </c>
    </row>
    <row r="18" spans="1:10" x14ac:dyDescent="0.35">
      <c r="A18" s="4" t="s">
        <v>25</v>
      </c>
      <c r="B18" s="5" t="s">
        <v>13</v>
      </c>
      <c r="C18" s="5" t="s">
        <v>10</v>
      </c>
      <c r="D18" s="11" t="s">
        <v>26</v>
      </c>
      <c r="E18" s="25">
        <v>106</v>
      </c>
      <c r="F18" s="26">
        <v>40</v>
      </c>
      <c r="G18" s="27">
        <f>ROUND(E18*F18,2)</f>
        <v>4240</v>
      </c>
      <c r="H18" s="25">
        <v>106</v>
      </c>
      <c r="I18" s="28">
        <v>0</v>
      </c>
      <c r="J18" s="27">
        <f>ROUND(H18*I18,2)</f>
        <v>0</v>
      </c>
    </row>
    <row r="19" spans="1:10" x14ac:dyDescent="0.35">
      <c r="A19" s="6"/>
      <c r="B19" s="6"/>
      <c r="C19" s="6"/>
      <c r="D19" s="12" t="s">
        <v>27</v>
      </c>
      <c r="E19" s="25">
        <v>1</v>
      </c>
      <c r="F19" s="29">
        <f>G18</f>
        <v>4240</v>
      </c>
      <c r="G19" s="30">
        <f>ROUND(E19*F19,2)</f>
        <v>4240</v>
      </c>
      <c r="H19" s="25">
        <v>1</v>
      </c>
      <c r="I19" s="29">
        <f>SUM(J18:J18)</f>
        <v>0</v>
      </c>
      <c r="J19" s="30">
        <f>ROUND(H19*I19,2)</f>
        <v>0</v>
      </c>
    </row>
    <row r="20" spans="1:10" ht="1" customHeight="1" x14ac:dyDescent="0.35">
      <c r="A20" s="7"/>
      <c r="B20" s="7"/>
      <c r="C20" s="7"/>
      <c r="D20" s="13"/>
      <c r="E20" s="31"/>
      <c r="F20" s="32"/>
      <c r="G20" s="33"/>
      <c r="H20" s="31"/>
      <c r="I20" s="32"/>
      <c r="J20" s="33"/>
    </row>
    <row r="21" spans="1:10" x14ac:dyDescent="0.35">
      <c r="A21" s="3" t="s">
        <v>28</v>
      </c>
      <c r="B21" s="3" t="s">
        <v>9</v>
      </c>
      <c r="C21" s="3" t="s">
        <v>10</v>
      </c>
      <c r="D21" s="10" t="s">
        <v>52</v>
      </c>
      <c r="E21" s="22">
        <f>E25</f>
        <v>1</v>
      </c>
      <c r="F21" s="23">
        <f>F25</f>
        <v>11250</v>
      </c>
      <c r="G21" s="24">
        <f>G25</f>
        <v>11250</v>
      </c>
      <c r="H21" s="22">
        <f>H25</f>
        <v>1</v>
      </c>
      <c r="I21" s="23">
        <f t="shared" ref="I21:J21" si="5">I25</f>
        <v>11250</v>
      </c>
      <c r="J21" s="24">
        <f t="shared" si="5"/>
        <v>11250</v>
      </c>
    </row>
    <row r="22" spans="1:10" x14ac:dyDescent="0.35">
      <c r="A22" s="4" t="s">
        <v>29</v>
      </c>
      <c r="B22" s="5" t="s">
        <v>13</v>
      </c>
      <c r="C22" s="5" t="s">
        <v>10</v>
      </c>
      <c r="D22" s="11" t="s">
        <v>30</v>
      </c>
      <c r="E22" s="25">
        <v>1</v>
      </c>
      <c r="F22" s="26">
        <v>6250</v>
      </c>
      <c r="G22" s="27">
        <f>ROUND(E22*F22,2)</f>
        <v>6250</v>
      </c>
      <c r="H22" s="25">
        <v>1</v>
      </c>
      <c r="I22" s="34">
        <v>6250</v>
      </c>
      <c r="J22" s="27">
        <f>ROUND(H22*I22,2)</f>
        <v>6250</v>
      </c>
    </row>
    <row r="23" spans="1:10" ht="50" customHeight="1" x14ac:dyDescent="0.35">
      <c r="A23" s="6"/>
      <c r="B23" s="6"/>
      <c r="C23" s="6"/>
      <c r="D23" s="11" t="s">
        <v>31</v>
      </c>
      <c r="E23" s="35"/>
      <c r="F23" s="36"/>
      <c r="G23" s="37"/>
      <c r="H23" s="35"/>
      <c r="I23" s="36"/>
      <c r="J23" s="37"/>
    </row>
    <row r="24" spans="1:10" ht="21" x14ac:dyDescent="0.35">
      <c r="A24" s="4" t="s">
        <v>32</v>
      </c>
      <c r="B24" s="5" t="s">
        <v>13</v>
      </c>
      <c r="C24" s="5" t="s">
        <v>10</v>
      </c>
      <c r="D24" s="11" t="s">
        <v>33</v>
      </c>
      <c r="E24" s="25">
        <v>1</v>
      </c>
      <c r="F24" s="26">
        <v>5000</v>
      </c>
      <c r="G24" s="27">
        <f>ROUND(E24*F24,2)</f>
        <v>5000</v>
      </c>
      <c r="H24" s="25">
        <v>1</v>
      </c>
      <c r="I24" s="34">
        <v>5000</v>
      </c>
      <c r="J24" s="27">
        <f>ROUND(H24*I24,2)</f>
        <v>5000</v>
      </c>
    </row>
    <row r="25" spans="1:10" x14ac:dyDescent="0.35">
      <c r="A25" s="6"/>
      <c r="B25" s="6"/>
      <c r="C25" s="6"/>
      <c r="D25" s="12" t="s">
        <v>34</v>
      </c>
      <c r="E25" s="25">
        <v>1</v>
      </c>
      <c r="F25" s="29">
        <f>G22+G24</f>
        <v>11250</v>
      </c>
      <c r="G25" s="30">
        <f>ROUND(E25*F25,2)</f>
        <v>11250</v>
      </c>
      <c r="H25" s="25">
        <v>1</v>
      </c>
      <c r="I25" s="29">
        <f>J22+J24</f>
        <v>11250</v>
      </c>
      <c r="J25" s="30">
        <f>ROUND(H25*I25,2)</f>
        <v>11250</v>
      </c>
    </row>
    <row r="26" spans="1:10" ht="1" customHeight="1" x14ac:dyDescent="0.35">
      <c r="A26" s="7"/>
      <c r="B26" s="7"/>
      <c r="C26" s="7"/>
      <c r="D26" s="13"/>
      <c r="E26" s="31"/>
      <c r="F26" s="32"/>
      <c r="G26" s="33"/>
      <c r="H26" s="31"/>
      <c r="I26" s="32"/>
      <c r="J26" s="33"/>
    </row>
    <row r="27" spans="1:10" x14ac:dyDescent="0.35">
      <c r="A27" s="6"/>
      <c r="B27" s="6"/>
      <c r="C27" s="6"/>
      <c r="D27" s="12" t="s">
        <v>35</v>
      </c>
      <c r="E27" s="38">
        <v>1</v>
      </c>
      <c r="F27" s="29">
        <f>G7+G13+G17+G21</f>
        <v>68015</v>
      </c>
      <c r="G27" s="30">
        <f>ROUND(E27*F27,2)</f>
        <v>68015</v>
      </c>
      <c r="H27" s="38">
        <v>1</v>
      </c>
      <c r="I27" s="29">
        <f>J7+J13+J17+J21</f>
        <v>11250</v>
      </c>
      <c r="J27" s="30">
        <f>ROUND(H27*I27,2)</f>
        <v>11250</v>
      </c>
    </row>
    <row r="28" spans="1:10" ht="1" customHeight="1" x14ac:dyDescent="0.35">
      <c r="A28" s="7"/>
      <c r="B28" s="7"/>
      <c r="C28" s="7"/>
      <c r="D28" s="13"/>
      <c r="E28" s="31"/>
      <c r="F28" s="32"/>
      <c r="G28" s="33"/>
      <c r="H28" s="31"/>
      <c r="I28" s="32"/>
      <c r="J28" s="33"/>
    </row>
    <row r="29" spans="1:10" x14ac:dyDescent="0.35">
      <c r="A29" s="6"/>
      <c r="B29" s="6"/>
      <c r="C29" s="6"/>
      <c r="D29" s="12" t="s">
        <v>36</v>
      </c>
      <c r="E29" s="38">
        <v>1</v>
      </c>
      <c r="F29" s="29">
        <f>G6</f>
        <v>68015</v>
      </c>
      <c r="G29" s="30">
        <f>ROUND(E29*F29,2)</f>
        <v>68015</v>
      </c>
      <c r="H29" s="38">
        <v>1</v>
      </c>
      <c r="I29" s="29">
        <f>J6</f>
        <v>11250</v>
      </c>
      <c r="J29" s="30">
        <f>ROUND(H29*I29,2)</f>
        <v>11250</v>
      </c>
    </row>
    <row r="30" spans="1:10" ht="1" customHeight="1" x14ac:dyDescent="0.35">
      <c r="A30" s="7"/>
      <c r="B30" s="7"/>
      <c r="C30" s="7"/>
      <c r="D30" s="13"/>
      <c r="E30" s="31"/>
      <c r="F30" s="32"/>
      <c r="G30" s="33"/>
      <c r="H30" s="31"/>
      <c r="I30" s="32"/>
      <c r="J30" s="33"/>
    </row>
    <row r="31" spans="1:10" x14ac:dyDescent="0.35">
      <c r="C31" s="39" t="s">
        <v>41</v>
      </c>
      <c r="D31" s="40" t="s">
        <v>42</v>
      </c>
      <c r="E31" s="41"/>
      <c r="F31" s="42">
        <v>15</v>
      </c>
      <c r="G31" s="43">
        <f>ROUND(F31%*G29,2)</f>
        <v>10202.25</v>
      </c>
      <c r="H31" s="41"/>
      <c r="I31" s="28">
        <v>0</v>
      </c>
      <c r="J31" s="43">
        <f>ROUND(I31%*J29,2)</f>
        <v>0</v>
      </c>
    </row>
    <row r="32" spans="1:10" ht="15" thickBot="1" x14ac:dyDescent="0.4">
      <c r="C32" s="44"/>
      <c r="D32" s="40" t="s">
        <v>46</v>
      </c>
      <c r="E32" s="45"/>
      <c r="F32" s="46"/>
      <c r="G32" s="47">
        <f>ROUND(G31+G29,2)</f>
        <v>78217.25</v>
      </c>
      <c r="H32" s="45"/>
      <c r="I32" s="46"/>
      <c r="J32" s="47">
        <f>ROUND(J31+J29,2)</f>
        <v>11250</v>
      </c>
    </row>
    <row r="33" spans="3:10" ht="21.5" thickBot="1" x14ac:dyDescent="0.4">
      <c r="D33" s="40" t="s">
        <v>49</v>
      </c>
      <c r="E33" s="45"/>
      <c r="F33" s="48" t="s">
        <v>55</v>
      </c>
      <c r="G33" s="49">
        <f>ROUND(G32*16,2)</f>
        <v>1251476</v>
      </c>
      <c r="H33" s="50"/>
      <c r="I33" s="48" t="s">
        <v>57</v>
      </c>
      <c r="J33" s="49">
        <f>ROUND(J32*16,2)</f>
        <v>180000</v>
      </c>
    </row>
    <row r="34" spans="3:10" ht="15" thickBot="1" x14ac:dyDescent="0.4">
      <c r="C34" s="39" t="s">
        <v>41</v>
      </c>
      <c r="D34" s="40" t="s">
        <v>43</v>
      </c>
      <c r="E34" s="45"/>
      <c r="F34" s="42">
        <v>21</v>
      </c>
      <c r="G34" s="43">
        <f>ROUND(F34%*G33,2)</f>
        <v>262809.96000000002</v>
      </c>
      <c r="H34" s="45"/>
      <c r="I34" s="42">
        <v>21</v>
      </c>
      <c r="J34" s="43">
        <f>ROUND(I34%*J33,2)</f>
        <v>37800</v>
      </c>
    </row>
    <row r="35" spans="3:10" ht="21.5" thickBot="1" x14ac:dyDescent="0.4">
      <c r="D35" s="51" t="s">
        <v>54</v>
      </c>
      <c r="E35" s="52"/>
      <c r="F35" s="53" t="s">
        <v>56</v>
      </c>
      <c r="G35" s="54">
        <f>ROUND(G34+G33,2)</f>
        <v>1514285.96</v>
      </c>
      <c r="H35" s="55"/>
      <c r="I35" s="53" t="s">
        <v>58</v>
      </c>
      <c r="J35" s="54">
        <f>ROUND(J34+J33,2)</f>
        <v>217800</v>
      </c>
    </row>
    <row r="36" spans="3:10" x14ac:dyDescent="0.35">
      <c r="E36"/>
    </row>
    <row r="37" spans="3:10" x14ac:dyDescent="0.35">
      <c r="D37" s="56" t="s">
        <v>44</v>
      </c>
      <c r="E37"/>
    </row>
    <row r="38" spans="3:10" x14ac:dyDescent="0.35">
      <c r="D38" s="57" t="s">
        <v>45</v>
      </c>
      <c r="E38"/>
    </row>
  </sheetData>
  <sheetProtection algorithmName="SHA-512" hashValue="aThdusEoIx+hhnqd8VFHySDPJbsf+PppThCj05ONi/CrBA1SJmOgyjIcPLuvJEABzOnPPL8gqfemLfGxmTx4tA==" saltValue="QInyeO5pEtflB3ZGzJd+KA==" spinCount="100000" sheet="1" objects="1" scenarios="1"/>
  <mergeCells count="5">
    <mergeCell ref="A1:J1"/>
    <mergeCell ref="A2:J2"/>
    <mergeCell ref="A3:J3"/>
    <mergeCell ref="E4:G4"/>
    <mergeCell ref="H4:J4"/>
  </mergeCells>
  <dataValidations disablePrompts="1" count="1">
    <dataValidation type="list" allowBlank="1" showInputMessage="1" showErrorMessage="1" sqref="B6:B30" xr:uid="{403F57A4-FE97-4A3E-A5A5-BD5EF84E9871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Martínez, Alberto</dc:creator>
  <cp:lastModifiedBy>Fernández Martínez, Alberto</cp:lastModifiedBy>
  <dcterms:created xsi:type="dcterms:W3CDTF">2022-03-15T20:45:15Z</dcterms:created>
  <dcterms:modified xsi:type="dcterms:W3CDTF">2022-07-01T11:59:32Z</dcterms:modified>
</cp:coreProperties>
</file>