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OZ Y DATOS\Circuitos-Operadores\DOCUMENTACION VDF\nuevo PPT sustituto del  233_2017(148-2022-G_TEL.FIJA_BANDA ANCHA)\148_2022\"/>
    </mc:Choice>
  </mc:AlternateContent>
  <xr:revisionPtr revIDLastSave="0" documentId="13_ncr:1_{90E94DD0-8FA3-4729-8C92-2CAAD30F42D5}" xr6:coauthVersionLast="47" xr6:coauthVersionMax="47" xr10:uidLastSave="{00000000-0000-0000-0000-000000000000}"/>
  <bookViews>
    <workbookView xWindow="-28920" yWindow="-120" windowWidth="29040" windowHeight="15840" xr2:uid="{68E38959-4B95-4BC5-A392-F5467D37B81F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5" i="1" s="1"/>
  <c r="F17" i="1"/>
  <c r="G17" i="1" s="1"/>
  <c r="H17" i="1" s="1"/>
  <c r="I17" i="1" s="1"/>
  <c r="I18" i="1"/>
  <c r="I95" i="1"/>
  <c r="H95" i="1"/>
  <c r="F95" i="1"/>
  <c r="I94" i="1"/>
  <c r="H94" i="1" s="1"/>
  <c r="F94" i="1"/>
  <c r="F93" i="1"/>
  <c r="G93" i="1" s="1"/>
  <c r="H93" i="1" s="1"/>
  <c r="I93" i="1" s="1"/>
  <c r="F92" i="1"/>
  <c r="G92" i="1" s="1"/>
  <c r="H92" i="1" s="1"/>
  <c r="I92" i="1" s="1"/>
  <c r="F91" i="1"/>
  <c r="G91" i="1" s="1"/>
  <c r="H91" i="1" s="1"/>
  <c r="I91" i="1" s="1"/>
  <c r="I90" i="1"/>
  <c r="F89" i="1"/>
  <c r="G89" i="1" s="1"/>
  <c r="H89" i="1" s="1"/>
  <c r="I89" i="1" s="1"/>
  <c r="F88" i="1"/>
  <c r="G88" i="1" s="1"/>
  <c r="H88" i="1" s="1"/>
  <c r="I88" i="1" s="1"/>
  <c r="F87" i="1"/>
  <c r="G87" i="1" s="1"/>
  <c r="H87" i="1" s="1"/>
  <c r="I87" i="1" s="1"/>
  <c r="F86" i="1"/>
  <c r="G86" i="1" s="1"/>
  <c r="F83" i="1"/>
  <c r="G83" i="1" s="1"/>
  <c r="H83" i="1" s="1"/>
  <c r="I83" i="1" s="1"/>
  <c r="F82" i="1"/>
  <c r="G82" i="1" s="1"/>
  <c r="H82" i="1" s="1"/>
  <c r="I82" i="1" s="1"/>
  <c r="F81" i="1"/>
  <c r="G81" i="1" s="1"/>
  <c r="H81" i="1" s="1"/>
  <c r="I81" i="1" s="1"/>
  <c r="F80" i="1"/>
  <c r="G80" i="1" s="1"/>
  <c r="H80" i="1" s="1"/>
  <c r="I80" i="1" s="1"/>
  <c r="F79" i="1"/>
  <c r="G79" i="1" s="1"/>
  <c r="H79" i="1" s="1"/>
  <c r="I79" i="1" s="1"/>
  <c r="F78" i="1"/>
  <c r="G78" i="1" s="1"/>
  <c r="H78" i="1" s="1"/>
  <c r="I78" i="1" s="1"/>
  <c r="F74" i="1"/>
  <c r="G74" i="1" s="1"/>
  <c r="H74" i="1" s="1"/>
  <c r="I74" i="1" s="1"/>
  <c r="F73" i="1"/>
  <c r="G73" i="1" s="1"/>
  <c r="H73" i="1" s="1"/>
  <c r="I73" i="1" s="1"/>
  <c r="F72" i="1"/>
  <c r="G72" i="1" s="1"/>
  <c r="F71" i="1"/>
  <c r="G71" i="1" s="1"/>
  <c r="H71" i="1" s="1"/>
  <c r="I71" i="1" s="1"/>
  <c r="F70" i="1"/>
  <c r="D70" i="1"/>
  <c r="G70" i="1" s="1"/>
  <c r="H70" i="1" s="1"/>
  <c r="F66" i="1"/>
  <c r="G66" i="1" s="1"/>
  <c r="H66" i="1" s="1"/>
  <c r="I66" i="1" s="1"/>
  <c r="F65" i="1"/>
  <c r="G65" i="1" s="1"/>
  <c r="F61" i="1"/>
  <c r="G61" i="1" s="1"/>
  <c r="H61" i="1" s="1"/>
  <c r="I61" i="1" s="1"/>
  <c r="F60" i="1"/>
  <c r="G60" i="1" s="1"/>
  <c r="H60" i="1" s="1"/>
  <c r="I60" i="1" s="1"/>
  <c r="F59" i="1"/>
  <c r="G59" i="1" s="1"/>
  <c r="H59" i="1" s="1"/>
  <c r="I59" i="1" s="1"/>
  <c r="F58" i="1"/>
  <c r="G58" i="1" s="1"/>
  <c r="F57" i="1"/>
  <c r="G57" i="1" s="1"/>
  <c r="H57" i="1" s="1"/>
  <c r="I57" i="1" s="1"/>
  <c r="C54" i="1"/>
  <c r="F53" i="1"/>
  <c r="G53" i="1" s="1"/>
  <c r="H53" i="1" s="1"/>
  <c r="I53" i="1" s="1"/>
  <c r="F52" i="1"/>
  <c r="G52" i="1" s="1"/>
  <c r="H52" i="1" s="1"/>
  <c r="I52" i="1" s="1"/>
  <c r="F50" i="1"/>
  <c r="G50" i="1" s="1"/>
  <c r="H50" i="1" s="1"/>
  <c r="I50" i="1" s="1"/>
  <c r="F49" i="1"/>
  <c r="G49" i="1" s="1"/>
  <c r="H49" i="1" s="1"/>
  <c r="I49" i="1" s="1"/>
  <c r="F48" i="1"/>
  <c r="G48" i="1" s="1"/>
  <c r="H48" i="1" s="1"/>
  <c r="I48" i="1" s="1"/>
  <c r="F45" i="1"/>
  <c r="G45" i="1" s="1"/>
  <c r="F42" i="1"/>
  <c r="G42" i="1" s="1"/>
  <c r="H42" i="1" s="1"/>
  <c r="I42" i="1" s="1"/>
  <c r="F35" i="1"/>
  <c r="G35" i="1" s="1"/>
  <c r="G39" i="1" s="1"/>
  <c r="D32" i="1"/>
  <c r="F31" i="1"/>
  <c r="G31" i="1" s="1"/>
  <c r="H31" i="1" s="1"/>
  <c r="I31" i="1" s="1"/>
  <c r="F30" i="1"/>
  <c r="G30" i="1" s="1"/>
  <c r="H30" i="1" s="1"/>
  <c r="I30" i="1" s="1"/>
  <c r="F28" i="1"/>
  <c r="G28" i="1" s="1"/>
  <c r="H28" i="1" s="1"/>
  <c r="I28" i="1" s="1"/>
  <c r="F27" i="1"/>
  <c r="G27" i="1" s="1"/>
  <c r="H27" i="1" s="1"/>
  <c r="I27" i="1" s="1"/>
  <c r="F26" i="1"/>
  <c r="G26" i="1" s="1"/>
  <c r="H26" i="1" s="1"/>
  <c r="I26" i="1" s="1"/>
  <c r="F23" i="1"/>
  <c r="G23" i="1" s="1"/>
  <c r="F18" i="1"/>
  <c r="G18" i="1" s="1"/>
  <c r="H18" i="1" s="1"/>
  <c r="F16" i="1"/>
  <c r="G16" i="1" s="1"/>
  <c r="H16" i="1" s="1"/>
  <c r="I16" i="1" s="1"/>
  <c r="F15" i="1"/>
  <c r="G15" i="1" s="1"/>
  <c r="H15" i="1" s="1"/>
  <c r="I15" i="1" s="1"/>
  <c r="F14" i="1"/>
  <c r="G14" i="1" s="1"/>
  <c r="H14" i="1" s="1"/>
  <c r="I14" i="1" s="1"/>
  <c r="F13" i="1"/>
  <c r="G13" i="1" s="1"/>
  <c r="H13" i="1" s="1"/>
  <c r="I13" i="1" s="1"/>
  <c r="F12" i="1"/>
  <c r="G12" i="1" s="1"/>
  <c r="H12" i="1" s="1"/>
  <c r="I12" i="1" s="1"/>
  <c r="F11" i="1"/>
  <c r="G11" i="1" s="1"/>
  <c r="H11" i="1" s="1"/>
  <c r="I11" i="1" s="1"/>
  <c r="F10" i="1"/>
  <c r="G10" i="1" s="1"/>
  <c r="H10" i="1" s="1"/>
  <c r="I10" i="1" s="1"/>
  <c r="F9" i="1"/>
  <c r="G9" i="1" s="1"/>
  <c r="H9" i="1" s="1"/>
  <c r="I9" i="1" s="1"/>
  <c r="F8" i="1"/>
  <c r="G8" i="1" s="1"/>
  <c r="H8" i="1" s="1"/>
  <c r="I8" i="1" s="1"/>
  <c r="F7" i="1"/>
  <c r="G7" i="1" s="1"/>
  <c r="H7" i="1" s="1"/>
  <c r="I7" i="1" s="1"/>
  <c r="F6" i="1"/>
  <c r="G6" i="1" s="1"/>
  <c r="H6" i="1" s="1"/>
  <c r="I6" i="1" s="1"/>
  <c r="G19" i="1" l="1"/>
  <c r="H58" i="1"/>
  <c r="I58" i="1" s="1"/>
  <c r="G62" i="1"/>
  <c r="I70" i="1"/>
  <c r="H62" i="1"/>
  <c r="G32" i="1"/>
  <c r="H23" i="1"/>
  <c r="H65" i="1"/>
  <c r="F67" i="1"/>
  <c r="H45" i="1"/>
  <c r="G54" i="1"/>
  <c r="I62" i="1"/>
  <c r="H72" i="1"/>
  <c r="I72" i="1" s="1"/>
  <c r="G75" i="1"/>
  <c r="G96" i="1"/>
  <c r="H5" i="1"/>
  <c r="H35" i="1"/>
  <c r="H86" i="1"/>
  <c r="H32" i="1" l="1"/>
  <c r="I23" i="1"/>
  <c r="I32" i="1" s="1"/>
  <c r="H54" i="1"/>
  <c r="I45" i="1"/>
  <c r="I54" i="1" s="1"/>
  <c r="H75" i="1"/>
  <c r="I65" i="1"/>
  <c r="I67" i="1" s="1"/>
  <c r="H67" i="1"/>
  <c r="G67" i="1"/>
  <c r="I86" i="1"/>
  <c r="I96" i="1" s="1"/>
  <c r="H96" i="1"/>
  <c r="H39" i="1"/>
  <c r="I35" i="1"/>
  <c r="I39" i="1" s="1"/>
  <c r="I75" i="1"/>
  <c r="H19" i="1"/>
  <c r="I5" i="1"/>
  <c r="I19" i="1" s="1"/>
  <c r="I98" i="1" s="1"/>
  <c r="H98" i="1" l="1"/>
  <c r="I99" i="1"/>
  <c r="I100" i="1" s="1"/>
  <c r="H99" i="1" l="1"/>
  <c r="H100" i="1" s="1"/>
</calcChain>
</file>

<file path=xl/sharedStrings.xml><?xml version="1.0" encoding="utf-8"?>
<sst xmlns="http://schemas.openxmlformats.org/spreadsheetml/2006/main" count="216" uniqueCount="158">
  <si>
    <t>PRESUPUESTO 148/2022</t>
  </si>
  <si>
    <t>ITEM</t>
  </si>
  <si>
    <t xml:space="preserve">CIRCUITOS Y SERVICIOS DE DATOS  </t>
  </si>
  <si>
    <t>NUMERO</t>
  </si>
  <si>
    <t>€/unidad/mes</t>
  </si>
  <si>
    <t>€/unidad/mes truncado a 2 decimales</t>
  </si>
  <si>
    <t>IMPORTE MES</t>
  </si>
  <si>
    <t>IMPORTE AÑO</t>
  </si>
  <si>
    <t>IMPORTE 4 AÑOS</t>
  </si>
  <si>
    <t>1.1</t>
  </si>
  <si>
    <t>ACCESO INTERNET PRESTACIONES A</t>
  </si>
  <si>
    <t>1.2</t>
  </si>
  <si>
    <t>ACCESO INTERNET SERVICIO B</t>
  </si>
  <si>
    <t>1.3</t>
  </si>
  <si>
    <t>ACCESO INTERNET SERVICIO C</t>
  </si>
  <si>
    <t>1.4</t>
  </si>
  <si>
    <t>ACCESO INTERNET SERVICIO D</t>
  </si>
  <si>
    <t>1.5</t>
  </si>
  <si>
    <t>RPV PRESTACIONES B</t>
  </si>
  <si>
    <t>1.6</t>
  </si>
  <si>
    <t>RPV  PRESTACIONES C</t>
  </si>
  <si>
    <t>1.7</t>
  </si>
  <si>
    <t>RPV  PRESTACIONES D</t>
  </si>
  <si>
    <t>1.8</t>
  </si>
  <si>
    <t>DIRECCIONAMIENTO PÚBLICO IP</t>
  </si>
  <si>
    <t>1.9</t>
  </si>
  <si>
    <t>ACCESO INTERNET BANDA ANCHA (PRESTACIONES B) F.O 100M SIMÉTRICOS GARANTIZADOS. DEBE PERMITIR DESDE 50.000 CONEXIONES CONCURRENTES Y ACTIVACIÓN CAPACIDAD DE MONITORIZACIÓN ICMP Y SNMP DEL CPE DEL OPERADOR</t>
  </si>
  <si>
    <t>1.10</t>
  </si>
  <si>
    <t>ACCESO INTERNET BANDA ANCHA PRESTACIONES CF.O 300M SIMÉTRICOS GARANTIZADOS. DEBE PERMITIR DESDE 50.000 CONEXIONES CONCURRENTES Y ACTIVACIÓN CAPACIDAD DE MONITORIZACIÓN ICMP Y SNMP DEL CPE DEL OPERADOR</t>
  </si>
  <si>
    <t>1.11</t>
  </si>
  <si>
    <t>ACCESO INTERNET BANDA ANCHA (PRESTACIONES D) F.O 1G SIMÉTRICOS GARANTIZADOS. DEBE PERMITIR DESDE 50.000 CONEXIONES CONCURRENTES Y ACTIVACIÓN CAPACIDAD DE MONITORIZACIÓN ICMP Y SNMP DEL CPE DEL OPERADOR</t>
  </si>
  <si>
    <t>1.12</t>
  </si>
  <si>
    <t>ACCESO INTERNET BANDA ANCHA (PRESTACIONES D) F.O 10G SIMÉTRICOS GARANTIZADOS. DEBE PERMITIR DESDE 50.000 CONEXIONES CONCURRENTES Y ACTIVACIÓN CAPACIDAD DE MONITORIZACIÓN ICMP Y SNMP DEL CPE DEL OPERADOR</t>
  </si>
  <si>
    <t>1.13</t>
  </si>
  <si>
    <t>Alta,configuración y gestión de servicio de protección y prevención de denegación de servicio  hasta 5  conexiones de banda ancha.</t>
  </si>
  <si>
    <t>1.14</t>
  </si>
  <si>
    <t>Alta,configuración y gestión de servicio de portal cautivo, hasta 3 portales distintos, hasta 15 puntos de acceso, 200 abonados concurrentes, informes, seguridad y mantenimiento de radius y reporting. (administración de usuarios por parte de Canal de Isabel II).</t>
  </si>
  <si>
    <t>TOTAL</t>
  </si>
  <si>
    <t>LLAMADAS   CENTRALITA</t>
  </si>
  <si>
    <t>LLAMADAS</t>
  </si>
  <si>
    <t xml:space="preserve"> min/mes</t>
  </si>
  <si>
    <t>€/seg</t>
  </si>
  <si>
    <t>€/seg truncado a 8 decimales</t>
  </si>
  <si>
    <t>2.1</t>
  </si>
  <si>
    <t>NACIONAL- METROPOLITANO</t>
  </si>
  <si>
    <t>2.2</t>
  </si>
  <si>
    <t>NACIONAL-PROVINCIAL</t>
  </si>
  <si>
    <t>2.3</t>
  </si>
  <si>
    <t>NACIONAL-INTERPROVINCIAL</t>
  </si>
  <si>
    <t>2.4</t>
  </si>
  <si>
    <t>INTERNACIONAL</t>
  </si>
  <si>
    <t>2.5</t>
  </si>
  <si>
    <t>MOVILES</t>
  </si>
  <si>
    <t>2.6</t>
  </si>
  <si>
    <t>9XX</t>
  </si>
  <si>
    <t>2.7</t>
  </si>
  <si>
    <t xml:space="preserve">SERVICIOS DE INFORMACIÓN </t>
  </si>
  <si>
    <t>2.8</t>
  </si>
  <si>
    <t>TARIFICACIÓN ESPECIAL</t>
  </si>
  <si>
    <t>2.9</t>
  </si>
  <si>
    <t>EMERGENCIAS</t>
  </si>
  <si>
    <t>TOTAL LLAMADAS</t>
  </si>
  <si>
    <t>CUOTAS CENTRALITA</t>
  </si>
  <si>
    <t>€ /ud/mes</t>
  </si>
  <si>
    <t>€ /ud/mes truncado a 2 decimales</t>
  </si>
  <si>
    <t>3.1</t>
  </si>
  <si>
    <t>CUOTA ACCESO TRUNKSIP Y EQUIPAMIENTO ASOCIADO POR NUMERO  DE CANALES</t>
  </si>
  <si>
    <t>CUOTA ACCESO TRUNKSIP</t>
  </si>
  <si>
    <t>3.2</t>
  </si>
  <si>
    <t>NUMERACIÓN RDSI</t>
  </si>
  <si>
    <t>3.3</t>
  </si>
  <si>
    <t>OTRAS CUOTAS</t>
  </si>
  <si>
    <t>TOTAL CUOTAS Y OTROS CONCEPTOS</t>
  </si>
  <si>
    <t>LÍNEAS RDSI BÁSICAS</t>
  </si>
  <si>
    <t>4.1</t>
  </si>
  <si>
    <t>líneas rdsi básicas</t>
  </si>
  <si>
    <t>TELEFONÍA BASICA</t>
  </si>
  <si>
    <t>llamadas</t>
  </si>
  <si>
    <t>min/mes</t>
  </si>
  <si>
    <t>5.1</t>
  </si>
  <si>
    <t>METROPOLITANO</t>
  </si>
  <si>
    <t>5.2</t>
  </si>
  <si>
    <t>PROVINCIAL</t>
  </si>
  <si>
    <t>5.3</t>
  </si>
  <si>
    <t>INTERPROVINCIAL</t>
  </si>
  <si>
    <t>5.4</t>
  </si>
  <si>
    <t>5.5</t>
  </si>
  <si>
    <t>5.6</t>
  </si>
  <si>
    <t>9XX,8XX</t>
  </si>
  <si>
    <t>5.7</t>
  </si>
  <si>
    <t>5.8</t>
  </si>
  <si>
    <t>5.9</t>
  </si>
  <si>
    <t>CUOTAS TELEFONÍA BÁSICA</t>
  </si>
  <si>
    <t>6.1</t>
  </si>
  <si>
    <t>CUOTA MENSUAL BÁSICA</t>
  </si>
  <si>
    <t>6.2</t>
  </si>
  <si>
    <t>CUOTA MENSUAL +FUNCIONALIDADES AVANZADAS</t>
  </si>
  <si>
    <t>6.3</t>
  </si>
  <si>
    <t>SERVICIO MULTICONFERENCIA</t>
  </si>
  <si>
    <t>6.4</t>
  </si>
  <si>
    <t>CONTESTADOR CON IDENTIFICACION DE LLAMADAS</t>
  </si>
  <si>
    <t>6.5</t>
  </si>
  <si>
    <t xml:space="preserve">DESVIO (INCONDICIONAL , INMEDIATO, SI NO CONTESTA, SI COMUNICA…) DE LLAMADA </t>
  </si>
  <si>
    <t>TOTAL CUOTAS TELEFONÍA BÁSICA</t>
  </si>
  <si>
    <t>OTROS SERVICIOS DE TELEFONÍA BÁSICA</t>
  </si>
  <si>
    <t>7.1</t>
  </si>
  <si>
    <t>VOZ + DATOS + MÓVILES</t>
  </si>
  <si>
    <t>7.2</t>
  </si>
  <si>
    <t>TARIFA PLANA SOLO VOZ + MÓVILES</t>
  </si>
  <si>
    <t>TOTAL OTROS SERV TEL BAS</t>
  </si>
  <si>
    <t>RED INTELIGENTE 900</t>
  </si>
  <si>
    <t>8.1</t>
  </si>
  <si>
    <t>ORIGEN FIJO NACIONAL</t>
  </si>
  <si>
    <t>8.2</t>
  </si>
  <si>
    <t>ORIGEN MÓVIL</t>
  </si>
  <si>
    <t>8.3</t>
  </si>
  <si>
    <t>ORIGEN NACIONAL</t>
  </si>
  <si>
    <t>8.4</t>
  </si>
  <si>
    <t>OTROS</t>
  </si>
  <si>
    <t>8.5</t>
  </si>
  <si>
    <t>TRANSFERENCIA DE LLAMADAS A Nº INTERNACIONALES</t>
  </si>
  <si>
    <t>CUOTAS RED INTELIGENTE</t>
  </si>
  <si>
    <t>9.1</t>
  </si>
  <si>
    <t>CUOTA NUMERACION NUMEROS 900 ELEGIDO POR EL ABONADO</t>
  </si>
  <si>
    <t>9.2</t>
  </si>
  <si>
    <t>ESTADISTICAS EN TIEMPO REAL 900</t>
  </si>
  <si>
    <t>9.3</t>
  </si>
  <si>
    <t>DESTINO ALTERNATIVO NUMEROS 900</t>
  </si>
  <si>
    <t>9.4</t>
  </si>
  <si>
    <t>DESVIO NUMEROS 900 POR COMANDO</t>
  </si>
  <si>
    <t>9.5</t>
  </si>
  <si>
    <t>PLANES ALTERNATIVOS NUMEROS 900</t>
  </si>
  <si>
    <t>9.6</t>
  </si>
  <si>
    <t>TERMINACION NUMEROS 900 NUMERO RED INTELIGENTE/RTB</t>
  </si>
  <si>
    <t>9.7</t>
  </si>
  <si>
    <t>9.8</t>
  </si>
  <si>
    <t>9.9</t>
  </si>
  <si>
    <t>FUNCIONALIDAD NODO AGENTES </t>
  </si>
  <si>
    <t>9.10</t>
  </si>
  <si>
    <t>LICENCIA AGENTE </t>
  </si>
  <si>
    <t>9.11</t>
  </si>
  <si>
    <t>NODO DE SALIDA </t>
  </si>
  <si>
    <t>9.12</t>
  </si>
  <si>
    <t>GRABACIÓN AUTO/DEMANDA</t>
  </si>
  <si>
    <t>9.14</t>
  </si>
  <si>
    <t>NODO ALERTAS</t>
  </si>
  <si>
    <t>9.15</t>
  </si>
  <si>
    <t>NODO CONTROL </t>
  </si>
  <si>
    <t>9.16</t>
  </si>
  <si>
    <t>NODO CALLER ID </t>
  </si>
  <si>
    <t>9.17</t>
  </si>
  <si>
    <t>FORMACIÓN REMOTA </t>
  </si>
  <si>
    <t>9.18</t>
  </si>
  <si>
    <t>BOLSA DE HORAS. DESARROLLOS A MEDIDA</t>
  </si>
  <si>
    <t>TOTAL CUOTAS RI</t>
  </si>
  <si>
    <t>TOTAL CTTO SIN IVA</t>
  </si>
  <si>
    <t>IVA</t>
  </si>
  <si>
    <t>TOTAL CTTO 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</si>
</sst>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0.0000000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vertical="center" wrapText="1"/>
    </xf>
    <xf numFmtId="3" fontId="4" fillId="0" borderId="9" xfId="0" applyNumberFormat="1" applyFont="1" applyBorder="1" applyAlignment="1" applyProtection="1">
      <alignment horizontal="center" wrapText="1"/>
    </xf>
    <xf numFmtId="3" fontId="4" fillId="0" borderId="10" xfId="0" applyNumberFormat="1" applyFont="1" applyBorder="1" applyAlignment="1" applyProtection="1">
      <alignment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wrapText="1"/>
    </xf>
    <xf numFmtId="0" fontId="4" fillId="0" borderId="16" xfId="0" applyFont="1" applyBorder="1" applyAlignment="1" applyProtection="1">
      <alignment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vertical="center" wrapText="1"/>
    </xf>
    <xf numFmtId="0" fontId="4" fillId="0" borderId="21" xfId="0" applyFont="1" applyBorder="1" applyAlignment="1" applyProtection="1">
      <alignment horizontal="center" wrapText="1"/>
    </xf>
    <xf numFmtId="0" fontId="4" fillId="0" borderId="22" xfId="0" applyFont="1" applyBorder="1" applyAlignment="1" applyProtection="1">
      <alignment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wrapText="1"/>
    </xf>
    <xf numFmtId="0" fontId="4" fillId="0" borderId="27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wrapText="1"/>
    </xf>
    <xf numFmtId="4" fontId="4" fillId="0" borderId="10" xfId="0" applyNumberFormat="1" applyFont="1" applyBorder="1" applyAlignment="1" applyProtection="1">
      <alignment wrapText="1"/>
    </xf>
    <xf numFmtId="4" fontId="4" fillId="0" borderId="13" xfId="0" applyNumberFormat="1" applyFont="1" applyBorder="1" applyAlignment="1" applyProtection="1">
      <alignment wrapText="1"/>
    </xf>
    <xf numFmtId="4" fontId="4" fillId="0" borderId="18" xfId="0" applyNumberFormat="1" applyFont="1" applyBorder="1" applyAlignment="1" applyProtection="1">
      <alignment wrapText="1"/>
    </xf>
    <xf numFmtId="4" fontId="4" fillId="0" borderId="16" xfId="0" applyNumberFormat="1" applyFont="1" applyBorder="1" applyAlignment="1" applyProtection="1">
      <alignment wrapText="1"/>
    </xf>
    <xf numFmtId="4" fontId="4" fillId="0" borderId="19" xfId="0" applyNumberFormat="1" applyFont="1" applyBorder="1" applyAlignment="1" applyProtection="1">
      <alignment wrapText="1"/>
    </xf>
    <xf numFmtId="4" fontId="4" fillId="0" borderId="24" xfId="0" applyNumberFormat="1" applyFont="1" applyBorder="1" applyAlignment="1" applyProtection="1">
      <alignment wrapText="1"/>
    </xf>
    <xf numFmtId="4" fontId="4" fillId="0" borderId="22" xfId="0" applyNumberFormat="1" applyFont="1" applyBorder="1" applyAlignment="1" applyProtection="1">
      <alignment wrapText="1"/>
    </xf>
    <xf numFmtId="4" fontId="4" fillId="0" borderId="25" xfId="0" applyNumberFormat="1" applyFont="1" applyBorder="1" applyAlignment="1" applyProtection="1">
      <alignment wrapText="1"/>
    </xf>
    <xf numFmtId="4" fontId="4" fillId="0" borderId="31" xfId="0" applyNumberFormat="1" applyFont="1" applyBorder="1" applyAlignment="1" applyProtection="1">
      <alignment wrapText="1"/>
    </xf>
    <xf numFmtId="4" fontId="4" fillId="0" borderId="32" xfId="0" applyNumberFormat="1" applyFont="1" applyBorder="1" applyAlignment="1" applyProtection="1">
      <alignment wrapText="1"/>
    </xf>
    <xf numFmtId="164" fontId="4" fillId="3" borderId="37" xfId="0" applyNumberFormat="1" applyFont="1" applyFill="1" applyBorder="1" applyAlignment="1" applyProtection="1">
      <alignment wrapText="1"/>
      <protection locked="0"/>
    </xf>
    <xf numFmtId="4" fontId="4" fillId="3" borderId="37" xfId="0" applyNumberFormat="1" applyFont="1" applyFill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1" fillId="2" borderId="0" xfId="0" applyFont="1" applyFill="1" applyAlignment="1" applyProtection="1">
      <alignment horizont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right" wrapText="1"/>
    </xf>
    <xf numFmtId="4" fontId="4" fillId="0" borderId="17" xfId="0" applyNumberFormat="1" applyFont="1" applyBorder="1" applyAlignment="1" applyProtection="1">
      <alignment horizontal="right" wrapText="1"/>
    </xf>
    <xf numFmtId="4" fontId="4" fillId="0" borderId="23" xfId="0" applyNumberFormat="1" applyFont="1" applyBorder="1" applyAlignment="1" applyProtection="1">
      <alignment horizontal="right" wrapText="1"/>
    </xf>
    <xf numFmtId="0" fontId="4" fillId="0" borderId="29" xfId="0" applyFont="1" applyBorder="1" applyAlignment="1" applyProtection="1">
      <alignment horizont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33" xfId="0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wrapText="1"/>
    </xf>
    <xf numFmtId="3" fontId="4" fillId="4" borderId="36" xfId="0" applyNumberFormat="1" applyFont="1" applyFill="1" applyBorder="1" applyAlignment="1" applyProtection="1">
      <alignment horizontal="center" wrapText="1"/>
    </xf>
    <xf numFmtId="4" fontId="4" fillId="0" borderId="37" xfId="0" applyNumberFormat="1" applyFont="1" applyBorder="1" applyAlignment="1" applyProtection="1">
      <alignment wrapText="1"/>
    </xf>
    <xf numFmtId="164" fontId="4" fillId="0" borderId="37" xfId="0" applyNumberFormat="1" applyFont="1" applyBorder="1" applyAlignment="1" applyProtection="1">
      <alignment wrapText="1"/>
    </xf>
    <xf numFmtId="164" fontId="4" fillId="0" borderId="38" xfId="0" applyNumberFormat="1" applyFont="1" applyBorder="1" applyAlignment="1" applyProtection="1">
      <alignment wrapText="1"/>
    </xf>
    <xf numFmtId="4" fontId="4" fillId="0" borderId="38" xfId="0" applyNumberFormat="1" applyFont="1" applyBorder="1" applyAlignment="1" applyProtection="1">
      <alignment wrapText="1"/>
    </xf>
    <xf numFmtId="0" fontId="4" fillId="0" borderId="39" xfId="0" applyFont="1" applyBorder="1" applyAlignment="1" applyProtection="1">
      <alignment horizontal="center" vertical="center" wrapText="1"/>
    </xf>
    <xf numFmtId="3" fontId="4" fillId="0" borderId="27" xfId="0" applyNumberFormat="1" applyFont="1" applyBorder="1" applyAlignment="1" applyProtection="1">
      <alignment horizontal="center" wrapText="1"/>
    </xf>
    <xf numFmtId="3" fontId="4" fillId="0" borderId="29" xfId="0" applyNumberFormat="1" applyFont="1" applyBorder="1" applyAlignment="1" applyProtection="1">
      <alignment wrapText="1"/>
    </xf>
    <xf numFmtId="164" fontId="4" fillId="0" borderId="29" xfId="0" applyNumberFormat="1" applyFont="1" applyBorder="1" applyAlignment="1" applyProtection="1">
      <alignment wrapText="1"/>
    </xf>
    <xf numFmtId="164" fontId="4" fillId="0" borderId="31" xfId="0" applyNumberFormat="1" applyFont="1" applyBorder="1" applyAlignment="1" applyProtection="1">
      <alignment wrapText="1"/>
    </xf>
    <xf numFmtId="164" fontId="4" fillId="0" borderId="32" xfId="0" applyNumberFormat="1" applyFont="1" applyBorder="1" applyAlignment="1" applyProtection="1">
      <alignment wrapText="1"/>
    </xf>
    <xf numFmtId="0" fontId="4" fillId="0" borderId="40" xfId="0" applyFont="1" applyBorder="1" applyAlignment="1" applyProtection="1">
      <alignment wrapText="1"/>
    </xf>
    <xf numFmtId="4" fontId="4" fillId="0" borderId="0" xfId="0" applyNumberFormat="1" applyFont="1" applyAlignment="1" applyProtection="1">
      <alignment wrapText="1"/>
    </xf>
    <xf numFmtId="0" fontId="5" fillId="0" borderId="27" xfId="0" applyFont="1" applyBorder="1" applyAlignment="1" applyProtection="1">
      <alignment vertical="center" wrapText="1"/>
    </xf>
    <xf numFmtId="0" fontId="4" fillId="4" borderId="29" xfId="0" applyFont="1" applyFill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41" xfId="0" applyFont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wrapText="1"/>
    </xf>
    <xf numFmtId="0" fontId="4" fillId="0" borderId="43" xfId="0" applyFont="1" applyBorder="1" applyAlignment="1" applyProtection="1">
      <alignment horizontal="center" wrapText="1"/>
    </xf>
    <xf numFmtId="0" fontId="4" fillId="4" borderId="43" xfId="0" applyFont="1" applyFill="1" applyBorder="1" applyAlignment="1" applyProtection="1">
      <alignment wrapText="1"/>
    </xf>
    <xf numFmtId="4" fontId="4" fillId="0" borderId="43" xfId="0" applyNumberFormat="1" applyFont="1" applyBorder="1" applyAlignment="1" applyProtection="1">
      <alignment horizontal="right" wrapText="1"/>
    </xf>
    <xf numFmtId="4" fontId="4" fillId="0" borderId="44" xfId="0" applyNumberFormat="1" applyFont="1" applyBorder="1" applyAlignment="1" applyProtection="1">
      <alignment wrapText="1"/>
    </xf>
    <xf numFmtId="4" fontId="4" fillId="0" borderId="41" xfId="0" applyNumberFormat="1" applyFont="1" applyBorder="1" applyAlignment="1" applyProtection="1">
      <alignment wrapText="1"/>
    </xf>
    <xf numFmtId="0" fontId="4" fillId="0" borderId="45" xfId="0" applyFont="1" applyBorder="1" applyAlignment="1" applyProtection="1">
      <alignment wrapText="1"/>
    </xf>
    <xf numFmtId="0" fontId="4" fillId="0" borderId="16" xfId="0" applyFont="1" applyBorder="1" applyAlignment="1" applyProtection="1">
      <alignment horizontal="center" wrapText="1"/>
    </xf>
    <xf numFmtId="0" fontId="4" fillId="4" borderId="16" xfId="0" applyFont="1" applyFill="1" applyBorder="1" applyAlignment="1" applyProtection="1">
      <alignment wrapText="1"/>
    </xf>
    <xf numFmtId="4" fontId="4" fillId="0" borderId="16" xfId="0" applyNumberFormat="1" applyFont="1" applyBorder="1" applyAlignment="1" applyProtection="1">
      <alignment horizontal="right" wrapText="1"/>
    </xf>
    <xf numFmtId="4" fontId="4" fillId="0" borderId="14" xfId="0" applyNumberFormat="1" applyFont="1" applyBorder="1" applyAlignment="1" applyProtection="1">
      <alignment wrapText="1"/>
    </xf>
    <xf numFmtId="0" fontId="4" fillId="0" borderId="46" xfId="0" applyFont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wrapText="1"/>
    </xf>
    <xf numFmtId="0" fontId="0" fillId="4" borderId="48" xfId="0" applyFill="1" applyBorder="1" applyAlignment="1" applyProtection="1">
      <alignment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wrapText="1"/>
    </xf>
    <xf numFmtId="0" fontId="4" fillId="0" borderId="29" xfId="0" applyFont="1" applyBorder="1" applyAlignment="1" applyProtection="1">
      <alignment wrapText="1"/>
    </xf>
    <xf numFmtId="4" fontId="4" fillId="0" borderId="29" xfId="0" applyNumberFormat="1" applyFont="1" applyBorder="1" applyAlignment="1" applyProtection="1">
      <alignment wrapText="1"/>
    </xf>
    <xf numFmtId="4" fontId="4" fillId="0" borderId="31" xfId="0" applyNumberFormat="1" applyFont="1" applyBorder="1" applyAlignment="1" applyProtection="1">
      <alignment horizontal="right" wrapText="1"/>
    </xf>
    <xf numFmtId="4" fontId="4" fillId="0" borderId="0" xfId="0" applyNumberFormat="1" applyFont="1" applyAlignment="1" applyProtection="1">
      <alignment horizontal="center" wrapText="1"/>
    </xf>
    <xf numFmtId="0" fontId="5" fillId="0" borderId="26" xfId="0" applyFont="1" applyBorder="1" applyAlignment="1" applyProtection="1">
      <alignment horizontal="left" vertical="center" wrapText="1"/>
    </xf>
    <xf numFmtId="0" fontId="4" fillId="4" borderId="29" xfId="0" applyFont="1" applyFill="1" applyBorder="1" applyAlignment="1" applyProtection="1">
      <alignment wrapText="1"/>
    </xf>
    <xf numFmtId="2" fontId="4" fillId="0" borderId="29" xfId="0" applyNumberFormat="1" applyFont="1" applyBorder="1" applyAlignment="1" applyProtection="1">
      <alignment horizontal="right" vertical="center" wrapText="1"/>
    </xf>
    <xf numFmtId="2" fontId="4" fillId="0" borderId="31" xfId="0" applyNumberFormat="1" applyFont="1" applyBorder="1" applyAlignment="1" applyProtection="1">
      <alignment horizontal="right" vertical="center" wrapText="1"/>
    </xf>
    <xf numFmtId="2" fontId="4" fillId="0" borderId="32" xfId="0" applyNumberFormat="1" applyFont="1" applyBorder="1" applyAlignment="1" applyProtection="1">
      <alignment horizontal="right" vertical="center" wrapText="1"/>
    </xf>
    <xf numFmtId="0" fontId="4" fillId="0" borderId="31" xfId="0" applyFont="1" applyBorder="1" applyAlignment="1" applyProtection="1">
      <alignment horizontal="center" wrapText="1"/>
    </xf>
    <xf numFmtId="0" fontId="4" fillId="0" borderId="36" xfId="0" applyFont="1" applyBorder="1" applyAlignment="1" applyProtection="1">
      <alignment wrapText="1"/>
    </xf>
    <xf numFmtId="3" fontId="4" fillId="4" borderId="0" xfId="0" applyNumberFormat="1" applyFont="1" applyFill="1" applyAlignment="1" applyProtection="1">
      <alignment horizontal="center" wrapText="1"/>
    </xf>
    <xf numFmtId="2" fontId="4" fillId="0" borderId="37" xfId="0" applyNumberFormat="1" applyFont="1" applyBorder="1" applyAlignment="1" applyProtection="1">
      <alignment wrapText="1"/>
    </xf>
    <xf numFmtId="165" fontId="4" fillId="0" borderId="50" xfId="0" applyNumberFormat="1" applyFont="1" applyBorder="1" applyAlignment="1" applyProtection="1">
      <alignment wrapText="1"/>
    </xf>
    <xf numFmtId="165" fontId="4" fillId="0" borderId="34" xfId="0" applyNumberFormat="1" applyFont="1" applyBorder="1" applyAlignment="1" applyProtection="1">
      <alignment wrapText="1"/>
    </xf>
    <xf numFmtId="3" fontId="4" fillId="0" borderId="29" xfId="0" applyNumberFormat="1" applyFont="1" applyBorder="1" applyAlignment="1" applyProtection="1">
      <alignment horizontal="center" wrapText="1"/>
    </xf>
    <xf numFmtId="2" fontId="4" fillId="0" borderId="29" xfId="0" applyNumberFormat="1" applyFont="1" applyBorder="1" applyAlignment="1" applyProtection="1">
      <alignment wrapText="1"/>
    </xf>
    <xf numFmtId="165" fontId="4" fillId="0" borderId="31" xfId="0" applyNumberFormat="1" applyFont="1" applyBorder="1" applyAlignment="1" applyProtection="1">
      <alignment wrapText="1"/>
    </xf>
    <xf numFmtId="165" fontId="4" fillId="0" borderId="32" xfId="0" applyNumberFormat="1" applyFont="1" applyBorder="1" applyAlignment="1" applyProtection="1">
      <alignment wrapText="1"/>
    </xf>
    <xf numFmtId="0" fontId="4" fillId="0" borderId="30" xfId="0" applyFont="1" applyBorder="1" applyAlignment="1" applyProtection="1">
      <alignment wrapText="1"/>
    </xf>
    <xf numFmtId="3" fontId="4" fillId="0" borderId="30" xfId="0" applyNumberFormat="1" applyFont="1" applyBorder="1" applyAlignment="1" applyProtection="1">
      <alignment horizontal="center" wrapText="1"/>
    </xf>
    <xf numFmtId="3" fontId="4" fillId="0" borderId="30" xfId="0" applyNumberFormat="1" applyFont="1" applyBorder="1" applyAlignment="1" applyProtection="1">
      <alignment wrapText="1"/>
    </xf>
    <xf numFmtId="4" fontId="4" fillId="0" borderId="30" xfId="0" applyNumberFormat="1" applyFont="1" applyBorder="1" applyAlignment="1" applyProtection="1">
      <alignment wrapText="1"/>
    </xf>
    <xf numFmtId="4" fontId="4" fillId="0" borderId="51" xfId="0" applyNumberFormat="1" applyFont="1" applyBorder="1" applyAlignment="1" applyProtection="1">
      <alignment wrapText="1"/>
    </xf>
    <xf numFmtId="0" fontId="4" fillId="4" borderId="28" xfId="0" applyFont="1" applyFill="1" applyBorder="1" applyAlignment="1" applyProtection="1">
      <alignment horizontal="center" vertical="center" wrapText="1"/>
    </xf>
    <xf numFmtId="4" fontId="4" fillId="0" borderId="52" xfId="0" applyNumberFormat="1" applyFont="1" applyBorder="1" applyAlignment="1" applyProtection="1">
      <alignment horizontal="right" vertical="center" wrapText="1"/>
    </xf>
    <xf numFmtId="4" fontId="4" fillId="0" borderId="43" xfId="0" applyNumberFormat="1" applyFont="1" applyBorder="1" applyAlignment="1" applyProtection="1">
      <alignment horizontal="right" vertical="center" wrapText="1"/>
    </xf>
    <xf numFmtId="4" fontId="4" fillId="0" borderId="44" xfId="0" applyNumberFormat="1" applyFont="1" applyBorder="1" applyAlignment="1" applyProtection="1">
      <alignment horizontal="right" vertical="center" wrapText="1"/>
    </xf>
    <xf numFmtId="4" fontId="4" fillId="0" borderId="41" xfId="0" applyNumberFormat="1" applyFont="1" applyBorder="1" applyAlignment="1" applyProtection="1">
      <alignment horizontal="right" vertical="center" wrapText="1"/>
    </xf>
    <xf numFmtId="4" fontId="4" fillId="0" borderId="17" xfId="0" applyNumberFormat="1" applyFont="1" applyBorder="1" applyAlignment="1" applyProtection="1">
      <alignment horizontal="right" vertical="center" wrapText="1"/>
    </xf>
    <xf numFmtId="4" fontId="4" fillId="0" borderId="16" xfId="0" applyNumberFormat="1" applyFont="1" applyBorder="1" applyAlignment="1" applyProtection="1">
      <alignment horizontal="right" vertical="center" wrapText="1"/>
    </xf>
    <xf numFmtId="4" fontId="4" fillId="0" borderId="18" xfId="0" applyNumberFormat="1" applyFont="1" applyBorder="1" applyAlignment="1" applyProtection="1">
      <alignment horizontal="right" vertical="center" wrapText="1"/>
    </xf>
    <xf numFmtId="4" fontId="4" fillId="0" borderId="14" xfId="0" applyNumberFormat="1" applyFont="1" applyBorder="1" applyAlignment="1" applyProtection="1">
      <alignment horizontal="right" vertical="center" wrapText="1"/>
    </xf>
    <xf numFmtId="0" fontId="4" fillId="0" borderId="48" xfId="0" applyFont="1" applyBorder="1" applyAlignment="1" applyProtection="1">
      <alignment horizontal="center" wrapText="1"/>
    </xf>
    <xf numFmtId="0" fontId="4" fillId="4" borderId="48" xfId="0" applyFont="1" applyFill="1" applyBorder="1" applyAlignment="1" applyProtection="1">
      <alignment wrapText="1"/>
    </xf>
    <xf numFmtId="4" fontId="4" fillId="0" borderId="53" xfId="0" applyNumberFormat="1" applyFont="1" applyBorder="1" applyAlignment="1" applyProtection="1">
      <alignment horizontal="right" vertical="center" wrapText="1"/>
    </xf>
    <xf numFmtId="4" fontId="4" fillId="0" borderId="48" xfId="0" applyNumberFormat="1" applyFont="1" applyBorder="1" applyAlignment="1" applyProtection="1">
      <alignment horizontal="right" vertical="center" wrapText="1"/>
    </xf>
    <xf numFmtId="4" fontId="4" fillId="0" borderId="54" xfId="0" applyNumberFormat="1" applyFont="1" applyBorder="1" applyAlignment="1" applyProtection="1">
      <alignment horizontal="right" vertical="center" wrapText="1"/>
    </xf>
    <xf numFmtId="4" fontId="4" fillId="0" borderId="46" xfId="0" applyNumberFormat="1" applyFont="1" applyBorder="1" applyAlignment="1" applyProtection="1">
      <alignment horizontal="right" vertical="center" wrapText="1"/>
    </xf>
    <xf numFmtId="0" fontId="4" fillId="0" borderId="55" xfId="0" applyFont="1" applyBorder="1" applyAlignment="1" applyProtection="1">
      <alignment wrapText="1"/>
    </xf>
    <xf numFmtId="0" fontId="4" fillId="0" borderId="26" xfId="0" applyFont="1" applyBorder="1" applyAlignment="1" applyProtection="1">
      <alignment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2" fillId="0" borderId="56" xfId="0" applyFont="1" applyBorder="1" applyAlignment="1" applyProtection="1">
      <alignment vertical="center" wrapText="1"/>
    </xf>
    <xf numFmtId="0" fontId="4" fillId="0" borderId="57" xfId="0" applyFont="1" applyBorder="1" applyAlignment="1" applyProtection="1">
      <alignment horizontal="center" wrapText="1"/>
    </xf>
    <xf numFmtId="0" fontId="4" fillId="4" borderId="57" xfId="0" applyFont="1" applyFill="1" applyBorder="1" applyAlignment="1" applyProtection="1">
      <alignment wrapText="1"/>
    </xf>
    <xf numFmtId="4" fontId="4" fillId="0" borderId="57" xfId="0" applyNumberFormat="1" applyFont="1" applyBorder="1" applyAlignment="1" applyProtection="1">
      <alignment horizontal="right" vertical="center" wrapText="1"/>
    </xf>
    <xf numFmtId="4" fontId="4" fillId="0" borderId="58" xfId="0" applyNumberFormat="1" applyFont="1" applyBorder="1" applyAlignment="1" applyProtection="1">
      <alignment horizontal="right" vertical="center" wrapText="1"/>
    </xf>
    <xf numFmtId="4" fontId="4" fillId="0" borderId="59" xfId="0" applyNumberFormat="1" applyFont="1" applyBorder="1" applyAlignment="1" applyProtection="1">
      <alignment horizontal="right" vertical="center" wrapText="1"/>
    </xf>
    <xf numFmtId="0" fontId="2" fillId="0" borderId="35" xfId="0" applyFont="1" applyBorder="1" applyAlignment="1" applyProtection="1">
      <alignment vertical="center" wrapText="1"/>
    </xf>
    <xf numFmtId="0" fontId="4" fillId="0" borderId="37" xfId="0" applyFont="1" applyBorder="1" applyAlignment="1" applyProtection="1">
      <alignment horizontal="center" wrapText="1"/>
    </xf>
    <xf numFmtId="0" fontId="4" fillId="4" borderId="37" xfId="0" applyFont="1" applyFill="1" applyBorder="1" applyAlignment="1" applyProtection="1">
      <alignment wrapText="1"/>
    </xf>
    <xf numFmtId="4" fontId="4" fillId="0" borderId="60" xfId="0" applyNumberFormat="1" applyFont="1" applyBorder="1" applyAlignment="1" applyProtection="1">
      <alignment horizontal="right" vertical="center" wrapText="1"/>
    </xf>
    <xf numFmtId="4" fontId="4" fillId="0" borderId="37" xfId="0" applyNumberFormat="1" applyFont="1" applyBorder="1" applyAlignment="1" applyProtection="1">
      <alignment horizontal="right" vertical="center" wrapText="1"/>
    </xf>
    <xf numFmtId="4" fontId="4" fillId="0" borderId="50" xfId="0" applyNumberFormat="1" applyFont="1" applyBorder="1" applyAlignment="1" applyProtection="1">
      <alignment horizontal="right" vertical="center" wrapText="1"/>
    </xf>
    <xf numFmtId="4" fontId="4" fillId="0" borderId="34" xfId="0" applyNumberFormat="1" applyFont="1" applyBorder="1" applyAlignment="1" applyProtection="1">
      <alignment horizontal="right" vertical="center" wrapText="1"/>
    </xf>
    <xf numFmtId="4" fontId="4" fillId="0" borderId="26" xfId="0" applyNumberFormat="1" applyFont="1" applyBorder="1" applyAlignment="1" applyProtection="1">
      <alignment wrapText="1"/>
    </xf>
    <xf numFmtId="0" fontId="5" fillId="0" borderId="51" xfId="0" applyFont="1" applyBorder="1" applyAlignment="1" applyProtection="1">
      <alignment vertical="center" wrapText="1"/>
    </xf>
    <xf numFmtId="0" fontId="4" fillId="0" borderId="57" xfId="0" applyFont="1" applyBorder="1" applyAlignment="1" applyProtection="1">
      <alignment horizontal="center" vertical="center" wrapText="1"/>
    </xf>
    <xf numFmtId="0" fontId="4" fillId="0" borderId="58" xfId="0" applyFont="1" applyBorder="1" applyAlignment="1" applyProtection="1">
      <alignment horizontal="center" vertical="center" wrapText="1"/>
    </xf>
    <xf numFmtId="0" fontId="4" fillId="0" borderId="59" xfId="0" applyFont="1" applyBorder="1" applyAlignment="1" applyProtection="1">
      <alignment horizontal="center" vertical="center" wrapText="1"/>
    </xf>
    <xf numFmtId="0" fontId="4" fillId="0" borderId="56" xfId="0" applyFont="1" applyBorder="1" applyAlignment="1" applyProtection="1">
      <alignment wrapText="1"/>
    </xf>
    <xf numFmtId="3" fontId="4" fillId="0" borderId="57" xfId="0" applyNumberFormat="1" applyFont="1" applyBorder="1" applyAlignment="1" applyProtection="1">
      <alignment horizontal="center" wrapText="1"/>
    </xf>
    <xf numFmtId="4" fontId="4" fillId="0" borderId="57" xfId="0" applyNumberFormat="1" applyFont="1" applyBorder="1" applyAlignment="1" applyProtection="1">
      <alignment wrapText="1"/>
    </xf>
    <xf numFmtId="164" fontId="4" fillId="0" borderId="57" xfId="0" applyNumberFormat="1" applyFont="1" applyBorder="1" applyAlignment="1" applyProtection="1">
      <alignment wrapText="1"/>
    </xf>
    <xf numFmtId="164" fontId="4" fillId="0" borderId="58" xfId="0" applyNumberFormat="1" applyFont="1" applyBorder="1" applyAlignment="1" applyProtection="1">
      <alignment wrapText="1"/>
    </xf>
    <xf numFmtId="164" fontId="4" fillId="0" borderId="59" xfId="0" applyNumberFormat="1" applyFont="1" applyBorder="1" applyAlignment="1" applyProtection="1">
      <alignment wrapText="1"/>
    </xf>
    <xf numFmtId="3" fontId="4" fillId="0" borderId="37" xfId="0" applyNumberFormat="1" applyFont="1" applyBorder="1" applyAlignment="1" applyProtection="1">
      <alignment horizontal="center" wrapText="1"/>
    </xf>
    <xf numFmtId="164" fontId="4" fillId="0" borderId="50" xfId="0" applyNumberFormat="1" applyFont="1" applyBorder="1" applyAlignment="1" applyProtection="1">
      <alignment wrapText="1"/>
    </xf>
    <xf numFmtId="164" fontId="4" fillId="0" borderId="34" xfId="0" applyNumberFormat="1" applyFont="1" applyBorder="1" applyAlignment="1" applyProtection="1">
      <alignment wrapText="1"/>
    </xf>
    <xf numFmtId="3" fontId="4" fillId="0" borderId="60" xfId="0" applyNumberFormat="1" applyFont="1" applyBorder="1" applyAlignment="1" applyProtection="1">
      <alignment horizontal="center" wrapText="1"/>
    </xf>
    <xf numFmtId="4" fontId="4" fillId="0" borderId="60" xfId="0" applyNumberFormat="1" applyFont="1" applyBorder="1" applyAlignment="1" applyProtection="1">
      <alignment wrapText="1"/>
    </xf>
    <xf numFmtId="164" fontId="4" fillId="0" borderId="60" xfId="0" applyNumberFormat="1" applyFont="1" applyBorder="1" applyAlignment="1" applyProtection="1">
      <alignment wrapText="1"/>
    </xf>
    <xf numFmtId="0" fontId="5" fillId="0" borderId="26" xfId="0" applyFont="1" applyBorder="1" applyAlignment="1" applyProtection="1">
      <alignment wrapText="1"/>
    </xf>
    <xf numFmtId="0" fontId="4" fillId="4" borderId="28" xfId="0" applyFont="1" applyFill="1" applyBorder="1" applyAlignment="1" applyProtection="1">
      <alignment horizontal="center" wrapText="1"/>
    </xf>
    <xf numFmtId="0" fontId="4" fillId="0" borderId="32" xfId="0" applyFont="1" applyBorder="1" applyAlignment="1" applyProtection="1">
      <alignment horizontal="center" wrapText="1"/>
    </xf>
    <xf numFmtId="0" fontId="4" fillId="0" borderId="61" xfId="0" applyFont="1" applyBorder="1" applyAlignment="1" applyProtection="1">
      <alignment horizontal="center" wrapText="1"/>
    </xf>
    <xf numFmtId="0" fontId="4" fillId="4" borderId="61" xfId="0" applyFont="1" applyFill="1" applyBorder="1" applyAlignment="1" applyProtection="1">
      <alignment horizontal="center" wrapText="1"/>
    </xf>
    <xf numFmtId="0" fontId="4" fillId="0" borderId="0" xfId="0" applyFont="1" applyAlignment="1" applyProtection="1">
      <alignment horizontal="right" vertical="center" wrapText="1"/>
    </xf>
    <xf numFmtId="0" fontId="4" fillId="0" borderId="37" xfId="0" applyFont="1" applyBorder="1" applyAlignment="1" applyProtection="1">
      <alignment horizontal="right" vertical="center" wrapText="1"/>
    </xf>
    <xf numFmtId="0" fontId="4" fillId="0" borderId="50" xfId="0" applyFont="1" applyBorder="1" applyAlignment="1" applyProtection="1">
      <alignment horizontal="right" vertical="center" wrapText="1"/>
    </xf>
    <xf numFmtId="0" fontId="4" fillId="0" borderId="34" xfId="0" applyFont="1" applyBorder="1" applyAlignment="1" applyProtection="1">
      <alignment horizontal="right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30" xfId="0" applyBorder="1" applyAlignment="1" applyProtection="1">
      <alignment wrapText="1"/>
    </xf>
    <xf numFmtId="4" fontId="4" fillId="0" borderId="63" xfId="0" applyNumberFormat="1" applyFont="1" applyBorder="1" applyAlignment="1" applyProtection="1">
      <alignment wrapText="1"/>
    </xf>
    <xf numFmtId="4" fontId="4" fillId="3" borderId="10" xfId="0" applyNumberFormat="1" applyFont="1" applyFill="1" applyBorder="1" applyAlignment="1" applyProtection="1">
      <alignment horizontal="right" wrapText="1"/>
      <protection locked="0"/>
    </xf>
    <xf numFmtId="4" fontId="4" fillId="3" borderId="16" xfId="0" applyNumberFormat="1" applyFont="1" applyFill="1" applyBorder="1" applyAlignment="1" applyProtection="1">
      <alignment horizontal="right" wrapText="1"/>
      <protection locked="0"/>
    </xf>
    <xf numFmtId="4" fontId="4" fillId="3" borderId="22" xfId="0" applyNumberFormat="1" applyFont="1" applyFill="1" applyBorder="1" applyAlignment="1" applyProtection="1">
      <alignment horizontal="right" wrapText="1"/>
      <protection locked="0"/>
    </xf>
    <xf numFmtId="4" fontId="4" fillId="3" borderId="43" xfId="0" applyNumberFormat="1" applyFont="1" applyFill="1" applyBorder="1" applyAlignment="1" applyProtection="1">
      <alignment wrapText="1"/>
      <protection locked="0"/>
    </xf>
    <xf numFmtId="4" fontId="4" fillId="3" borderId="16" xfId="0" applyNumberFormat="1" applyFont="1" applyFill="1" applyBorder="1" applyAlignment="1" applyProtection="1">
      <alignment wrapText="1"/>
      <protection locked="0"/>
    </xf>
    <xf numFmtId="2" fontId="4" fillId="3" borderId="29" xfId="0" applyNumberFormat="1" applyFont="1" applyFill="1" applyBorder="1" applyAlignment="1" applyProtection="1">
      <alignment wrapText="1"/>
      <protection locked="0"/>
    </xf>
    <xf numFmtId="165" fontId="4" fillId="3" borderId="50" xfId="0" applyNumberFormat="1" applyFont="1" applyFill="1" applyBorder="1" applyAlignment="1" applyProtection="1">
      <alignment wrapText="1"/>
      <protection locked="0"/>
    </xf>
    <xf numFmtId="4" fontId="4" fillId="3" borderId="43" xfId="0" applyNumberFormat="1" applyFont="1" applyFill="1" applyBorder="1" applyAlignment="1" applyProtection="1">
      <alignment horizontal="center" wrapText="1"/>
      <protection locked="0"/>
    </xf>
    <xf numFmtId="4" fontId="4" fillId="3" borderId="16" xfId="0" applyNumberFormat="1" applyFont="1" applyFill="1" applyBorder="1" applyAlignment="1" applyProtection="1">
      <alignment horizontal="center" wrapText="1"/>
      <protection locked="0"/>
    </xf>
    <xf numFmtId="4" fontId="4" fillId="3" borderId="48" xfId="0" applyNumberFormat="1" applyFont="1" applyFill="1" applyBorder="1" applyAlignment="1" applyProtection="1">
      <alignment horizontal="center" wrapText="1"/>
      <protection locked="0"/>
    </xf>
    <xf numFmtId="4" fontId="4" fillId="3" borderId="57" xfId="0" applyNumberFormat="1" applyFont="1" applyFill="1" applyBorder="1" applyAlignment="1" applyProtection="1">
      <alignment horizontal="center" wrapText="1"/>
      <protection locked="0"/>
    </xf>
    <xf numFmtId="4" fontId="4" fillId="3" borderId="37" xfId="0" applyNumberFormat="1" applyFont="1" applyFill="1" applyBorder="1" applyAlignment="1" applyProtection="1">
      <alignment horizontal="center" wrapText="1"/>
      <protection locked="0"/>
    </xf>
    <xf numFmtId="164" fontId="4" fillId="3" borderId="57" xfId="0" applyNumberFormat="1" applyFont="1" applyFill="1" applyBorder="1" applyAlignment="1" applyProtection="1">
      <alignment wrapText="1"/>
      <protection locked="0"/>
    </xf>
    <xf numFmtId="164" fontId="4" fillId="3" borderId="60" xfId="0" applyNumberFormat="1" applyFont="1" applyFill="1" applyBorder="1" applyAlignment="1" applyProtection="1">
      <alignment wrapText="1"/>
      <protection locked="0"/>
    </xf>
    <xf numFmtId="0" fontId="4" fillId="3" borderId="37" xfId="0" applyFont="1" applyFill="1" applyBorder="1" applyAlignment="1" applyProtection="1">
      <alignment horizontal="right" wrapText="1"/>
      <protection locked="0"/>
    </xf>
    <xf numFmtId="4" fontId="4" fillId="3" borderId="37" xfId="0" applyNumberFormat="1" applyFont="1" applyFill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B6711-B0EC-4704-979F-2F88BE748680}">
  <dimension ref="A1:J101"/>
  <sheetViews>
    <sheetView tabSelected="1" workbookViewId="0">
      <selection activeCell="A5" sqref="A5"/>
    </sheetView>
  </sheetViews>
  <sheetFormatPr baseColWidth="10" defaultColWidth="11.42578125" defaultRowHeight="15" x14ac:dyDescent="0.25"/>
  <cols>
    <col min="2" max="2" width="30.28515625" customWidth="1"/>
    <col min="7" max="7" width="13.42578125" customWidth="1"/>
    <col min="8" max="8" width="13.5703125" customWidth="1"/>
    <col min="9" max="9" width="15.140625" customWidth="1"/>
  </cols>
  <sheetData>
    <row r="1" spans="1:10" s="3" customFormat="1" x14ac:dyDescent="0.25">
      <c r="A1" s="39"/>
      <c r="B1" s="40"/>
      <c r="C1" s="40"/>
      <c r="D1" s="40"/>
      <c r="E1" s="40"/>
      <c r="F1" s="40"/>
      <c r="G1" s="40"/>
      <c r="H1" s="40"/>
      <c r="I1" s="40"/>
      <c r="J1" s="2"/>
    </row>
    <row r="2" spans="1:10" s="3" customFormat="1" ht="15" customHeight="1" x14ac:dyDescent="0.25">
      <c r="A2" s="39"/>
      <c r="B2" s="40"/>
      <c r="C2" s="41" t="s">
        <v>0</v>
      </c>
      <c r="D2" s="41"/>
      <c r="E2" s="41"/>
      <c r="F2" s="41"/>
      <c r="G2" s="41"/>
      <c r="H2" s="41"/>
      <c r="I2" s="41"/>
      <c r="J2" s="2"/>
    </row>
    <row r="3" spans="1:10" s="3" customFormat="1" ht="15.75" thickBot="1" x14ac:dyDescent="0.3">
      <c r="A3" s="39"/>
      <c r="B3" s="40"/>
      <c r="C3" s="40"/>
      <c r="D3" s="40"/>
      <c r="E3" s="40"/>
      <c r="F3" s="40"/>
      <c r="G3" s="40"/>
      <c r="H3" s="40"/>
      <c r="I3" s="40"/>
      <c r="J3" s="2"/>
    </row>
    <row r="4" spans="1:10" s="3" customFormat="1" ht="34.5" thickBot="1" x14ac:dyDescent="0.3">
      <c r="A4" s="4" t="s">
        <v>1</v>
      </c>
      <c r="B4" s="5" t="s">
        <v>2</v>
      </c>
      <c r="C4" s="6" t="s">
        <v>3</v>
      </c>
      <c r="D4" s="7"/>
      <c r="E4" s="24" t="s">
        <v>4</v>
      </c>
      <c r="F4" s="24" t="s">
        <v>5</v>
      </c>
      <c r="G4" s="42" t="s">
        <v>6</v>
      </c>
      <c r="H4" s="24" t="s">
        <v>7</v>
      </c>
      <c r="I4" s="43" t="s">
        <v>8</v>
      </c>
      <c r="J4" s="2"/>
    </row>
    <row r="5" spans="1:10" s="3" customFormat="1" x14ac:dyDescent="0.25">
      <c r="A5" s="8" t="s">
        <v>9</v>
      </c>
      <c r="B5" s="9" t="s">
        <v>10</v>
      </c>
      <c r="C5" s="10">
        <v>4</v>
      </c>
      <c r="D5" s="11"/>
      <c r="E5" s="178"/>
      <c r="F5" s="44">
        <f t="shared" ref="F5:F18" si="0">TRUNC(E5,2)</f>
        <v>0</v>
      </c>
      <c r="G5" s="26">
        <f>C5*F5</f>
        <v>0</v>
      </c>
      <c r="H5" s="27">
        <f t="shared" ref="H5:H18" si="1">G5*12</f>
        <v>0</v>
      </c>
      <c r="I5" s="28">
        <f t="shared" ref="I5:I16" si="2">H5*4</f>
        <v>0</v>
      </c>
      <c r="J5" s="2"/>
    </row>
    <row r="6" spans="1:10" s="3" customFormat="1" x14ac:dyDescent="0.25">
      <c r="A6" s="12" t="s">
        <v>11</v>
      </c>
      <c r="B6" s="13" t="s">
        <v>12</v>
      </c>
      <c r="C6" s="14">
        <v>8</v>
      </c>
      <c r="D6" s="15"/>
      <c r="E6" s="179"/>
      <c r="F6" s="45">
        <f t="shared" si="0"/>
        <v>0</v>
      </c>
      <c r="G6" s="29">
        <f>C6*F6</f>
        <v>0</v>
      </c>
      <c r="H6" s="30">
        <f t="shared" si="1"/>
        <v>0</v>
      </c>
      <c r="I6" s="31">
        <f t="shared" si="2"/>
        <v>0</v>
      </c>
      <c r="J6" s="2"/>
    </row>
    <row r="7" spans="1:10" s="3" customFormat="1" x14ac:dyDescent="0.25">
      <c r="A7" s="12" t="s">
        <v>13</v>
      </c>
      <c r="B7" s="13" t="s">
        <v>14</v>
      </c>
      <c r="C7" s="14">
        <v>10</v>
      </c>
      <c r="D7" s="15"/>
      <c r="E7" s="179"/>
      <c r="F7" s="45">
        <f t="shared" si="0"/>
        <v>0</v>
      </c>
      <c r="G7" s="29">
        <f t="shared" ref="G7:G18" si="3">C7*F7</f>
        <v>0</v>
      </c>
      <c r="H7" s="30">
        <f t="shared" si="1"/>
        <v>0</v>
      </c>
      <c r="I7" s="31">
        <f t="shared" si="2"/>
        <v>0</v>
      </c>
      <c r="J7" s="2"/>
    </row>
    <row r="8" spans="1:10" s="3" customFormat="1" x14ac:dyDescent="0.25">
      <c r="A8" s="12" t="s">
        <v>15</v>
      </c>
      <c r="B8" s="13" t="s">
        <v>16</v>
      </c>
      <c r="C8" s="14">
        <v>1</v>
      </c>
      <c r="D8" s="15"/>
      <c r="E8" s="179"/>
      <c r="F8" s="45">
        <f t="shared" si="0"/>
        <v>0</v>
      </c>
      <c r="G8" s="29">
        <f t="shared" si="3"/>
        <v>0</v>
      </c>
      <c r="H8" s="30">
        <f t="shared" si="1"/>
        <v>0</v>
      </c>
      <c r="I8" s="31">
        <f t="shared" si="2"/>
        <v>0</v>
      </c>
      <c r="J8" s="2"/>
    </row>
    <row r="9" spans="1:10" s="3" customFormat="1" x14ac:dyDescent="0.25">
      <c r="A9" s="12" t="s">
        <v>17</v>
      </c>
      <c r="B9" s="13" t="s">
        <v>18</v>
      </c>
      <c r="C9" s="14">
        <v>6</v>
      </c>
      <c r="D9" s="15"/>
      <c r="E9" s="179"/>
      <c r="F9" s="45">
        <f t="shared" si="0"/>
        <v>0</v>
      </c>
      <c r="G9" s="29">
        <f t="shared" si="3"/>
        <v>0</v>
      </c>
      <c r="H9" s="30">
        <f t="shared" si="1"/>
        <v>0</v>
      </c>
      <c r="I9" s="31">
        <f t="shared" si="2"/>
        <v>0</v>
      </c>
      <c r="J9" s="2"/>
    </row>
    <row r="10" spans="1:10" s="3" customFormat="1" x14ac:dyDescent="0.25">
      <c r="A10" s="12" t="s">
        <v>19</v>
      </c>
      <c r="B10" s="13" t="s">
        <v>20</v>
      </c>
      <c r="C10" s="14">
        <v>1</v>
      </c>
      <c r="D10" s="15"/>
      <c r="E10" s="179"/>
      <c r="F10" s="45">
        <f t="shared" si="0"/>
        <v>0</v>
      </c>
      <c r="G10" s="29">
        <f t="shared" si="3"/>
        <v>0</v>
      </c>
      <c r="H10" s="30">
        <f t="shared" si="1"/>
        <v>0</v>
      </c>
      <c r="I10" s="31">
        <f t="shared" si="2"/>
        <v>0</v>
      </c>
      <c r="J10" s="2"/>
    </row>
    <row r="11" spans="1:10" s="3" customFormat="1" x14ac:dyDescent="0.25">
      <c r="A11" s="12" t="s">
        <v>21</v>
      </c>
      <c r="B11" s="13" t="s">
        <v>22</v>
      </c>
      <c r="C11" s="14">
        <v>2</v>
      </c>
      <c r="D11" s="15"/>
      <c r="E11" s="179"/>
      <c r="F11" s="45">
        <f t="shared" si="0"/>
        <v>0</v>
      </c>
      <c r="G11" s="29">
        <f t="shared" si="3"/>
        <v>0</v>
      </c>
      <c r="H11" s="30">
        <f t="shared" si="1"/>
        <v>0</v>
      </c>
      <c r="I11" s="31">
        <f t="shared" si="2"/>
        <v>0</v>
      </c>
      <c r="J11" s="2"/>
    </row>
    <row r="12" spans="1:10" s="3" customFormat="1" x14ac:dyDescent="0.25">
      <c r="A12" s="12" t="s">
        <v>23</v>
      </c>
      <c r="B12" s="13" t="s">
        <v>24</v>
      </c>
      <c r="C12" s="14">
        <v>19</v>
      </c>
      <c r="D12" s="15"/>
      <c r="E12" s="179"/>
      <c r="F12" s="45">
        <f t="shared" si="0"/>
        <v>0</v>
      </c>
      <c r="G12" s="29">
        <f t="shared" si="3"/>
        <v>0</v>
      </c>
      <c r="H12" s="30">
        <f t="shared" si="1"/>
        <v>0</v>
      </c>
      <c r="I12" s="31">
        <f t="shared" si="2"/>
        <v>0</v>
      </c>
      <c r="J12" s="2"/>
    </row>
    <row r="13" spans="1:10" s="3" customFormat="1" ht="78.75" x14ac:dyDescent="0.25">
      <c r="A13" s="12" t="s">
        <v>25</v>
      </c>
      <c r="B13" s="13" t="s">
        <v>26</v>
      </c>
      <c r="C13" s="14">
        <v>3</v>
      </c>
      <c r="D13" s="15"/>
      <c r="E13" s="179"/>
      <c r="F13" s="45">
        <f t="shared" si="0"/>
        <v>0</v>
      </c>
      <c r="G13" s="29">
        <f t="shared" si="3"/>
        <v>0</v>
      </c>
      <c r="H13" s="30">
        <f t="shared" si="1"/>
        <v>0</v>
      </c>
      <c r="I13" s="31">
        <f t="shared" si="2"/>
        <v>0</v>
      </c>
      <c r="J13" s="2"/>
    </row>
    <row r="14" spans="1:10" s="3" customFormat="1" ht="78.75" x14ac:dyDescent="0.25">
      <c r="A14" s="12" t="s">
        <v>27</v>
      </c>
      <c r="B14" s="13" t="s">
        <v>28</v>
      </c>
      <c r="C14" s="14">
        <v>2</v>
      </c>
      <c r="D14" s="15"/>
      <c r="E14" s="179"/>
      <c r="F14" s="45">
        <f t="shared" si="0"/>
        <v>0</v>
      </c>
      <c r="G14" s="29">
        <f t="shared" si="3"/>
        <v>0</v>
      </c>
      <c r="H14" s="30">
        <f t="shared" si="1"/>
        <v>0</v>
      </c>
      <c r="I14" s="31">
        <f t="shared" si="2"/>
        <v>0</v>
      </c>
      <c r="J14" s="2"/>
    </row>
    <row r="15" spans="1:10" s="3" customFormat="1" ht="78.75" x14ac:dyDescent="0.25">
      <c r="A15" s="12" t="s">
        <v>29</v>
      </c>
      <c r="B15" s="13" t="s">
        <v>30</v>
      </c>
      <c r="C15" s="14">
        <v>4</v>
      </c>
      <c r="D15" s="15"/>
      <c r="E15" s="179"/>
      <c r="F15" s="45">
        <f t="shared" si="0"/>
        <v>0</v>
      </c>
      <c r="G15" s="29">
        <f t="shared" si="3"/>
        <v>0</v>
      </c>
      <c r="H15" s="30">
        <f t="shared" si="1"/>
        <v>0</v>
      </c>
      <c r="I15" s="31">
        <f t="shared" si="2"/>
        <v>0</v>
      </c>
      <c r="J15" s="2"/>
    </row>
    <row r="16" spans="1:10" s="3" customFormat="1" ht="78.75" x14ac:dyDescent="0.25">
      <c r="A16" s="12" t="s">
        <v>31</v>
      </c>
      <c r="B16" s="13" t="s">
        <v>32</v>
      </c>
      <c r="C16" s="14">
        <v>3</v>
      </c>
      <c r="D16" s="15"/>
      <c r="E16" s="179"/>
      <c r="F16" s="45">
        <f t="shared" si="0"/>
        <v>0</v>
      </c>
      <c r="G16" s="29">
        <f t="shared" si="3"/>
        <v>0</v>
      </c>
      <c r="H16" s="30">
        <f t="shared" si="1"/>
        <v>0</v>
      </c>
      <c r="I16" s="31">
        <f t="shared" si="2"/>
        <v>0</v>
      </c>
      <c r="J16" s="2"/>
    </row>
    <row r="17" spans="1:10" s="3" customFormat="1" ht="45" x14ac:dyDescent="0.25">
      <c r="A17" s="16" t="s">
        <v>33</v>
      </c>
      <c r="B17" s="17" t="s">
        <v>34</v>
      </c>
      <c r="C17" s="18">
        <v>1</v>
      </c>
      <c r="D17" s="19"/>
      <c r="E17" s="180"/>
      <c r="F17" s="46">
        <f t="shared" ref="F17" si="4">TRUNC(E17,2)</f>
        <v>0</v>
      </c>
      <c r="G17" s="32">
        <f t="shared" ref="G17" si="5">C17*F17</f>
        <v>0</v>
      </c>
      <c r="H17" s="33">
        <f t="shared" ref="H17" si="6">G17*12</f>
        <v>0</v>
      </c>
      <c r="I17" s="34">
        <f>H17*4</f>
        <v>0</v>
      </c>
      <c r="J17" s="2"/>
    </row>
    <row r="18" spans="1:10" s="3" customFormat="1" ht="78.75" x14ac:dyDescent="0.25">
      <c r="A18" s="16" t="s">
        <v>35</v>
      </c>
      <c r="B18" s="17" t="s">
        <v>36</v>
      </c>
      <c r="C18" s="18">
        <v>1</v>
      </c>
      <c r="D18" s="19"/>
      <c r="E18" s="180"/>
      <c r="F18" s="46">
        <f t="shared" si="0"/>
        <v>0</v>
      </c>
      <c r="G18" s="32">
        <f t="shared" si="3"/>
        <v>0</v>
      </c>
      <c r="H18" s="33">
        <f t="shared" si="1"/>
        <v>0</v>
      </c>
      <c r="I18" s="34">
        <f>H18*4</f>
        <v>0</v>
      </c>
      <c r="J18" s="2"/>
    </row>
    <row r="19" spans="1:10" s="3" customFormat="1" x14ac:dyDescent="0.25">
      <c r="A19" s="20"/>
      <c r="B19" s="21" t="s">
        <v>37</v>
      </c>
      <c r="C19" s="22"/>
      <c r="D19" s="23"/>
      <c r="E19" s="47"/>
      <c r="F19" s="25"/>
      <c r="G19" s="35">
        <f>SUM(G5:G16)</f>
        <v>0</v>
      </c>
      <c r="H19" s="35">
        <f>SUM(H5:H18)</f>
        <v>0</v>
      </c>
      <c r="I19" s="36">
        <f>SUM(I5:I18)</f>
        <v>0</v>
      </c>
      <c r="J19" s="2"/>
    </row>
    <row r="20" spans="1:10" s="3" customFormat="1" x14ac:dyDescent="0.25">
      <c r="A20" s="48"/>
      <c r="B20" s="49"/>
      <c r="C20" s="50"/>
      <c r="D20" s="49"/>
      <c r="E20" s="49"/>
      <c r="F20" s="49"/>
      <c r="G20" s="49"/>
      <c r="H20" s="49"/>
      <c r="I20" s="49"/>
      <c r="J20" s="2"/>
    </row>
    <row r="21" spans="1:10" s="3" customFormat="1" ht="15.75" thickBot="1" x14ac:dyDescent="0.3">
      <c r="A21" s="48"/>
      <c r="B21" s="49"/>
      <c r="C21" s="50"/>
      <c r="D21" s="49"/>
      <c r="E21" s="49"/>
      <c r="F21" s="49"/>
      <c r="G21" s="49"/>
      <c r="H21" s="49"/>
      <c r="I21" s="49"/>
      <c r="J21" s="2"/>
    </row>
    <row r="22" spans="1:10" s="3" customFormat="1" ht="23.25" thickBot="1" x14ac:dyDescent="0.3">
      <c r="A22" s="51" t="s">
        <v>1</v>
      </c>
      <c r="B22" s="52" t="s">
        <v>38</v>
      </c>
      <c r="C22" s="22" t="s">
        <v>39</v>
      </c>
      <c r="D22" s="53" t="s">
        <v>40</v>
      </c>
      <c r="E22" s="53" t="s">
        <v>41</v>
      </c>
      <c r="F22" s="54" t="s">
        <v>42</v>
      </c>
      <c r="G22" s="53" t="s">
        <v>6</v>
      </c>
      <c r="H22" s="55" t="s">
        <v>7</v>
      </c>
      <c r="I22" s="56" t="s">
        <v>8</v>
      </c>
      <c r="J22" s="2"/>
    </row>
    <row r="23" spans="1:10" s="3" customFormat="1" x14ac:dyDescent="0.25">
      <c r="A23" s="57" t="s">
        <v>43</v>
      </c>
      <c r="B23" s="58" t="s">
        <v>44</v>
      </c>
      <c r="C23" s="59"/>
      <c r="D23" s="60">
        <v>24477.35</v>
      </c>
      <c r="E23" s="37"/>
      <c r="F23" s="61">
        <f t="shared" ref="F23:F31" si="7">TRUNC(E23,8)</f>
        <v>0</v>
      </c>
      <c r="G23" s="61">
        <f t="shared" ref="G23:G31" si="8">D23*F23*60</f>
        <v>0</v>
      </c>
      <c r="H23" s="61">
        <f>G23*12</f>
        <v>0</v>
      </c>
      <c r="I23" s="62">
        <f t="shared" ref="I23:I28" si="9">H23*4</f>
        <v>0</v>
      </c>
      <c r="J23" s="2"/>
    </row>
    <row r="24" spans="1:10" s="3" customFormat="1" x14ac:dyDescent="0.25">
      <c r="A24" s="57" t="s">
        <v>45</v>
      </c>
      <c r="B24" s="58" t="s">
        <v>46</v>
      </c>
      <c r="C24" s="59"/>
      <c r="D24" s="60">
        <v>0</v>
      </c>
      <c r="E24" s="38"/>
      <c r="F24" s="60">
        <v>0</v>
      </c>
      <c r="G24" s="60">
        <v>0</v>
      </c>
      <c r="H24" s="60">
        <v>0</v>
      </c>
      <c r="I24" s="63">
        <v>0</v>
      </c>
      <c r="J24" s="2"/>
    </row>
    <row r="25" spans="1:10" s="3" customFormat="1" x14ac:dyDescent="0.25">
      <c r="A25" s="57" t="s">
        <v>47</v>
      </c>
      <c r="B25" s="58" t="s">
        <v>48</v>
      </c>
      <c r="C25" s="59"/>
      <c r="D25" s="60">
        <v>0</v>
      </c>
      <c r="E25" s="38"/>
      <c r="F25" s="60">
        <v>0</v>
      </c>
      <c r="G25" s="60">
        <v>0</v>
      </c>
      <c r="H25" s="60">
        <v>0</v>
      </c>
      <c r="I25" s="63">
        <v>0</v>
      </c>
      <c r="J25" s="2"/>
    </row>
    <row r="26" spans="1:10" s="3" customFormat="1" x14ac:dyDescent="0.25">
      <c r="A26" s="57" t="s">
        <v>49</v>
      </c>
      <c r="B26" s="58" t="s">
        <v>50</v>
      </c>
      <c r="C26" s="59"/>
      <c r="D26" s="60">
        <v>211</v>
      </c>
      <c r="E26" s="37"/>
      <c r="F26" s="61">
        <f t="shared" si="7"/>
        <v>0</v>
      </c>
      <c r="G26" s="61">
        <f t="shared" si="8"/>
        <v>0</v>
      </c>
      <c r="H26" s="61">
        <f t="shared" ref="H26:H28" si="10">G26*12</f>
        <v>0</v>
      </c>
      <c r="I26" s="62">
        <f t="shared" si="9"/>
        <v>0</v>
      </c>
      <c r="J26" s="2"/>
    </row>
    <row r="27" spans="1:10" s="3" customFormat="1" x14ac:dyDescent="0.25">
      <c r="A27" s="57" t="s">
        <v>51</v>
      </c>
      <c r="B27" s="58" t="s">
        <v>52</v>
      </c>
      <c r="C27" s="59"/>
      <c r="D27" s="60">
        <v>88997.89</v>
      </c>
      <c r="E27" s="37"/>
      <c r="F27" s="61">
        <f t="shared" si="7"/>
        <v>0</v>
      </c>
      <c r="G27" s="61">
        <f t="shared" si="8"/>
        <v>0</v>
      </c>
      <c r="H27" s="61">
        <f t="shared" si="10"/>
        <v>0</v>
      </c>
      <c r="I27" s="62">
        <f t="shared" si="9"/>
        <v>0</v>
      </c>
      <c r="J27" s="2"/>
    </row>
    <row r="28" spans="1:10" s="3" customFormat="1" x14ac:dyDescent="0.25">
      <c r="A28" s="57" t="s">
        <v>53</v>
      </c>
      <c r="B28" s="58" t="s">
        <v>54</v>
      </c>
      <c r="C28" s="59"/>
      <c r="D28" s="60">
        <v>486.78</v>
      </c>
      <c r="E28" s="37"/>
      <c r="F28" s="61">
        <f t="shared" si="7"/>
        <v>0</v>
      </c>
      <c r="G28" s="61">
        <f t="shared" si="8"/>
        <v>0</v>
      </c>
      <c r="H28" s="61">
        <f t="shared" si="10"/>
        <v>0</v>
      </c>
      <c r="I28" s="62">
        <f t="shared" si="9"/>
        <v>0</v>
      </c>
      <c r="J28" s="2"/>
    </row>
    <row r="29" spans="1:10" s="3" customFormat="1" x14ac:dyDescent="0.25">
      <c r="A29" s="57" t="s">
        <v>55</v>
      </c>
      <c r="B29" s="58" t="s">
        <v>56</v>
      </c>
      <c r="C29" s="59"/>
      <c r="D29" s="60">
        <v>0</v>
      </c>
      <c r="E29" s="38"/>
      <c r="F29" s="60">
        <v>0</v>
      </c>
      <c r="G29" s="60">
        <v>0</v>
      </c>
      <c r="H29" s="60">
        <v>0</v>
      </c>
      <c r="I29" s="63">
        <v>0</v>
      </c>
      <c r="J29" s="2"/>
    </row>
    <row r="30" spans="1:10" s="3" customFormat="1" x14ac:dyDescent="0.25">
      <c r="A30" s="57" t="s">
        <v>57</v>
      </c>
      <c r="B30" s="58" t="s">
        <v>58</v>
      </c>
      <c r="C30" s="59"/>
      <c r="D30" s="60">
        <v>30.62</v>
      </c>
      <c r="E30" s="37"/>
      <c r="F30" s="61">
        <f t="shared" si="7"/>
        <v>0</v>
      </c>
      <c r="G30" s="61">
        <f t="shared" si="8"/>
        <v>0</v>
      </c>
      <c r="H30" s="61">
        <f>G30*12</f>
        <v>0</v>
      </c>
      <c r="I30" s="62">
        <f>H30*4</f>
        <v>0</v>
      </c>
      <c r="J30" s="2"/>
    </row>
    <row r="31" spans="1:10" s="3" customFormat="1" ht="15.75" thickBot="1" x14ac:dyDescent="0.3">
      <c r="A31" s="64" t="s">
        <v>59</v>
      </c>
      <c r="B31" s="58" t="s">
        <v>60</v>
      </c>
      <c r="C31" s="59"/>
      <c r="D31" s="60">
        <v>0.03</v>
      </c>
      <c r="E31" s="37"/>
      <c r="F31" s="61">
        <f t="shared" si="7"/>
        <v>0</v>
      </c>
      <c r="G31" s="61">
        <f t="shared" si="8"/>
        <v>0</v>
      </c>
      <c r="H31" s="61">
        <f>G31*12</f>
        <v>0</v>
      </c>
      <c r="I31" s="62">
        <f>H31*4</f>
        <v>0</v>
      </c>
      <c r="J31" s="2"/>
    </row>
    <row r="32" spans="1:10" s="3" customFormat="1" ht="15.75" thickBot="1" x14ac:dyDescent="0.3">
      <c r="A32" s="20"/>
      <c r="B32" s="21" t="s">
        <v>61</v>
      </c>
      <c r="C32" s="65"/>
      <c r="D32" s="66">
        <f>SUM(D23:D31)</f>
        <v>114203.66999999998</v>
      </c>
      <c r="E32" s="67"/>
      <c r="F32" s="67"/>
      <c r="G32" s="67">
        <f>SUM(G23:G31)</f>
        <v>0</v>
      </c>
      <c r="H32" s="68">
        <f>SUM(H23:H31)</f>
        <v>0</v>
      </c>
      <c r="I32" s="69">
        <f>SUM(I23:I31)</f>
        <v>0</v>
      </c>
      <c r="J32" s="2"/>
    </row>
    <row r="33" spans="1:10" s="3" customFormat="1" ht="15.75" thickBot="1" x14ac:dyDescent="0.3">
      <c r="A33" s="48"/>
      <c r="B33" s="70"/>
      <c r="C33" s="50"/>
      <c r="D33" s="49"/>
      <c r="E33" s="49"/>
      <c r="F33" s="49"/>
      <c r="G33" s="71"/>
      <c r="H33" s="49"/>
      <c r="I33" s="49"/>
      <c r="J33" s="2"/>
    </row>
    <row r="34" spans="1:10" s="3" customFormat="1" ht="34.5" thickBot="1" x14ac:dyDescent="0.3">
      <c r="A34" s="51" t="s">
        <v>1</v>
      </c>
      <c r="B34" s="72" t="s">
        <v>62</v>
      </c>
      <c r="C34" s="47" t="s">
        <v>3</v>
      </c>
      <c r="D34" s="73"/>
      <c r="E34" s="53" t="s">
        <v>63</v>
      </c>
      <c r="F34" s="53" t="s">
        <v>64</v>
      </c>
      <c r="G34" s="53" t="s">
        <v>6</v>
      </c>
      <c r="H34" s="74" t="s">
        <v>7</v>
      </c>
      <c r="I34" s="51" t="s">
        <v>8</v>
      </c>
      <c r="J34" s="2"/>
    </row>
    <row r="35" spans="1:10" s="3" customFormat="1" ht="23.25" x14ac:dyDescent="0.25">
      <c r="A35" s="75" t="s">
        <v>65</v>
      </c>
      <c r="B35" s="76" t="s">
        <v>66</v>
      </c>
      <c r="C35" s="77">
        <v>240</v>
      </c>
      <c r="D35" s="78"/>
      <c r="E35" s="181"/>
      <c r="F35" s="79">
        <f t="shared" ref="F35" si="11">TRUNC(E35,2)</f>
        <v>0</v>
      </c>
      <c r="G35" s="79">
        <f t="shared" ref="G35" si="12">C35*F35</f>
        <v>0</v>
      </c>
      <c r="H35" s="80">
        <f t="shared" ref="H35" si="13">G35*12</f>
        <v>0</v>
      </c>
      <c r="I35" s="81">
        <f t="shared" ref="I35" si="14">H35*4</f>
        <v>0</v>
      </c>
      <c r="J35" s="2"/>
    </row>
    <row r="36" spans="1:10" s="3" customFormat="1" x14ac:dyDescent="0.25">
      <c r="A36" s="12"/>
      <c r="B36" s="82" t="s">
        <v>67</v>
      </c>
      <c r="C36" s="83">
        <v>0</v>
      </c>
      <c r="D36" s="84"/>
      <c r="E36" s="182"/>
      <c r="F36" s="85">
        <v>0</v>
      </c>
      <c r="G36" s="85">
        <v>0</v>
      </c>
      <c r="H36" s="29">
        <v>0</v>
      </c>
      <c r="I36" s="86">
        <v>0</v>
      </c>
      <c r="J36" s="2"/>
    </row>
    <row r="37" spans="1:10" s="3" customFormat="1" x14ac:dyDescent="0.25">
      <c r="A37" s="12" t="s">
        <v>68</v>
      </c>
      <c r="B37" s="82" t="s">
        <v>69</v>
      </c>
      <c r="C37" s="83">
        <v>0</v>
      </c>
      <c r="D37" s="84"/>
      <c r="E37" s="182"/>
      <c r="F37" s="85">
        <v>0</v>
      </c>
      <c r="G37" s="85">
        <v>0</v>
      </c>
      <c r="H37" s="29">
        <v>0</v>
      </c>
      <c r="I37" s="86">
        <v>0</v>
      </c>
      <c r="J37" s="2"/>
    </row>
    <row r="38" spans="1:10" s="3" customFormat="1" ht="15.75" thickBot="1" x14ac:dyDescent="0.3">
      <c r="A38" s="87" t="s">
        <v>70</v>
      </c>
      <c r="B38" s="88" t="s">
        <v>71</v>
      </c>
      <c r="C38" s="83">
        <v>0</v>
      </c>
      <c r="D38" s="89"/>
      <c r="E38" s="182"/>
      <c r="F38" s="85">
        <v>0</v>
      </c>
      <c r="G38" s="85">
        <v>0</v>
      </c>
      <c r="H38" s="29">
        <v>0</v>
      </c>
      <c r="I38" s="86">
        <v>0</v>
      </c>
      <c r="J38" s="2"/>
    </row>
    <row r="39" spans="1:10" s="3" customFormat="1" ht="15.75" thickBot="1" x14ac:dyDescent="0.3">
      <c r="A39" s="90"/>
      <c r="B39" s="91" t="s">
        <v>72</v>
      </c>
      <c r="C39" s="47"/>
      <c r="D39" s="92"/>
      <c r="E39" s="93"/>
      <c r="F39" s="94"/>
      <c r="G39" s="94">
        <f>SUM(G35:G35)</f>
        <v>0</v>
      </c>
      <c r="H39" s="35">
        <f>SUM(H35:H35)</f>
        <v>0</v>
      </c>
      <c r="I39" s="36">
        <f>SUM(I35:I35)</f>
        <v>0</v>
      </c>
      <c r="J39" s="2"/>
    </row>
    <row r="40" spans="1:10" s="3" customFormat="1" ht="15.75" thickBot="1" x14ac:dyDescent="0.3">
      <c r="A40" s="48"/>
      <c r="B40" s="49"/>
      <c r="C40" s="50"/>
      <c r="D40" s="49"/>
      <c r="E40" s="71"/>
      <c r="F40" s="71"/>
      <c r="G40" s="95"/>
      <c r="H40" s="71"/>
      <c r="I40" s="71"/>
      <c r="J40" s="2"/>
    </row>
    <row r="41" spans="1:10" s="3" customFormat="1" ht="34.5" thickBot="1" x14ac:dyDescent="0.3">
      <c r="A41" s="51" t="s">
        <v>1</v>
      </c>
      <c r="B41" s="96" t="s">
        <v>73</v>
      </c>
      <c r="C41" s="47" t="s">
        <v>3</v>
      </c>
      <c r="D41" s="73"/>
      <c r="E41" s="53" t="s">
        <v>63</v>
      </c>
      <c r="F41" s="53" t="s">
        <v>64</v>
      </c>
      <c r="G41" s="74" t="s">
        <v>6</v>
      </c>
      <c r="H41" s="74" t="s">
        <v>7</v>
      </c>
      <c r="I41" s="51" t="s">
        <v>8</v>
      </c>
      <c r="J41" s="2"/>
    </row>
    <row r="42" spans="1:10" s="3" customFormat="1" ht="15.75" thickBot="1" x14ac:dyDescent="0.3">
      <c r="A42" s="51" t="s">
        <v>74</v>
      </c>
      <c r="B42" s="21" t="s">
        <v>75</v>
      </c>
      <c r="C42" s="47">
        <v>0</v>
      </c>
      <c r="D42" s="97"/>
      <c r="E42" s="183"/>
      <c r="F42" s="98">
        <f>TRUNC(E42,8)</f>
        <v>0</v>
      </c>
      <c r="G42" s="99">
        <f>C42*F42</f>
        <v>0</v>
      </c>
      <c r="H42" s="99">
        <f>G42*12</f>
        <v>0</v>
      </c>
      <c r="I42" s="100">
        <f>H42*4</f>
        <v>0</v>
      </c>
      <c r="J42" s="2"/>
    </row>
    <row r="43" spans="1:10" s="3" customFormat="1" ht="15.75" thickBot="1" x14ac:dyDescent="0.3">
      <c r="A43" s="48"/>
      <c r="B43" s="49"/>
      <c r="C43" s="50"/>
      <c r="D43" s="49"/>
      <c r="E43" s="49"/>
      <c r="F43" s="49"/>
      <c r="G43" s="49"/>
      <c r="H43" s="49"/>
      <c r="I43" s="49"/>
      <c r="J43" s="2"/>
    </row>
    <row r="44" spans="1:10" s="3" customFormat="1" ht="23.25" thickBot="1" x14ac:dyDescent="0.3">
      <c r="A44" s="51" t="s">
        <v>1</v>
      </c>
      <c r="B44" s="72" t="s">
        <v>76</v>
      </c>
      <c r="C44" s="101" t="s">
        <v>77</v>
      </c>
      <c r="D44" s="53" t="s">
        <v>78</v>
      </c>
      <c r="E44" s="74" t="s">
        <v>41</v>
      </c>
      <c r="F44" s="74" t="s">
        <v>42</v>
      </c>
      <c r="G44" s="74" t="s">
        <v>6</v>
      </c>
      <c r="H44" s="74" t="s">
        <v>7</v>
      </c>
      <c r="I44" s="51" t="s">
        <v>8</v>
      </c>
      <c r="J44" s="2"/>
    </row>
    <row r="45" spans="1:10" s="3" customFormat="1" x14ac:dyDescent="0.25">
      <c r="A45" s="57" t="s">
        <v>79</v>
      </c>
      <c r="B45" s="102" t="s">
        <v>80</v>
      </c>
      <c r="C45" s="103"/>
      <c r="D45" s="104">
        <v>10.99</v>
      </c>
      <c r="E45" s="184"/>
      <c r="F45" s="105">
        <f>TRUNC(E45,8)</f>
        <v>0</v>
      </c>
      <c r="G45" s="105">
        <f>D45*F45*60</f>
        <v>0</v>
      </c>
      <c r="H45" s="105">
        <f>G45*12</f>
        <v>0</v>
      </c>
      <c r="I45" s="106">
        <f>H45*4</f>
        <v>0</v>
      </c>
      <c r="J45" s="2"/>
    </row>
    <row r="46" spans="1:10" s="3" customFormat="1" x14ac:dyDescent="0.25">
      <c r="A46" s="57" t="s">
        <v>81</v>
      </c>
      <c r="B46" s="102" t="s">
        <v>82</v>
      </c>
      <c r="C46" s="103"/>
      <c r="D46" s="104"/>
      <c r="E46" s="184"/>
      <c r="F46" s="105"/>
      <c r="G46" s="105"/>
      <c r="H46" s="105"/>
      <c r="I46" s="106"/>
      <c r="J46" s="2"/>
    </row>
    <row r="47" spans="1:10" s="3" customFormat="1" x14ac:dyDescent="0.25">
      <c r="A47" s="57" t="s">
        <v>83</v>
      </c>
      <c r="B47" s="102" t="s">
        <v>84</v>
      </c>
      <c r="C47" s="103"/>
      <c r="D47" s="104"/>
      <c r="E47" s="184"/>
      <c r="F47" s="105"/>
      <c r="G47" s="105"/>
      <c r="H47" s="105"/>
      <c r="I47" s="106"/>
      <c r="J47" s="2"/>
    </row>
    <row r="48" spans="1:10" s="3" customFormat="1" x14ac:dyDescent="0.25">
      <c r="A48" s="57" t="s">
        <v>85</v>
      </c>
      <c r="B48" s="102" t="s">
        <v>50</v>
      </c>
      <c r="C48" s="103"/>
      <c r="D48" s="104">
        <v>10.49</v>
      </c>
      <c r="E48" s="184"/>
      <c r="F48" s="105">
        <f t="shared" ref="F48:F53" si="15">TRUNC(E48,8)</f>
        <v>0</v>
      </c>
      <c r="G48" s="105">
        <f t="shared" ref="G48:G53" si="16">D48*F48*60</f>
        <v>0</v>
      </c>
      <c r="H48" s="105">
        <f t="shared" ref="H48:H53" si="17">G48*12</f>
        <v>0</v>
      </c>
      <c r="I48" s="106">
        <f t="shared" ref="I48:I53" si="18">H48*4</f>
        <v>0</v>
      </c>
      <c r="J48" s="2"/>
    </row>
    <row r="49" spans="1:10" s="3" customFormat="1" x14ac:dyDescent="0.25">
      <c r="A49" s="57" t="s">
        <v>86</v>
      </c>
      <c r="B49" s="102" t="s">
        <v>52</v>
      </c>
      <c r="C49" s="103"/>
      <c r="D49" s="104">
        <v>130.68</v>
      </c>
      <c r="E49" s="184"/>
      <c r="F49" s="105">
        <f t="shared" si="15"/>
        <v>0</v>
      </c>
      <c r="G49" s="105">
        <f t="shared" si="16"/>
        <v>0</v>
      </c>
      <c r="H49" s="105">
        <f t="shared" si="17"/>
        <v>0</v>
      </c>
      <c r="I49" s="106">
        <f t="shared" si="18"/>
        <v>0</v>
      </c>
      <c r="J49" s="2"/>
    </row>
    <row r="50" spans="1:10" s="3" customFormat="1" x14ac:dyDescent="0.25">
      <c r="A50" s="57" t="s">
        <v>87</v>
      </c>
      <c r="B50" s="102" t="s">
        <v>88</v>
      </c>
      <c r="C50" s="103"/>
      <c r="D50" s="104">
        <v>0.03</v>
      </c>
      <c r="E50" s="184"/>
      <c r="F50" s="105">
        <f t="shared" si="15"/>
        <v>0</v>
      </c>
      <c r="G50" s="105">
        <f t="shared" si="16"/>
        <v>0</v>
      </c>
      <c r="H50" s="105">
        <f t="shared" si="17"/>
        <v>0</v>
      </c>
      <c r="I50" s="106">
        <f t="shared" si="18"/>
        <v>0</v>
      </c>
      <c r="J50" s="2"/>
    </row>
    <row r="51" spans="1:10" s="3" customFormat="1" x14ac:dyDescent="0.25">
      <c r="A51" s="57" t="s">
        <v>89</v>
      </c>
      <c r="B51" s="102" t="s">
        <v>56</v>
      </c>
      <c r="C51" s="103"/>
      <c r="D51" s="104"/>
      <c r="E51" s="184"/>
      <c r="F51" s="105"/>
      <c r="G51" s="105"/>
      <c r="H51" s="105"/>
      <c r="I51" s="106"/>
      <c r="J51" s="2"/>
    </row>
    <row r="52" spans="1:10" s="3" customFormat="1" x14ac:dyDescent="0.25">
      <c r="A52" s="57" t="s">
        <v>90</v>
      </c>
      <c r="B52" s="102" t="s">
        <v>58</v>
      </c>
      <c r="C52" s="103"/>
      <c r="D52" s="104">
        <v>0.14000000000000001</v>
      </c>
      <c r="E52" s="184"/>
      <c r="F52" s="105">
        <f t="shared" si="15"/>
        <v>0</v>
      </c>
      <c r="G52" s="105">
        <f t="shared" si="16"/>
        <v>0</v>
      </c>
      <c r="H52" s="105">
        <f t="shared" si="17"/>
        <v>0</v>
      </c>
      <c r="I52" s="106">
        <f t="shared" si="18"/>
        <v>0</v>
      </c>
      <c r="J52" s="2"/>
    </row>
    <row r="53" spans="1:10" s="3" customFormat="1" ht="15.75" thickBot="1" x14ac:dyDescent="0.3">
      <c r="A53" s="64" t="s">
        <v>91</v>
      </c>
      <c r="B53" s="102" t="s">
        <v>60</v>
      </c>
      <c r="C53" s="103"/>
      <c r="D53" s="104">
        <v>0.03</v>
      </c>
      <c r="E53" s="184"/>
      <c r="F53" s="105">
        <f t="shared" si="15"/>
        <v>0</v>
      </c>
      <c r="G53" s="105">
        <f t="shared" si="16"/>
        <v>0</v>
      </c>
      <c r="H53" s="105">
        <f t="shared" si="17"/>
        <v>0</v>
      </c>
      <c r="I53" s="106">
        <f t="shared" si="18"/>
        <v>0</v>
      </c>
      <c r="J53" s="2"/>
    </row>
    <row r="54" spans="1:10" s="3" customFormat="1" ht="15.75" thickBot="1" x14ac:dyDescent="0.3">
      <c r="A54" s="48"/>
      <c r="B54" s="91" t="s">
        <v>61</v>
      </c>
      <c r="C54" s="107">
        <f>SUM(C45:C53)</f>
        <v>0</v>
      </c>
      <c r="D54" s="108">
        <v>1595.44</v>
      </c>
      <c r="E54" s="109"/>
      <c r="F54" s="109"/>
      <c r="G54" s="109">
        <f>SUM(G45:G53)</f>
        <v>0</v>
      </c>
      <c r="H54" s="109">
        <f>SUM(H45:H53)</f>
        <v>0</v>
      </c>
      <c r="I54" s="110">
        <f>SUM(I45:I53)</f>
        <v>0</v>
      </c>
      <c r="J54" s="2"/>
    </row>
    <row r="55" spans="1:10" s="3" customFormat="1" ht="15.75" thickBot="1" x14ac:dyDescent="0.3">
      <c r="A55" s="48"/>
      <c r="B55" s="111"/>
      <c r="C55" s="112"/>
      <c r="D55" s="113"/>
      <c r="E55" s="113"/>
      <c r="F55" s="113"/>
      <c r="G55" s="114"/>
      <c r="H55" s="114"/>
      <c r="I55" s="115"/>
      <c r="J55" s="2"/>
    </row>
    <row r="56" spans="1:10" s="3" customFormat="1" ht="34.5" thickBot="1" x14ac:dyDescent="0.3">
      <c r="A56" s="51" t="s">
        <v>1</v>
      </c>
      <c r="B56" s="52" t="s">
        <v>92</v>
      </c>
      <c r="C56" s="22" t="s">
        <v>3</v>
      </c>
      <c r="D56" s="116"/>
      <c r="E56" s="53" t="s">
        <v>63</v>
      </c>
      <c r="F56" s="54" t="s">
        <v>64</v>
      </c>
      <c r="G56" s="53" t="s">
        <v>6</v>
      </c>
      <c r="H56" s="74" t="s">
        <v>7</v>
      </c>
      <c r="I56" s="51" t="s">
        <v>8</v>
      </c>
      <c r="J56" s="2"/>
    </row>
    <row r="57" spans="1:10" s="3" customFormat="1" x14ac:dyDescent="0.25">
      <c r="A57" s="75" t="s">
        <v>93</v>
      </c>
      <c r="B57" s="76" t="s">
        <v>94</v>
      </c>
      <c r="C57" s="77">
        <v>23</v>
      </c>
      <c r="D57" s="78"/>
      <c r="E57" s="185"/>
      <c r="F57" s="117">
        <f>TRUNC(E57,2)</f>
        <v>0</v>
      </c>
      <c r="G57" s="118">
        <f>C57*F57</f>
        <v>0</v>
      </c>
      <c r="H57" s="119">
        <f>G57*12</f>
        <v>0</v>
      </c>
      <c r="I57" s="120">
        <f>H57*4</f>
        <v>0</v>
      </c>
      <c r="J57" s="2"/>
    </row>
    <row r="58" spans="1:10" s="3" customFormat="1" ht="23.25" x14ac:dyDescent="0.25">
      <c r="A58" s="12" t="s">
        <v>95</v>
      </c>
      <c r="B58" s="82" t="s">
        <v>96</v>
      </c>
      <c r="C58" s="83">
        <v>4</v>
      </c>
      <c r="D58" s="84"/>
      <c r="E58" s="186"/>
      <c r="F58" s="121">
        <f t="shared" ref="F58" si="19">TRUNC(E58,2)</f>
        <v>0</v>
      </c>
      <c r="G58" s="122">
        <f>C58*F58</f>
        <v>0</v>
      </c>
      <c r="H58" s="123">
        <f>G58*12</f>
        <v>0</v>
      </c>
      <c r="I58" s="124">
        <f>H58*4</f>
        <v>0</v>
      </c>
      <c r="J58" s="2"/>
    </row>
    <row r="59" spans="1:10" s="3" customFormat="1" x14ac:dyDescent="0.25">
      <c r="A59" s="12" t="s">
        <v>97</v>
      </c>
      <c r="B59" s="82" t="s">
        <v>98</v>
      </c>
      <c r="C59" s="83">
        <v>0</v>
      </c>
      <c r="D59" s="84"/>
      <c r="E59" s="186"/>
      <c r="F59" s="121">
        <f>TRUNC(E59,8)</f>
        <v>0</v>
      </c>
      <c r="G59" s="122">
        <f>C59*F59</f>
        <v>0</v>
      </c>
      <c r="H59" s="123">
        <f>G59*12</f>
        <v>0</v>
      </c>
      <c r="I59" s="124">
        <f>H59*4</f>
        <v>0</v>
      </c>
      <c r="J59" s="2"/>
    </row>
    <row r="60" spans="1:10" s="3" customFormat="1" ht="23.25" x14ac:dyDescent="0.25">
      <c r="A60" s="12" t="s">
        <v>99</v>
      </c>
      <c r="B60" s="82" t="s">
        <v>100</v>
      </c>
      <c r="C60" s="83">
        <v>0</v>
      </c>
      <c r="D60" s="84"/>
      <c r="E60" s="186"/>
      <c r="F60" s="121">
        <f>TRUNC(E60,8)</f>
        <v>0</v>
      </c>
      <c r="G60" s="122">
        <f>C60*F60</f>
        <v>0</v>
      </c>
      <c r="H60" s="123">
        <f>G60*12</f>
        <v>0</v>
      </c>
      <c r="I60" s="124">
        <f>H60*4</f>
        <v>0</v>
      </c>
      <c r="J60" s="2"/>
    </row>
    <row r="61" spans="1:10" s="3" customFormat="1" ht="24" thickBot="1" x14ac:dyDescent="0.3">
      <c r="A61" s="87" t="s">
        <v>101</v>
      </c>
      <c r="B61" s="88" t="s">
        <v>102</v>
      </c>
      <c r="C61" s="125">
        <v>0</v>
      </c>
      <c r="D61" s="126"/>
      <c r="E61" s="187"/>
      <c r="F61" s="127">
        <f>TRUNC(E61,8)</f>
        <v>0</v>
      </c>
      <c r="G61" s="128">
        <f>C61*F61</f>
        <v>0</v>
      </c>
      <c r="H61" s="129">
        <f>G61*12</f>
        <v>0</v>
      </c>
      <c r="I61" s="130">
        <f>H61*4</f>
        <v>0</v>
      </c>
      <c r="J61" s="2"/>
    </row>
    <row r="62" spans="1:10" s="3" customFormat="1" ht="15.75" thickBot="1" x14ac:dyDescent="0.3">
      <c r="A62" s="90"/>
      <c r="B62" s="131" t="s">
        <v>103</v>
      </c>
      <c r="C62" s="47"/>
      <c r="D62" s="92"/>
      <c r="E62" s="93"/>
      <c r="F62" s="93"/>
      <c r="G62" s="93">
        <f>SUM(G57:G58)</f>
        <v>0</v>
      </c>
      <c r="H62" s="35">
        <f>SUM(H57:H58)</f>
        <v>0</v>
      </c>
      <c r="I62" s="36">
        <f>SUM(I57:I61)</f>
        <v>0</v>
      </c>
      <c r="J62" s="2"/>
    </row>
    <row r="63" spans="1:10" s="3" customFormat="1" ht="15.75" thickBot="1" x14ac:dyDescent="0.3">
      <c r="A63" s="48"/>
      <c r="B63" s="49"/>
      <c r="C63" s="50"/>
      <c r="D63" s="49"/>
      <c r="E63" s="49"/>
      <c r="F63" s="49"/>
      <c r="G63" s="49"/>
      <c r="H63" s="71"/>
      <c r="I63" s="71"/>
      <c r="J63" s="2"/>
    </row>
    <row r="64" spans="1:10" s="3" customFormat="1" ht="34.5" thickBot="1" x14ac:dyDescent="0.3">
      <c r="A64" s="20" t="s">
        <v>1</v>
      </c>
      <c r="B64" s="132" t="s">
        <v>104</v>
      </c>
      <c r="C64" s="22" t="s">
        <v>3</v>
      </c>
      <c r="D64" s="116"/>
      <c r="E64" s="53" t="s">
        <v>63</v>
      </c>
      <c r="F64" s="54" t="s">
        <v>64</v>
      </c>
      <c r="G64" s="53" t="s">
        <v>6</v>
      </c>
      <c r="H64" s="74" t="s">
        <v>7</v>
      </c>
      <c r="I64" s="51" t="s">
        <v>8</v>
      </c>
      <c r="J64" s="2"/>
    </row>
    <row r="65" spans="1:10" s="3" customFormat="1" x14ac:dyDescent="0.25">
      <c r="A65" s="133" t="s">
        <v>105</v>
      </c>
      <c r="B65" s="134" t="s">
        <v>106</v>
      </c>
      <c r="C65" s="135">
        <v>10</v>
      </c>
      <c r="D65" s="136"/>
      <c r="E65" s="188"/>
      <c r="F65" s="137">
        <f>TRUNC(E65,2)</f>
        <v>0</v>
      </c>
      <c r="G65" s="137">
        <f>C65*F65</f>
        <v>0</v>
      </c>
      <c r="H65" s="138">
        <f>G65*12</f>
        <v>0</v>
      </c>
      <c r="I65" s="139">
        <f>H65*4</f>
        <v>0</v>
      </c>
      <c r="J65" s="2"/>
    </row>
    <row r="66" spans="1:10" s="3" customFormat="1" ht="15.75" thickBot="1" x14ac:dyDescent="0.3">
      <c r="A66" s="90" t="s">
        <v>107</v>
      </c>
      <c r="B66" s="140" t="s">
        <v>108</v>
      </c>
      <c r="C66" s="141">
        <v>1</v>
      </c>
      <c r="D66" s="142"/>
      <c r="E66" s="189"/>
      <c r="F66" s="143">
        <f>TRUNC(E66,2)</f>
        <v>0</v>
      </c>
      <c r="G66" s="144">
        <f>C66*F66</f>
        <v>0</v>
      </c>
      <c r="H66" s="145">
        <f>G66*12</f>
        <v>0</v>
      </c>
      <c r="I66" s="146">
        <f>H66*4</f>
        <v>0</v>
      </c>
      <c r="J66" s="2"/>
    </row>
    <row r="67" spans="1:10" s="3" customFormat="1" ht="15.75" thickBot="1" x14ac:dyDescent="0.3">
      <c r="A67" s="48"/>
      <c r="B67" s="91" t="s">
        <v>109</v>
      </c>
      <c r="C67" s="47"/>
      <c r="D67" s="92"/>
      <c r="E67" s="93"/>
      <c r="F67" s="93">
        <f>SUM(G65:G66)</f>
        <v>0</v>
      </c>
      <c r="G67" s="35">
        <f>SUM(H65:H66)</f>
        <v>0</v>
      </c>
      <c r="H67" s="147">
        <f>SUM(H65:H66)</f>
        <v>0</v>
      </c>
      <c r="I67" s="36">
        <f>SUM(I65:I66)</f>
        <v>0</v>
      </c>
      <c r="J67" s="2"/>
    </row>
    <row r="68" spans="1:10" s="3" customFormat="1" ht="15.75" thickBot="1" x14ac:dyDescent="0.3">
      <c r="A68" s="48"/>
      <c r="B68" s="49"/>
      <c r="C68" s="50"/>
      <c r="D68" s="49"/>
      <c r="E68" s="49"/>
      <c r="F68" s="49"/>
      <c r="G68" s="49"/>
      <c r="H68" s="49"/>
      <c r="I68" s="49"/>
      <c r="J68" s="2"/>
    </row>
    <row r="69" spans="1:10" s="3" customFormat="1" ht="23.25" thickBot="1" x14ac:dyDescent="0.3">
      <c r="A69" s="51" t="s">
        <v>1</v>
      </c>
      <c r="B69" s="148" t="s">
        <v>110</v>
      </c>
      <c r="C69" s="135" t="s">
        <v>77</v>
      </c>
      <c r="D69" s="149" t="s">
        <v>78</v>
      </c>
      <c r="E69" s="149" t="s">
        <v>41</v>
      </c>
      <c r="F69" s="149" t="s">
        <v>42</v>
      </c>
      <c r="G69" s="149" t="s">
        <v>6</v>
      </c>
      <c r="H69" s="150" t="s">
        <v>7</v>
      </c>
      <c r="I69" s="151" t="s">
        <v>8</v>
      </c>
      <c r="J69" s="2"/>
    </row>
    <row r="70" spans="1:10" s="3" customFormat="1" x14ac:dyDescent="0.25">
      <c r="A70" s="57" t="s">
        <v>111</v>
      </c>
      <c r="B70" s="152" t="s">
        <v>112</v>
      </c>
      <c r="C70" s="153"/>
      <c r="D70" s="154">
        <f>10783613/60</f>
        <v>179726.88333333333</v>
      </c>
      <c r="E70" s="190"/>
      <c r="F70" s="155">
        <f>TRUNC(E70,8)</f>
        <v>0</v>
      </c>
      <c r="G70" s="155">
        <f>D70*F70*60</f>
        <v>0</v>
      </c>
      <c r="H70" s="156">
        <f>G70*12</f>
        <v>0</v>
      </c>
      <c r="I70" s="157">
        <f>H70*4</f>
        <v>0</v>
      </c>
      <c r="J70" s="2"/>
    </row>
    <row r="71" spans="1:10" s="3" customFormat="1" x14ac:dyDescent="0.25">
      <c r="A71" s="57" t="s">
        <v>113</v>
      </c>
      <c r="B71" s="58" t="s">
        <v>114</v>
      </c>
      <c r="C71" s="158"/>
      <c r="D71" s="60">
        <v>687.4</v>
      </c>
      <c r="E71" s="37"/>
      <c r="F71" s="61">
        <f>TRUNC(E71,8)</f>
        <v>0</v>
      </c>
      <c r="G71" s="61">
        <f>D71*F71*60</f>
        <v>0</v>
      </c>
      <c r="H71" s="159">
        <f>G71*12</f>
        <v>0</v>
      </c>
      <c r="I71" s="160">
        <f>H71*4</f>
        <v>0</v>
      </c>
      <c r="J71" s="2"/>
    </row>
    <row r="72" spans="1:10" s="3" customFormat="1" x14ac:dyDescent="0.25">
      <c r="A72" s="57" t="s">
        <v>115</v>
      </c>
      <c r="B72" s="49" t="s">
        <v>116</v>
      </c>
      <c r="C72" s="158"/>
      <c r="D72" s="60">
        <v>0</v>
      </c>
      <c r="E72" s="37"/>
      <c r="F72" s="61">
        <f>TRUNC(E72,8)</f>
        <v>0</v>
      </c>
      <c r="G72" s="61">
        <f>D72*F72*60</f>
        <v>0</v>
      </c>
      <c r="H72" s="159">
        <f>G72*12</f>
        <v>0</v>
      </c>
      <c r="I72" s="160">
        <f>H72*4</f>
        <v>0</v>
      </c>
      <c r="J72" s="2"/>
    </row>
    <row r="73" spans="1:10" s="3" customFormat="1" x14ac:dyDescent="0.25">
      <c r="A73" s="57" t="s">
        <v>117</v>
      </c>
      <c r="B73" s="49" t="s">
        <v>118</v>
      </c>
      <c r="C73" s="158">
        <v>3.2300000000000004</v>
      </c>
      <c r="D73" s="60">
        <v>19.25</v>
      </c>
      <c r="E73" s="37"/>
      <c r="F73" s="61">
        <f>TRUNC(E73,8)</f>
        <v>0</v>
      </c>
      <c r="G73" s="61">
        <f>D73*F73*60</f>
        <v>0</v>
      </c>
      <c r="H73" s="159">
        <f>G73*12</f>
        <v>0</v>
      </c>
      <c r="I73" s="160">
        <f>H73*4</f>
        <v>0</v>
      </c>
      <c r="J73" s="2"/>
    </row>
    <row r="74" spans="1:10" s="3" customFormat="1" ht="24" thickBot="1" x14ac:dyDescent="0.3">
      <c r="A74" s="64" t="s">
        <v>119</v>
      </c>
      <c r="B74" s="49" t="s">
        <v>120</v>
      </c>
      <c r="C74" s="161"/>
      <c r="D74" s="162">
        <v>211</v>
      </c>
      <c r="E74" s="191"/>
      <c r="F74" s="163">
        <f>TRUNC(E74,8)</f>
        <v>0</v>
      </c>
      <c r="G74" s="61">
        <f>D74*F74*60</f>
        <v>0</v>
      </c>
      <c r="H74" s="159">
        <f>G74*12</f>
        <v>0</v>
      </c>
      <c r="I74" s="160">
        <f>H74*4</f>
        <v>0</v>
      </c>
      <c r="J74" s="2"/>
    </row>
    <row r="75" spans="1:10" s="3" customFormat="1" ht="15.75" thickBot="1" x14ac:dyDescent="0.3">
      <c r="A75" s="64"/>
      <c r="B75" s="111" t="s">
        <v>61</v>
      </c>
      <c r="C75" s="107"/>
      <c r="D75" s="93">
        <v>100930.86</v>
      </c>
      <c r="E75" s="67"/>
      <c r="F75" s="67"/>
      <c r="G75" s="67">
        <f>SUM(G72:G73)</f>
        <v>0</v>
      </c>
      <c r="H75" s="68">
        <f>SUM(H70:H74)</f>
        <v>0</v>
      </c>
      <c r="I75" s="36">
        <f>SUM(I70:I74)</f>
        <v>0</v>
      </c>
      <c r="J75" s="2"/>
    </row>
    <row r="76" spans="1:10" s="3" customFormat="1" ht="15.75" thickBot="1" x14ac:dyDescent="0.3">
      <c r="A76" s="48"/>
      <c r="B76" s="49"/>
      <c r="C76" s="50"/>
      <c r="D76" s="49"/>
      <c r="E76" s="49"/>
      <c r="F76" s="49"/>
      <c r="G76" s="49"/>
      <c r="H76" s="49"/>
      <c r="I76" s="49"/>
      <c r="J76" s="2"/>
    </row>
    <row r="77" spans="1:10" s="3" customFormat="1" ht="34.5" thickBot="1" x14ac:dyDescent="0.3">
      <c r="A77" s="51" t="s">
        <v>1</v>
      </c>
      <c r="B77" s="164" t="s">
        <v>121</v>
      </c>
      <c r="C77" s="22" t="s">
        <v>3</v>
      </c>
      <c r="D77" s="165"/>
      <c r="E77" s="47" t="s">
        <v>63</v>
      </c>
      <c r="F77" s="54" t="s">
        <v>64</v>
      </c>
      <c r="G77" s="47" t="s">
        <v>6</v>
      </c>
      <c r="H77" s="101" t="s">
        <v>7</v>
      </c>
      <c r="I77" s="166" t="s">
        <v>8</v>
      </c>
      <c r="J77" s="2"/>
    </row>
    <row r="78" spans="1:10" s="3" customFormat="1" ht="23.25" x14ac:dyDescent="0.25">
      <c r="A78" s="57" t="s">
        <v>122</v>
      </c>
      <c r="B78" s="102" t="s">
        <v>123</v>
      </c>
      <c r="C78" s="83">
        <v>0</v>
      </c>
      <c r="D78" s="84"/>
      <c r="E78" s="179"/>
      <c r="F78" s="121">
        <f t="shared" ref="F78:F83" si="20">TRUNC(E78,8)</f>
        <v>0</v>
      </c>
      <c r="G78" s="122">
        <f t="shared" ref="G78:G83" si="21">C78*F78</f>
        <v>0</v>
      </c>
      <c r="H78" s="123">
        <f t="shared" ref="H78:H83" si="22">G78*12</f>
        <v>0</v>
      </c>
      <c r="I78" s="124">
        <f t="shared" ref="I78:I83" si="23">H78*4</f>
        <v>0</v>
      </c>
      <c r="J78" s="2"/>
    </row>
    <row r="79" spans="1:10" s="3" customFormat="1" x14ac:dyDescent="0.25">
      <c r="A79" s="57" t="s">
        <v>124</v>
      </c>
      <c r="B79" s="102" t="s">
        <v>125</v>
      </c>
      <c r="C79" s="83">
        <v>0</v>
      </c>
      <c r="D79" s="84"/>
      <c r="E79" s="179"/>
      <c r="F79" s="121">
        <f t="shared" si="20"/>
        <v>0</v>
      </c>
      <c r="G79" s="122">
        <f t="shared" si="21"/>
        <v>0</v>
      </c>
      <c r="H79" s="123">
        <f t="shared" si="22"/>
        <v>0</v>
      </c>
      <c r="I79" s="124">
        <f t="shared" si="23"/>
        <v>0</v>
      </c>
      <c r="J79" s="2"/>
    </row>
    <row r="80" spans="1:10" s="3" customFormat="1" x14ac:dyDescent="0.25">
      <c r="A80" s="57" t="s">
        <v>126</v>
      </c>
      <c r="B80" s="102" t="s">
        <v>127</v>
      </c>
      <c r="C80" s="83">
        <v>0</v>
      </c>
      <c r="D80" s="84"/>
      <c r="E80" s="179"/>
      <c r="F80" s="121">
        <f t="shared" si="20"/>
        <v>0</v>
      </c>
      <c r="G80" s="122">
        <f t="shared" si="21"/>
        <v>0</v>
      </c>
      <c r="H80" s="123">
        <f t="shared" si="22"/>
        <v>0</v>
      </c>
      <c r="I80" s="124">
        <f t="shared" si="23"/>
        <v>0</v>
      </c>
      <c r="J80" s="2"/>
    </row>
    <row r="81" spans="1:10" s="3" customFormat="1" x14ac:dyDescent="0.25">
      <c r="A81" s="57" t="s">
        <v>128</v>
      </c>
      <c r="B81" s="102" t="s">
        <v>129</v>
      </c>
      <c r="C81" s="83">
        <v>0</v>
      </c>
      <c r="D81" s="84"/>
      <c r="E81" s="179"/>
      <c r="F81" s="121">
        <f t="shared" si="20"/>
        <v>0</v>
      </c>
      <c r="G81" s="122">
        <f t="shared" si="21"/>
        <v>0</v>
      </c>
      <c r="H81" s="123">
        <f t="shared" si="22"/>
        <v>0</v>
      </c>
      <c r="I81" s="124">
        <f t="shared" si="23"/>
        <v>0</v>
      </c>
      <c r="J81" s="2"/>
    </row>
    <row r="82" spans="1:10" s="3" customFormat="1" x14ac:dyDescent="0.25">
      <c r="A82" s="57" t="s">
        <v>130</v>
      </c>
      <c r="B82" s="102" t="s">
        <v>131</v>
      </c>
      <c r="C82" s="83">
        <v>0</v>
      </c>
      <c r="D82" s="84"/>
      <c r="E82" s="179"/>
      <c r="F82" s="121">
        <f t="shared" si="20"/>
        <v>0</v>
      </c>
      <c r="G82" s="122">
        <f t="shared" si="21"/>
        <v>0</v>
      </c>
      <c r="H82" s="123">
        <f t="shared" si="22"/>
        <v>0</v>
      </c>
      <c r="I82" s="124">
        <f t="shared" si="23"/>
        <v>0</v>
      </c>
      <c r="J82" s="2"/>
    </row>
    <row r="83" spans="1:10" s="3" customFormat="1" ht="23.25" x14ac:dyDescent="0.25">
      <c r="A83" s="57" t="s">
        <v>132</v>
      </c>
      <c r="B83" s="102" t="s">
        <v>133</v>
      </c>
      <c r="C83" s="83">
        <v>0</v>
      </c>
      <c r="D83" s="84"/>
      <c r="E83" s="179"/>
      <c r="F83" s="121">
        <f t="shared" si="20"/>
        <v>0</v>
      </c>
      <c r="G83" s="122">
        <f t="shared" si="21"/>
        <v>0</v>
      </c>
      <c r="H83" s="123">
        <f t="shared" si="22"/>
        <v>0</v>
      </c>
      <c r="I83" s="124">
        <f t="shared" si="23"/>
        <v>0</v>
      </c>
      <c r="J83" s="2"/>
    </row>
    <row r="84" spans="1:10" s="3" customFormat="1" x14ac:dyDescent="0.25">
      <c r="A84" s="57" t="s">
        <v>134</v>
      </c>
      <c r="B84" s="102"/>
      <c r="C84" s="167"/>
      <c r="D84" s="168"/>
      <c r="E84" s="192"/>
      <c r="F84" s="169"/>
      <c r="G84" s="170"/>
      <c r="H84" s="171"/>
      <c r="I84" s="172"/>
      <c r="J84" s="2"/>
    </row>
    <row r="85" spans="1:10" s="3" customFormat="1" x14ac:dyDescent="0.25">
      <c r="A85" s="57" t="s">
        <v>135</v>
      </c>
      <c r="B85" s="102"/>
      <c r="C85" s="167"/>
      <c r="D85" s="168"/>
      <c r="E85" s="192"/>
      <c r="F85" s="169"/>
      <c r="G85" s="170"/>
      <c r="H85" s="171"/>
      <c r="I85" s="172"/>
      <c r="J85" s="2"/>
    </row>
    <row r="86" spans="1:10" s="3" customFormat="1" x14ac:dyDescent="0.25">
      <c r="A86" s="57" t="s">
        <v>136</v>
      </c>
      <c r="B86" s="140" t="s">
        <v>137</v>
      </c>
      <c r="C86" s="141">
        <v>27</v>
      </c>
      <c r="D86" s="142"/>
      <c r="E86" s="193"/>
      <c r="F86" s="144">
        <f t="shared" ref="F86:F95" si="24">TRUNC(E86,2)</f>
        <v>0</v>
      </c>
      <c r="G86" s="144">
        <f t="shared" ref="G86:G93" si="25">C86*F86</f>
        <v>0</v>
      </c>
      <c r="H86" s="145">
        <f>G86*12</f>
        <v>0</v>
      </c>
      <c r="I86" s="146">
        <f t="shared" ref="I86:I93" si="26">H86*4</f>
        <v>0</v>
      </c>
      <c r="J86" s="2"/>
    </row>
    <row r="87" spans="1:10" s="3" customFormat="1" x14ac:dyDescent="0.25">
      <c r="A87" s="57" t="s">
        <v>138</v>
      </c>
      <c r="B87" s="140" t="s">
        <v>139</v>
      </c>
      <c r="C87" s="141">
        <v>130</v>
      </c>
      <c r="D87" s="142"/>
      <c r="E87" s="193"/>
      <c r="F87" s="144">
        <f t="shared" si="24"/>
        <v>0</v>
      </c>
      <c r="G87" s="144">
        <f t="shared" si="25"/>
        <v>0</v>
      </c>
      <c r="H87" s="145">
        <f t="shared" ref="H87:H93" si="27">G87*12</f>
        <v>0</v>
      </c>
      <c r="I87" s="146">
        <f t="shared" si="26"/>
        <v>0</v>
      </c>
      <c r="J87" s="2"/>
    </row>
    <row r="88" spans="1:10" s="3" customFormat="1" x14ac:dyDescent="0.25">
      <c r="A88" s="57" t="s">
        <v>140</v>
      </c>
      <c r="B88" s="140" t="s">
        <v>141</v>
      </c>
      <c r="C88" s="141">
        <v>27</v>
      </c>
      <c r="D88" s="142"/>
      <c r="E88" s="193"/>
      <c r="F88" s="144">
        <f t="shared" si="24"/>
        <v>0</v>
      </c>
      <c r="G88" s="144">
        <f t="shared" si="25"/>
        <v>0</v>
      </c>
      <c r="H88" s="145">
        <f t="shared" si="27"/>
        <v>0</v>
      </c>
      <c r="I88" s="146">
        <f t="shared" si="26"/>
        <v>0</v>
      </c>
      <c r="J88" s="2"/>
    </row>
    <row r="89" spans="1:10" s="3" customFormat="1" x14ac:dyDescent="0.25">
      <c r="A89" s="57" t="s">
        <v>142</v>
      </c>
      <c r="B89" s="140" t="s">
        <v>143</v>
      </c>
      <c r="C89" s="141">
        <v>27</v>
      </c>
      <c r="D89" s="142"/>
      <c r="E89" s="193"/>
      <c r="F89" s="144">
        <f t="shared" si="24"/>
        <v>0</v>
      </c>
      <c r="G89" s="144">
        <f t="shared" si="25"/>
        <v>0</v>
      </c>
      <c r="H89" s="145">
        <f t="shared" si="27"/>
        <v>0</v>
      </c>
      <c r="I89" s="146">
        <f t="shared" si="26"/>
        <v>0</v>
      </c>
      <c r="J89" s="2"/>
    </row>
    <row r="90" spans="1:10" s="3" customFormat="1" x14ac:dyDescent="0.25">
      <c r="A90" s="57"/>
      <c r="B90" s="102"/>
      <c r="C90" s="141"/>
      <c r="D90" s="142"/>
      <c r="E90" s="193"/>
      <c r="F90" s="144"/>
      <c r="G90" s="144"/>
      <c r="H90" s="145"/>
      <c r="I90" s="146">
        <f t="shared" si="26"/>
        <v>0</v>
      </c>
      <c r="J90" s="2"/>
    </row>
    <row r="91" spans="1:10" s="3" customFormat="1" x14ac:dyDescent="0.25">
      <c r="A91" s="57" t="s">
        <v>144</v>
      </c>
      <c r="B91" s="102" t="s">
        <v>145</v>
      </c>
      <c r="C91" s="141">
        <v>27</v>
      </c>
      <c r="D91" s="142"/>
      <c r="E91" s="193"/>
      <c r="F91" s="144">
        <f t="shared" si="24"/>
        <v>0</v>
      </c>
      <c r="G91" s="144">
        <f t="shared" si="25"/>
        <v>0</v>
      </c>
      <c r="H91" s="145">
        <f t="shared" si="27"/>
        <v>0</v>
      </c>
      <c r="I91" s="146">
        <f t="shared" si="26"/>
        <v>0</v>
      </c>
      <c r="J91" s="2"/>
    </row>
    <row r="92" spans="1:10" s="3" customFormat="1" x14ac:dyDescent="0.25">
      <c r="A92" s="57" t="s">
        <v>146</v>
      </c>
      <c r="B92" s="102" t="s">
        <v>147</v>
      </c>
      <c r="C92" s="141">
        <v>27</v>
      </c>
      <c r="D92" s="142"/>
      <c r="E92" s="193"/>
      <c r="F92" s="144">
        <f t="shared" si="24"/>
        <v>0</v>
      </c>
      <c r="G92" s="144">
        <f t="shared" si="25"/>
        <v>0</v>
      </c>
      <c r="H92" s="145">
        <f t="shared" si="27"/>
        <v>0</v>
      </c>
      <c r="I92" s="146">
        <f t="shared" si="26"/>
        <v>0</v>
      </c>
      <c r="J92" s="2"/>
    </row>
    <row r="93" spans="1:10" s="3" customFormat="1" x14ac:dyDescent="0.25">
      <c r="A93" s="57" t="s">
        <v>148</v>
      </c>
      <c r="B93" s="102" t="s">
        <v>149</v>
      </c>
      <c r="C93" s="141">
        <v>27</v>
      </c>
      <c r="D93" s="142"/>
      <c r="E93" s="193"/>
      <c r="F93" s="144">
        <f t="shared" si="24"/>
        <v>0</v>
      </c>
      <c r="G93" s="144">
        <f t="shared" si="25"/>
        <v>0</v>
      </c>
      <c r="H93" s="145">
        <f t="shared" si="27"/>
        <v>0</v>
      </c>
      <c r="I93" s="146">
        <f t="shared" si="26"/>
        <v>0</v>
      </c>
      <c r="J93" s="2"/>
    </row>
    <row r="94" spans="1:10" s="3" customFormat="1" x14ac:dyDescent="0.25">
      <c r="A94" s="57" t="s">
        <v>150</v>
      </c>
      <c r="B94" s="102" t="s">
        <v>151</v>
      </c>
      <c r="C94" s="141">
        <v>1</v>
      </c>
      <c r="D94" s="142"/>
      <c r="E94" s="193"/>
      <c r="F94" s="144">
        <f>TRUNC(E94,2)</f>
        <v>0</v>
      </c>
      <c r="G94" s="144">
        <v>0</v>
      </c>
      <c r="H94" s="145">
        <f>I94/4</f>
        <v>0</v>
      </c>
      <c r="I94" s="146">
        <f>E94</f>
        <v>0</v>
      </c>
      <c r="J94" s="2"/>
    </row>
    <row r="95" spans="1:10" s="3" customFormat="1" ht="15.75" thickBot="1" x14ac:dyDescent="0.3">
      <c r="A95" s="57" t="s">
        <v>152</v>
      </c>
      <c r="B95" s="102" t="s">
        <v>153</v>
      </c>
      <c r="C95" s="141">
        <v>1000</v>
      </c>
      <c r="D95" s="142"/>
      <c r="E95" s="193"/>
      <c r="F95" s="144">
        <f t="shared" si="24"/>
        <v>0</v>
      </c>
      <c r="G95" s="144">
        <v>0</v>
      </c>
      <c r="H95" s="145">
        <f>I95/4</f>
        <v>0</v>
      </c>
      <c r="I95" s="146">
        <f>E95*C95</f>
        <v>0</v>
      </c>
      <c r="J95" s="2"/>
    </row>
    <row r="96" spans="1:10" s="3" customFormat="1" ht="15.75" thickBot="1" x14ac:dyDescent="0.3">
      <c r="A96" s="173"/>
      <c r="B96" s="91" t="s">
        <v>154</v>
      </c>
      <c r="C96" s="92"/>
      <c r="D96" s="92"/>
      <c r="E96" s="93"/>
      <c r="F96" s="93"/>
      <c r="G96" s="93">
        <f>SUM(G86:G95)</f>
        <v>0</v>
      </c>
      <c r="H96" s="35">
        <f>SUM(H86:H95)</f>
        <v>0</v>
      </c>
      <c r="I96" s="36">
        <f>SUM(I78:I95)</f>
        <v>0</v>
      </c>
      <c r="J96" s="2"/>
    </row>
    <row r="97" spans="1:10" s="3" customFormat="1" ht="15.75" thickBot="1" x14ac:dyDescent="0.3">
      <c r="A97" s="174"/>
      <c r="B97" s="175"/>
      <c r="C97" s="175"/>
      <c r="D97" s="175"/>
      <c r="E97" s="175"/>
      <c r="F97" s="175"/>
      <c r="G97" s="175"/>
      <c r="H97" s="175"/>
      <c r="I97" s="175"/>
      <c r="J97" s="2"/>
    </row>
    <row r="98" spans="1:10" s="3" customFormat="1" ht="15.75" thickBot="1" x14ac:dyDescent="0.3">
      <c r="A98" s="174"/>
      <c r="B98" s="164" t="s">
        <v>155</v>
      </c>
      <c r="C98" s="176"/>
      <c r="D98" s="176"/>
      <c r="E98" s="176"/>
      <c r="F98" s="176"/>
      <c r="G98" s="176"/>
      <c r="H98" s="36">
        <f>SUM(H19+H32+H39+H54+H62+H67+H75+H96)</f>
        <v>0</v>
      </c>
      <c r="I98" s="177">
        <f>SUM(I19+I32+I39+I54+I62+I67+I75+I96)</f>
        <v>0</v>
      </c>
      <c r="J98" s="2"/>
    </row>
    <row r="99" spans="1:10" s="3" customFormat="1" ht="15.75" thickBot="1" x14ac:dyDescent="0.3">
      <c r="A99" s="174"/>
      <c r="B99" s="164" t="s">
        <v>156</v>
      </c>
      <c r="C99" s="176"/>
      <c r="D99" s="176"/>
      <c r="E99" s="176"/>
      <c r="F99" s="176"/>
      <c r="G99" s="176"/>
      <c r="H99" s="36">
        <f>H98*0.21</f>
        <v>0</v>
      </c>
      <c r="I99" s="177">
        <f>I98*0.21</f>
        <v>0</v>
      </c>
      <c r="J99" s="2"/>
    </row>
    <row r="100" spans="1:10" s="3" customFormat="1" ht="15.75" thickBot="1" x14ac:dyDescent="0.3">
      <c r="A100" s="174"/>
      <c r="B100" s="164" t="s">
        <v>157</v>
      </c>
      <c r="C100" s="176"/>
      <c r="D100" s="176"/>
      <c r="E100" s="176"/>
      <c r="F100" s="176"/>
      <c r="G100" s="176"/>
      <c r="H100" s="36">
        <f>SUM(H98+H99)</f>
        <v>0</v>
      </c>
      <c r="I100" s="177">
        <f>SUM(I98+I99)</f>
        <v>0</v>
      </c>
      <c r="J100" s="2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</sheetData>
  <sheetProtection algorithmName="SHA-512" hashValue="JXf05NK7qDSmMi2gQbNrwWI+wxyvCs2lYnjmAjJsjCpJnJ5La9xVe0ciDkKqcGy6NXs2hOf2OWrmpcVHgL9Kqg==" saltValue="3KI8EMLrwsr8XWO4Rnfnmw==" spinCount="100000" sheet="1" objects="1" scenarios="1"/>
  <protectedRanges>
    <protectedRange sqref="E65:E66" name="Rango7_1_2"/>
    <protectedRange sqref="E45:E53" name="Rango5_1_2"/>
    <protectedRange sqref="E35:E38 H38:I38" name="Rango3_1_2"/>
    <protectedRange sqref="E23 E26:E28 E30:E31" name="Rango2_1_2"/>
    <protectedRange sqref="E5:E18" name="Rango1_1_2"/>
    <protectedRange sqref="E42" name="Rango4_2"/>
    <protectedRange sqref="E59:E61 E78:E83" name="Rango6_2"/>
    <protectedRange sqref="E70:E71" name="Rango8_1_1_2"/>
  </protectedRanges>
  <mergeCells count="1">
    <mergeCell ref="C2:I2"/>
  </mergeCells>
  <pageMargins left="0.7" right="0.7" top="0.75" bottom="0.75" header="0.3" footer="0.3"/>
  <pageSetup paperSize="9" orientation="portrait" r:id="rId1"/>
  <ignoredErrors>
    <ignoredError sqref="F18 F5:F1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B993DE6EC06C4299555C577AF3042C" ma:contentTypeVersion="17" ma:contentTypeDescription="Crear nuevo documento." ma:contentTypeScope="" ma:versionID="9b182561762d0d5a2ad9fd201c27e585">
  <xsd:schema xmlns:xsd="http://www.w3.org/2001/XMLSchema" xmlns:xs="http://www.w3.org/2001/XMLSchema" xmlns:p="http://schemas.microsoft.com/office/2006/metadata/properties" xmlns:ns2="52e4094b-1c68-44ae-8951-b2c3286a662c" xmlns:ns3="b361048f-cd02-44aa-967c-de387f0480ad" targetNamespace="http://schemas.microsoft.com/office/2006/metadata/properties" ma:root="true" ma:fieldsID="943481ef0ab971e311d41c4588cce90a" ns2:_="" ns3:_="">
    <xsd:import namespace="52e4094b-1c68-44ae-8951-b2c3286a662c"/>
    <xsd:import namespace="b361048f-cd02-44aa-967c-de387f0480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e4094b-1c68-44ae-8951-b2c3286a66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Estado de aprobación" ma:internalName="Estado_x0020_de_x0020_aprobaci_x00f3_n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1048f-cd02-44aa-967c-de387f0480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809d800-55b1-4f58-9903-73eed6f2c2c1}" ma:internalName="TaxCatchAll" ma:showField="CatchAllData" ma:web="b361048f-cd02-44aa-967c-de387f0480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e4094b-1c68-44ae-8951-b2c3286a662c">
      <Terms xmlns="http://schemas.microsoft.com/office/infopath/2007/PartnerControls"/>
    </lcf76f155ced4ddcb4097134ff3c332f>
    <TaxCatchAll xmlns="b361048f-cd02-44aa-967c-de387f0480ad" xsi:nil="true"/>
    <_Flow_SignoffStatus xmlns="52e4094b-1c68-44ae-8951-b2c3286a662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01C9AC-17DC-46D9-AA92-F2EB37C3A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e4094b-1c68-44ae-8951-b2c3286a662c"/>
    <ds:schemaRef ds:uri="b361048f-cd02-44aa-967c-de387f0480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9FA4A5-A1D7-493A-BC38-1F9FFA547529}">
  <ds:schemaRefs>
    <ds:schemaRef ds:uri="http://schemas.microsoft.com/office/2006/metadata/properties"/>
    <ds:schemaRef ds:uri="http://schemas.microsoft.com/office/infopath/2007/PartnerControls"/>
    <ds:schemaRef ds:uri="52e4094b-1c68-44ae-8951-b2c3286a662c"/>
    <ds:schemaRef ds:uri="b361048f-cd02-44aa-967c-de387f0480ad"/>
  </ds:schemaRefs>
</ds:datastoreItem>
</file>

<file path=customXml/itemProps3.xml><?xml version="1.0" encoding="utf-8"?>
<ds:datastoreItem xmlns:ds="http://schemas.openxmlformats.org/officeDocument/2006/customXml" ds:itemID="{8009C144-1288-4BAB-AEF2-423B6F4B51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Martín Espiga, Rafael</dc:creator>
  <cp:keywords/>
  <dc:description/>
  <cp:lastModifiedBy>Sanz Gil, Susana</cp:lastModifiedBy>
  <cp:revision/>
  <dcterms:created xsi:type="dcterms:W3CDTF">2022-06-10T10:03:37Z</dcterms:created>
  <dcterms:modified xsi:type="dcterms:W3CDTF">2022-12-20T12:29:21Z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0x01010017B993DE6EC06C4299555C577AF3042C</vt:lpwstr>
  </property>
  <property fmtid="{D5CDD505-2E9C-101B-9397-08002B2CF9AE}" pid="3" name="MediaServiceImageTags">
    <vt:lpwstr/>
  </property>
</Properties>
</file>