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Perfiles\E_EPC70\Documents\OneDrive - Madrid Digital\OOGG TTP\Pza Castilla-ADECCO\licitacion 2022\"/>
    </mc:Choice>
  </mc:AlternateContent>
  <bookViews>
    <workbookView xWindow="0" yWindow="0" windowWidth="26835" windowHeight="13620"/>
  </bookViews>
  <sheets>
    <sheet name="Hoja1" sheetId="1" r:id="rId1"/>
  </sheets>
  <definedNames>
    <definedName name="_xlnm._FilterDatabase" localSheetId="0" hidden="1">Hoja1!$B$1:$B$259</definedName>
  </definedName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255" i="1" l="1"/>
  <c r="A248" i="1"/>
  <c r="M224" i="1"/>
  <c r="M221" i="1"/>
  <c r="M219" i="1"/>
  <c r="M217" i="1"/>
  <c r="M215" i="1"/>
  <c r="M213" i="1"/>
  <c r="M211" i="1"/>
  <c r="M209" i="1"/>
  <c r="M206" i="1"/>
  <c r="M204" i="1"/>
  <c r="M202" i="1"/>
  <c r="M200" i="1"/>
  <c r="M198" i="1"/>
  <c r="M196" i="1"/>
  <c r="M194" i="1"/>
  <c r="M192" i="1"/>
  <c r="M190" i="1"/>
  <c r="M188" i="1"/>
  <c r="M186" i="1"/>
  <c r="M184" i="1"/>
  <c r="M182" i="1"/>
  <c r="M180" i="1"/>
  <c r="M177" i="1"/>
  <c r="M175" i="1"/>
  <c r="M173" i="1"/>
  <c r="M171" i="1"/>
  <c r="M169" i="1"/>
  <c r="M167" i="1"/>
  <c r="M165" i="1"/>
  <c r="M163" i="1"/>
  <c r="M161" i="1"/>
  <c r="M158" i="1"/>
  <c r="M156" i="1"/>
  <c r="M154" i="1"/>
  <c r="M152" i="1"/>
  <c r="M150" i="1"/>
  <c r="M148" i="1"/>
  <c r="M145" i="1"/>
  <c r="M143" i="1"/>
  <c r="M141" i="1"/>
  <c r="M139" i="1"/>
  <c r="M137" i="1"/>
  <c r="M135" i="1"/>
  <c r="M133" i="1"/>
  <c r="M131" i="1"/>
  <c r="M129" i="1"/>
  <c r="M127" i="1"/>
  <c r="M125" i="1"/>
  <c r="M123" i="1"/>
  <c r="M121" i="1"/>
  <c r="M119" i="1"/>
  <c r="M117" i="1"/>
  <c r="M115" i="1"/>
  <c r="M113" i="1"/>
  <c r="M111" i="1"/>
  <c r="M109" i="1"/>
  <c r="M107" i="1"/>
  <c r="M105" i="1"/>
  <c r="M103" i="1"/>
  <c r="M101" i="1"/>
  <c r="M99" i="1"/>
  <c r="M97" i="1"/>
  <c r="M147" i="1" l="1"/>
  <c r="M248" i="1" s="1"/>
  <c r="M96" i="1"/>
  <c r="M247" i="1" s="1"/>
  <c r="M208" i="1"/>
  <c r="M251" i="1" s="1"/>
  <c r="M179" i="1"/>
  <c r="M250" i="1" s="1"/>
  <c r="M160" i="1"/>
  <c r="M249" i="1" s="1"/>
  <c r="M90" i="1"/>
  <c r="M88" i="1"/>
  <c r="M65" i="1" l="1"/>
  <c r="M86" i="1"/>
  <c r="I73" i="1" l="1"/>
  <c r="I74" i="1" s="1"/>
  <c r="J67" i="1"/>
  <c r="K67" i="1" s="1"/>
  <c r="J58" i="1"/>
  <c r="K58" i="1" s="1"/>
  <c r="M58" i="1" s="1"/>
  <c r="J40" i="1"/>
  <c r="J41" i="1"/>
  <c r="J42" i="1"/>
  <c r="J37" i="1"/>
  <c r="J38" i="1"/>
  <c r="J26" i="1"/>
  <c r="K26" i="1" s="1"/>
  <c r="J31" i="1"/>
  <c r="J32" i="1"/>
  <c r="J24" i="1"/>
  <c r="J19" i="1"/>
  <c r="J20" i="1"/>
  <c r="J21" i="1"/>
  <c r="J22" i="1"/>
  <c r="J23" i="1"/>
  <c r="G14" i="1"/>
  <c r="J14" i="1" s="1"/>
  <c r="J15" i="1"/>
  <c r="J9" i="1"/>
  <c r="J8" i="1"/>
  <c r="J7" i="1"/>
  <c r="J10" i="1" l="1"/>
  <c r="J25" i="1"/>
  <c r="K17" i="1" s="1"/>
  <c r="J16" i="1"/>
  <c r="K12" i="1" s="1"/>
  <c r="M84" i="1" l="1"/>
  <c r="A243" i="1"/>
  <c r="C246" i="1"/>
  <c r="C247" i="1"/>
  <c r="C248" i="1"/>
  <c r="A246" i="1"/>
  <c r="B245" i="1"/>
  <c r="C245" i="1"/>
  <c r="A245" i="1"/>
  <c r="M239" i="1"/>
  <c r="M82" i="1" l="1"/>
  <c r="M80" i="1" l="1"/>
  <c r="M78" i="1"/>
  <c r="J69" i="1" l="1"/>
  <c r="K69" i="1" s="1"/>
  <c r="M69" i="1" s="1"/>
  <c r="J63" i="1"/>
  <c r="J53" i="1"/>
  <c r="J52" i="1"/>
  <c r="M17" i="1"/>
  <c r="M12" i="1"/>
  <c r="M237" i="1"/>
  <c r="M236" i="1" s="1"/>
  <c r="M253" i="1" s="1"/>
  <c r="M234" i="1"/>
  <c r="M232" i="1"/>
  <c r="M230" i="1"/>
  <c r="M228" i="1"/>
  <c r="M226" i="1"/>
  <c r="M94" i="1"/>
  <c r="M92" i="1"/>
  <c r="M67" i="1"/>
  <c r="J62" i="1"/>
  <c r="J56" i="1"/>
  <c r="K56" i="1" s="1"/>
  <c r="G76" i="1" s="1"/>
  <c r="J76" i="1" s="1"/>
  <c r="J54" i="1"/>
  <c r="J48" i="1"/>
  <c r="J47" i="1"/>
  <c r="J43" i="1"/>
  <c r="J39" i="1"/>
  <c r="J36" i="1"/>
  <c r="J30" i="1"/>
  <c r="M26" i="1"/>
  <c r="K5" i="1"/>
  <c r="M5" i="1" s="1"/>
  <c r="M223" i="1" l="1"/>
  <c r="M252" i="1" s="1"/>
  <c r="J55" i="1"/>
  <c r="K50" i="1" s="1"/>
  <c r="J44" i="1"/>
  <c r="J64" i="1"/>
  <c r="J33" i="1"/>
  <c r="J49" i="1"/>
  <c r="M56" i="1"/>
  <c r="M4" i="1" l="1"/>
  <c r="M245" i="1" s="1"/>
  <c r="K60" i="1"/>
  <c r="M60" i="1" s="1"/>
  <c r="K34" i="1"/>
  <c r="K28" i="1"/>
  <c r="K45" i="1"/>
  <c r="M45" i="1" s="1"/>
  <c r="M34" i="1" l="1"/>
  <c r="G74" i="1"/>
  <c r="J74" i="1" s="1"/>
  <c r="M28" i="1"/>
  <c r="G73" i="1"/>
  <c r="J73" i="1" s="1"/>
  <c r="M50" i="1"/>
  <c r="G75" i="1"/>
  <c r="J75" i="1" s="1"/>
  <c r="J77" i="1" l="1"/>
  <c r="K71" i="1" s="1"/>
  <c r="M71" i="1" s="1"/>
  <c r="M11" i="1" l="1"/>
  <c r="M246" i="1" s="1"/>
  <c r="M256" i="1" l="1"/>
  <c r="M257" i="1" s="1"/>
  <c r="M258" i="1" l="1"/>
  <c r="M259" i="1" s="1"/>
</calcChain>
</file>

<file path=xl/comments1.xml><?xml version="1.0" encoding="utf-8"?>
<comments xmlns="http://schemas.openxmlformats.org/spreadsheetml/2006/main">
  <authors>
    <author>Javier Aldecoa Martinez-Conde</author>
  </authors>
  <commentList>
    <comment ref="A3" authorId="0" shapeId="0">
      <text>
        <r>
          <rPr>
            <b/>
            <sz val="10"/>
            <color indexed="81"/>
            <rFont val="Tahoma"/>
            <family val="2"/>
          </rPr>
          <t>Código del concepto. Ver colores en "Entorno de trabajo: Apariencia"</t>
        </r>
      </text>
    </comment>
    <comment ref="B3" authorId="0" shapeId="0">
      <text>
        <r>
          <rPr>
            <b/>
            <sz val="10"/>
            <color indexed="81"/>
            <rFont val="Tahoma"/>
            <family val="2"/>
          </rPr>
          <t>Naturaleza del concepto (ver menú contextual)</t>
        </r>
      </text>
    </comment>
    <comment ref="C3" authorId="0" shapeId="0">
      <text>
        <r>
          <rPr>
            <b/>
            <sz val="10"/>
            <color indexed="81"/>
            <rFont val="Tahoma"/>
            <family val="2"/>
          </rPr>
          <t>Unidad principal de medida del concepto</t>
        </r>
      </text>
    </comment>
    <comment ref="D3" authorId="0" shapeId="0">
      <text>
        <r>
          <rPr>
            <b/>
            <sz val="10"/>
            <color indexed="81"/>
            <rFont val="Tahoma"/>
            <family val="2"/>
          </rPr>
          <t>Descripción corta. Ver colores en "Entorno de trabajo: Apariencia"</t>
        </r>
      </text>
    </comment>
    <comment ref="E3" authorId="0" shapeId="0">
      <text>
        <r>
          <rPr>
            <b/>
            <sz val="10"/>
            <color indexed="81"/>
            <rFont val="Tahoma"/>
            <family val="2"/>
          </rPr>
          <t>Descripción corta de la línea de medición</t>
        </r>
      </text>
    </comment>
    <comment ref="F3" authorId="0" shapeId="0">
      <text>
        <r>
          <rPr>
            <b/>
            <sz val="10"/>
            <color indexed="81"/>
            <rFont val="Tahoma"/>
            <family val="2"/>
          </rPr>
          <t>Columna A: Número de unidades iguales de la línea de medición</t>
        </r>
      </text>
    </comment>
    <comment ref="G3" authorId="0" shapeId="0">
      <text>
        <r>
          <rPr>
            <b/>
            <sz val="10"/>
            <color indexed="81"/>
            <rFont val="Tahoma"/>
            <family val="2"/>
          </rPr>
          <t>Columna B: Longitud de la línea de medición</t>
        </r>
      </text>
    </comment>
    <comment ref="H3" authorId="0" shapeId="0">
      <text>
        <r>
          <rPr>
            <b/>
            <sz val="10"/>
            <color indexed="81"/>
            <rFont val="Tahoma"/>
            <family val="2"/>
          </rPr>
          <t>Columna C: Anchura de la línea de medición</t>
        </r>
      </text>
    </comment>
    <comment ref="I3" authorId="0" shapeId="0">
      <text>
        <r>
          <rPr>
            <b/>
            <sz val="10"/>
            <color indexed="81"/>
            <rFont val="Tahoma"/>
            <family val="2"/>
          </rPr>
          <t>Columna D: Altura de la línea de medición</t>
        </r>
      </text>
    </comment>
    <comment ref="J3" authorId="0" shapeId="0">
      <text>
        <r>
          <rPr>
            <b/>
            <sz val="10"/>
            <color indexed="81"/>
            <rFont val="Tahoma"/>
            <family val="2"/>
          </rPr>
          <t>Resultado de la línea de medición Verde: referencia a otra medición</t>
        </r>
      </text>
    </comment>
    <comment ref="K3" authorId="0" shapeId="0">
      <text>
        <r>
          <rPr>
            <b/>
            <sz val="10"/>
            <color indexed="81"/>
            <rFont val="Tahoma"/>
            <family val="2"/>
          </rPr>
          <t>Rendimiento o cantidad presupuestada</t>
        </r>
      </text>
    </comment>
    <comment ref="L3" authorId="0" shapeId="0">
      <text>
        <r>
          <rPr>
            <b/>
            <sz val="10"/>
            <color indexed="81"/>
            <rFont val="Tahoma"/>
            <family val="2"/>
          </rPr>
          <t>Precio unitario en el presupuesto</t>
        </r>
      </text>
    </comment>
    <comment ref="M3" authorId="0" shapeId="0">
      <text>
        <r>
          <rPr>
            <b/>
            <sz val="10"/>
            <color indexed="81"/>
            <rFont val="Tahoma"/>
            <family val="2"/>
          </rPr>
          <t>Importe del presupuesto</t>
        </r>
      </text>
    </comment>
  </commentList>
</comments>
</file>

<file path=xl/sharedStrings.xml><?xml version="1.0" encoding="utf-8"?>
<sst xmlns="http://schemas.openxmlformats.org/spreadsheetml/2006/main" count="584" uniqueCount="350">
  <si>
    <t>Presupuesto</t>
  </si>
  <si>
    <t>Código</t>
  </si>
  <si>
    <t>Resumen</t>
  </si>
  <si>
    <t>ImpPres</t>
  </si>
  <si>
    <t>NatC</t>
  </si>
  <si>
    <t>Ud</t>
  </si>
  <si>
    <t>CanPres</t>
  </si>
  <si>
    <t>Pres</t>
  </si>
  <si>
    <t>Comentario</t>
  </si>
  <si>
    <t>N</t>
  </si>
  <si>
    <t>Altura</t>
  </si>
  <si>
    <t>Cantidad</t>
  </si>
  <si>
    <t xml:space="preserve">01                </t>
  </si>
  <si>
    <t>ACTUACIONES PREVIAS</t>
  </si>
  <si>
    <t>Capítulo</t>
  </si>
  <si>
    <t/>
  </si>
  <si>
    <t>Partida</t>
  </si>
  <si>
    <t>m</t>
  </si>
  <si>
    <t>m2</t>
  </si>
  <si>
    <t>ud</t>
  </si>
  <si>
    <t>m3</t>
  </si>
  <si>
    <t>DEMOL.TABIQUE LAD.HUECO SENC.</t>
  </si>
  <si>
    <t>Demolición de tabiques de ladrillo hueco sencillo, por medios manuales, incluso limpieza y retirada de escombros a pie de carga, con transporte al vertedero y con p.p. de medios auxiliares, s/RCDs.</t>
  </si>
  <si>
    <t xml:space="preserve">02                </t>
  </si>
  <si>
    <t>ARQUITECTURA</t>
  </si>
  <si>
    <t>Almacén</t>
  </si>
  <si>
    <t>Aseo</t>
  </si>
  <si>
    <t>P.PASO P.RECTO LACADA</t>
  </si>
  <si>
    <t>P. PLAST. VINÍLICA LISA MATE LAV.MÁX.CALID.</t>
  </si>
  <si>
    <t>Pintura plástica vinílica lisa mate lavable máxima calidad en blanco o pigmentada, sobre paramentos horizontales y verticales, dos manos, incluso mano de imprimación y plastecido.</t>
  </si>
  <si>
    <t>LIMPIEZA DE OBRA</t>
  </si>
  <si>
    <t>m²</t>
  </si>
  <si>
    <t xml:space="preserve">Limpieza final de obra, desprendiendo morteros adheridos en suelos,barrido, retiradad de escombros a pie de carga, i/p.p. productos de limpieza y medios auxiliares. Medido el metro cuadrado construido
</t>
  </si>
  <si>
    <t>GESTIÓN DE RESIDUOS</t>
  </si>
  <si>
    <t>CAR./TRA.. RCD S/C A DESTINO FINAL S/FÁBRICA</t>
  </si>
  <si>
    <t xml:space="preserve">Carga y transporte de los productos resultantes de excavaciones y demoliciones (RCD) a destino final, por transportista autorizado, considerando ida y vuelta, con camión basculante de hasta 15 t, y con p.p. de medios auxiliares, medido sobre fábrica (muros, vigas, arquetas, losas, etc..), sin incluir gastos de descarga.
</t>
  </si>
  <si>
    <t>COSTE CONTENEDOR RCD 22m3</t>
  </si>
  <si>
    <t>mes</t>
  </si>
  <si>
    <t>Coste del alquiler de contenedor para RCD de 22 m3 de capacidad.</t>
  </si>
  <si>
    <t>COSTE SACOS RCD 1,5m3</t>
  </si>
  <si>
    <t>Coste del alquiler de sacos para RCD de 1,5 m3 de capacidad.</t>
  </si>
  <si>
    <t>CLASIFICACIÓN DE RESIDUOS</t>
  </si>
  <si>
    <t>Clasificación a pie de obra de residuos de construcción o demolición en fracciones según normativa vigente, con medios manuales.</t>
  </si>
  <si>
    <t>CARGA RCD EN SACOS MANO</t>
  </si>
  <si>
    <t>Carga de RCD en sacos y evacuación a una distancia máxima de 20 m, por medios manuales, sobre camión pequeño, contenedor o tubo de evacuación, no se incluye la selección previa.</t>
  </si>
  <si>
    <t>SEGURIDAD Y SALUD</t>
  </si>
  <si>
    <t xml:space="preserve">REV. VERT. CHAPA </t>
  </si>
  <si>
    <t>RODAPIÉ GRES PORCELÁNICO 15cm</t>
  </si>
  <si>
    <t>Rodapié biselado de gres porcelánico no esmaltado (BIb), de 15 cm. color similar al solado, recibido con mortero cola, i/rejuntado con mortero tapajuntas color y limpieza, S/NTE-RSR-2, medido en superficie realmente ejecutada.</t>
  </si>
  <si>
    <t>SOL.GRES PORCELÁNICO T/D C/SO</t>
  </si>
  <si>
    <t>Solado de gres porcelánico prensado no esmaltado (BIa- s/UNE-EN-14411),antideslizante clase 1 de Rd (s/n UNE-ENV 12633:2003), en baldosas de 90x14,3x1,05 cm. modelo VENIS Smart Tanzania Silver, para tránsito denso (Abrasión IV), recibido con adhesivo C1 TE s/EN-12004, sobre recrecido de mortero de cemento CEM II/B-P 32,5 N y arena de río (M-5) de 5 cm. de espesor, i/rejuntado con lechada de cemento blanco BL 22,5 X y limpieza, s/NTE-RSR-2, medido en superficie realmente ejecutada.</t>
  </si>
  <si>
    <t>CARPINTERIA FIJA LACADA</t>
  </si>
  <si>
    <t>CONJ.ACCESORIOS PORC. P/EMPOTR.</t>
  </si>
  <si>
    <t>SECAMANOS ELÉCT. c/PULS. 1650W. ABS.BLA.</t>
  </si>
  <si>
    <t>Suministro y colocación de secamanos eléctrico con pulsador por temporizador de 1650 W. con carcasa de ABS blanco, colocado mediante anclajes de fijación a la pared, y instalado.</t>
  </si>
  <si>
    <t>Suministro y colocación de conjunto de accesorios de baño, en acero liso, compuesto por: 1 toallero, 2 portarrollos, 1 percha, 1 escobilla; montados y limpios.</t>
  </si>
  <si>
    <t>COORDINADOR</t>
  </si>
  <si>
    <t>PEM</t>
  </si>
  <si>
    <t>GG y BI</t>
  </si>
  <si>
    <t>PRESUPUESTO DE CONTRATA</t>
  </si>
  <si>
    <t>IVA</t>
  </si>
  <si>
    <t>TOTAL LICITACIÓN</t>
  </si>
  <si>
    <t>PRESUPUESTO RESUMEN POR CAPÍTULOS</t>
  </si>
  <si>
    <t>local</t>
  </si>
  <si>
    <t>DOSIFIC. JABÓN ACERO 1 L. C/CERRAD.</t>
  </si>
  <si>
    <t>Dosificador de jabón de acero inoxidable 18/10, con capacidad de 1 l. y cerradura antirrobo, instalados con tacos de plástico y tornillos a la pared.</t>
  </si>
  <si>
    <t xml:space="preserve">Papelera de acero inoxidable 18/10, con tapa abatible y cerradura con capacidad de 10 l  </t>
  </si>
  <si>
    <t>PAPELERA ACERO 10 l.</t>
  </si>
  <si>
    <t>Carpintería metálica fija realizada con perfilería de aluminio extrusionado, lacada en color blanco, de 60 mm de espesor, acristalada con vidrio laminar de 10 mm, cámara con gas argón de 16 mm y vidrio de 4 mm, lámina exterior antipintadas, totalmente instalada.</t>
  </si>
  <si>
    <t>Revestimiento de paramentos verticales con chapa de aluminio tipo DIBOND de 3 mm. de espesor, modelo aluminio metálico RAL 9006 i/p.p. de huecos de paso, doblado, cortes y montaje.</t>
  </si>
  <si>
    <t>02.01</t>
  </si>
  <si>
    <t>02.02</t>
  </si>
  <si>
    <t>02.03</t>
  </si>
  <si>
    <t>02.04</t>
  </si>
  <si>
    <t>02.05</t>
  </si>
  <si>
    <t>02.06</t>
  </si>
  <si>
    <t>02.07</t>
  </si>
  <si>
    <t xml:space="preserve">02.12            </t>
  </si>
  <si>
    <t xml:space="preserve">02.13        </t>
  </si>
  <si>
    <t xml:space="preserve">02.20           </t>
  </si>
  <si>
    <t>20-21</t>
  </si>
  <si>
    <t>21-22</t>
  </si>
  <si>
    <t>22-23</t>
  </si>
  <si>
    <t>aseos</t>
  </si>
  <si>
    <t>almacén</t>
  </si>
  <si>
    <t>sala</t>
  </si>
  <si>
    <t>almacen</t>
  </si>
  <si>
    <t>rack</t>
  </si>
  <si>
    <t>puertas</t>
  </si>
  <si>
    <t>mamparas</t>
  </si>
  <si>
    <t>aseo</t>
  </si>
  <si>
    <t>armario</t>
  </si>
  <si>
    <t>RECIBIDO CERCOS EN TABIQUES PLADUR</t>
  </si>
  <si>
    <t>Recibido y aplomado de cercos o precercos de cualquier material en tabiques de Pladur, totalmente colocado y aplomado. Incluso material auxiliar, limpieza y medios auxiliares. Medida la superficie realmente ejecutada.</t>
  </si>
  <si>
    <t>PAPEL PINTADO</t>
  </si>
  <si>
    <t>MAMPARA FIJA ACRISTALADA</t>
  </si>
  <si>
    <t>med Pladur</t>
  </si>
  <si>
    <t>papel vinilico</t>
  </si>
  <si>
    <t>FT-DOBLE REJILLA</t>
  </si>
  <si>
    <t>FAJA PERIMETRAL DE PLADUR</t>
  </si>
  <si>
    <t>TRASDOS.AUTOPORT.e=72mm./600(13+13+46)</t>
  </si>
  <si>
    <t>Suministro e instalación de mampara de vidrio y lamas, formada por estructura interna de acero galvanizado compuesta de : guia de anclaje a techo de 14 x 70 mm, recubierta de espuma de polietileno de 2 mm de espesor en las zonas de apoyo a techo y de perfiles. Guia superior de aluminio anodizado F-1, de 27x110mm. Guia inferior de aluminio anodizado F-1, con calzos niveladores interiores que permiten el perfecto ajuste de cristales con una regulación en altura de 20 mm. Sobre esta estructura se colocan 2 cristales STADIP 5+5 con canto pulido. Los cristales van encajados en la guia superior e inferior, unidos entre ellos por una cinta adhesiva transparente que va metido a presión en los perfiles superior e inferior. reducción sonora, Rw=35dB. La distribución de cristales es de suelo a techo. La parte inferior estará compuesta por un zócalo de 30 cm de altura con lamas de aluminio extrusionado que permitan la toma y salida del aire;, todo ello lacado en color blanco, totalmente instalada.</t>
  </si>
  <si>
    <t xml:space="preserve">Tabique formado por dos placas de yeso laminado hidrófugo de 13 mm de espesor, a cada lado (según planos) de una estructura de acero galvanizado de 90 mm de ancho, a base de montantes  (elementos verticales), separados entre ejes 400 mm y canales  (elementos horizontales), dando un ancho total de tabique terminado de 144 mm. Parte proporcional de materiales : tornillería, pastas, cintas de juntas, juntas estancas /acústicas de su perímetro, etc. así como anclajes para canales en suelo y techo, totalmente terminado con calidad de terminación Nivel 1 (Q1) para terminaciones de alicatado, laminados, con rastreles, etc. o calidad de terminación Nivel 2 (Q2) para terminaciones estándar de pintura o papel pintado normal (a definir en proyecto). Alma con lana mineral de 80 a 90 mm de espesor. Montaje según norma UNE 102043 y requisitos del CTE-DB HR.Incluida mano de obra. </t>
  </si>
  <si>
    <t>Falso techo con placas de aluminio formando doble rejilla, de dimensiones 600x600x15 mm tipo GABELEX modelo UT15, color blanco, instalado con perfilería en C Quicjlock PT15, comprendiendo perfiles primarios y secundarios fijados a la estructura principal, i/p.p. de elementos de remate, accesorios de fijación y andamiaje, instalado s/NTE-RTP, medido deduciendo huecos superiores a 2 m2.</t>
  </si>
  <si>
    <t>techos</t>
  </si>
  <si>
    <t xml:space="preserve">AYUDA ALBAÑ. INST. </t>
  </si>
  <si>
    <t xml:space="preserve">Ayuda de albañilería a instalación de electricidad, telecomunicaciones, climatización, protección contraincendios, fontanería y especiales, incluyendo mano de obra en carga y descarga, materiales, apertura y tapado de rozas, recibidos, remates y ayudas a puesta a tierra, caja general de protección, línea general de alimentación, contador en fachada, derivaciones individuales y cuadros de mando y protección,  i/p.p. material auxiliar, limpieza y medios auxiliares.
</t>
  </si>
  <si>
    <t>VINILOS</t>
  </si>
  <si>
    <t xml:space="preserve">Maquetación, suministro e instalación de imagen corporativa mediante la realización de vinilos colocados sobre  vidrios, chapados y paredes según planos y cumpliendo las especificaciones de la normativa vigente en materia de promoción de la accesibilidad universal y eliminación de las barreras arquitectónicas.
</t>
  </si>
  <si>
    <t>Trasdosado autoportante formado por montantes separados 600 mm y canales de perfiles de chapa de acero galvanizado de 46 mm, atornillado por la cara externa dos placas de yeso laminado resistente al fuego e hidrófugo de 13 mm de espesor con un ancho total de 72 mm, con aislamiento de fibra de vidrio. I/p.p. de tratamiento de huecos, paso de instalaciones, tornillería, pastas de agarre y juntas, cintas para juntas, anclajes para suelo y techo, limpieza y medios auxiliares. Totalmente terminado y listo para imprimar y pintar o decorar. Según NTE-PTP, UNE 102040 IN  y ATEDY. Medido deduciendo los huecos de superficie mayor de 1 m2.</t>
  </si>
  <si>
    <t>TABIQUE S.(13+13+90+13+13) .e=144mm EI-60</t>
  </si>
  <si>
    <t>Papel pintado vinilico especial para baños, tipo GAULAN Walton place 679605, imitando azulejos delgados rectangulares, o similar, pegado mediante cola, p.p. de cortes, ingletes, totalmente instalado, medido deduciendo huecos superiores a 1 m2.</t>
  </si>
  <si>
    <t xml:space="preserve">Suministro de elementos y medidas encaminadas a la prevención en materia de seguridad y salud 
</t>
  </si>
  <si>
    <t>Coordinador de seguridad y salud durante toda la vigencia de la obra que realice las labores de coordinación en dicha materia representrando a la propiedad y formando parte de la dirección facultativa de las obras.</t>
  </si>
  <si>
    <t>MOBILIARIO DE COCINA</t>
  </si>
  <si>
    <t>Mobiliario de cocina compuesto por: 7 muebles bajos de 800x600x600 mm, con acabado de frente en blanco brillo, cantos en PVC, acabado del cuerpo en gris, gola curva en aluminio mate, tirador centrado en acero, zócalo de PVC aluminio de 100 mm de altura, encimera de White Storm de 20mm de espesor y a 920 mm de altura, sistema de apertura de puertas mediante"push open", piezas especiales, soportes y bisagras de primera calidad; fregadero de dos cubetas y escurridor en PVC blanco tipo Oslo Quarzex de ROCA con grifo tipo Victoria de ROCA con caño extraible; frigorifico bajo encimera de una puerta de 60x60x85 cm, con eficiencia energética A+++; microondas sobre encimera de 700 W y 20 l en color blanco; lavavajillas 60 cm de ancho, eficiencia energética A++ en color blanco; todo el conjunto totalmente instalado y funcionando, de acuerdo a planos y garantía mínima de un año.</t>
  </si>
  <si>
    <t xml:space="preserve">Puerta de paso ciega normalizada de 82x205 cm de paso libre, lacada en color blanco, forrada a una cara con Dibond acabado en color RAL 9006, de tablero DM hidrófugo, alineada con tabiquería,  incluso precerco de pino 70x35 mm., galce o cerco visto de DM hidrófugo para lacar 70x30 mm., tapajuntas moldeados de DM fidrófugo para lacar 70x10 mm. en ambas caras, y herrajes de colgar y de cierre en acero y manivelas de acero inoxidable tubular tipo Morrigan o similar, con roseta circular, condena y descondena exterior, montada, incluso p.p. de medios auxiliares.
</t>
  </si>
  <si>
    <t>ARMARIO</t>
  </si>
  <si>
    <t>Armario compuesto por cuatro módulos de 80 cm de ancho por 240 cm de alto, revestido interiormente en melamina blanca, con estante superior e inferior, barra de colgar, puertas lisas lacadas en blanco y forradas exteriormente con Dibond RAL 9006, sistema de apertura mediante "push open",  cuatro bisagras de primera calidad por puerta, piezas especiales lacadas en blanco de cierre perimetral y totalmente instalados.</t>
  </si>
  <si>
    <t>01.01</t>
  </si>
  <si>
    <t xml:space="preserve">02.08     </t>
  </si>
  <si>
    <t xml:space="preserve">02.09      </t>
  </si>
  <si>
    <t xml:space="preserve">02.10       </t>
  </si>
  <si>
    <t>02.11</t>
  </si>
  <si>
    <t xml:space="preserve">02.14      </t>
  </si>
  <si>
    <t xml:space="preserve">02.15   </t>
  </si>
  <si>
    <t xml:space="preserve">02.16    </t>
  </si>
  <si>
    <t xml:space="preserve">02.17 </t>
  </si>
  <si>
    <t xml:space="preserve">02.18       </t>
  </si>
  <si>
    <t xml:space="preserve">02.19             </t>
  </si>
  <si>
    <t xml:space="preserve">02.21        </t>
  </si>
  <si>
    <t xml:space="preserve">02.22        </t>
  </si>
  <si>
    <t>PC</t>
  </si>
  <si>
    <t>Total</t>
  </si>
  <si>
    <t>Long.</t>
  </si>
  <si>
    <t>Anch.</t>
  </si>
  <si>
    <t xml:space="preserve">02.21          </t>
  </si>
  <si>
    <t>CAJA FUERTE</t>
  </si>
  <si>
    <t>Instalación de caja fuerte suministrada por la propiedad</t>
  </si>
  <si>
    <t>04</t>
  </si>
  <si>
    <t>ELECTRICIDAD</t>
  </si>
  <si>
    <t>04.01</t>
  </si>
  <si>
    <t>CONTADOR DE ENERGÍA</t>
  </si>
  <si>
    <t>Suministro e instalación de contador de energía, incluso p.p. de fijaciones, protección mecánica. Instalación, incluyendo conexionado.</t>
  </si>
  <si>
    <t>04.02</t>
  </si>
  <si>
    <t>ml</t>
  </si>
  <si>
    <t>CONEXIÓN DI</t>
  </si>
  <si>
    <t>Conexión de derivación individual existente a contador de medida y cuadro electrico en local</t>
  </si>
  <si>
    <t>04.03</t>
  </si>
  <si>
    <t xml:space="preserve">TUBO CANALIZACIONES </t>
  </si>
  <si>
    <t>Suministro e instalación de tubo de PVC foroplast para instalaciones eléctricas y datos, de diámetro suficiente y mínimo de 40mm/25mm/20mm, incluso casquillos, prensas, latiguillos, soporterías, grapas, fijaciones y en general cualquier material, accesorio y trabajo necesarios para el buen acabado, funcionamiento y puesta a punto de la instalación. Todo ello completo e instalado según se especifica en memoria, planos y pliego de condiciones técnicas.</t>
  </si>
  <si>
    <t>04.04</t>
  </si>
  <si>
    <t>CUADRO PROTECCIÓN</t>
  </si>
  <si>
    <t>Cuadro protección , formado por caja, de doble aislamiento de empotrar, con caja de empotrar de puerta blanca Legrand o similar, perfil omega, embarrado de protección, interruptor general magnetotérmico de corte omnipolars según esquema unifilar, con circuitos adicionales para aire acondicionado, fuerza, emergencia y alumbrado.  Instalado, incluyendo cableado y conexionado.</t>
  </si>
  <si>
    <t>CIRCUITO ALUMBRADO 3x1,5 mm2</t>
  </si>
  <si>
    <t>Circuito alumbrado realizado con tubo PVC corrugado M 20/gp5, conductores de cobre rígido de 1,5 mm2, aislamiento VV 750 V., en sistema monofásico (fase y neutro), incluido p./p. de cajas de registro y regletas de conexión.</t>
  </si>
  <si>
    <t>04.06</t>
  </si>
  <si>
    <t>CIRCUITO ALUMBRADO EMERGENCIA 3x1,5 mm2</t>
  </si>
  <si>
    <t>CIRCUITO AIRE ACONDICIONADO 3x4mm2</t>
  </si>
  <si>
    <t>Circuito aire acondicionado realizado con tubo PVC corrugado M 25/gp5, conductores de cobre rígido de 4 mm2, aislamiento VV 750 V., en sistema monofásico (fase neutro y tierra), incluido p./p. de cajas de registro y regletas de conexión.</t>
  </si>
  <si>
    <t>CIRCUITO USOS VARIOS 3x2,5mm2</t>
  </si>
  <si>
    <t>Circuito usos varios realizado con tubo PVC corrugado M 25/gp5, conductores de cobre rígido de 3x2,5 mm2, aislamiento VV 750 V., en sistema monofásico (fase neutro y tierra), incluido p./p. de cajas de registro y regletas de conexión.</t>
  </si>
  <si>
    <t>TOMA DE FUERZA PARED</t>
  </si>
  <si>
    <t>Toma de fuerza 16A, mecanismo y marco para pared formada  mediante tubo PVC corrugado de D=20/gp 5, conductor rígido de 3x 2,5 mm2 de Cu., y aislamiento VV 750 V., incluyendo caja de registro, cajas de mecanismo universal con tornillos, totalmente instalado. Simon 27 blanco o similar</t>
  </si>
  <si>
    <t xml:space="preserve">CAJA MESA/CANALETA 4 FUERZA+1 DATOS </t>
  </si>
  <si>
    <t>Suministro y colocación de caja de superficie para mesa fabricada en ABS y policarbonato (incluye cubeta, marco y separador energía-datos), de color a elegir y formada por 4 tomas schuko 2P+TT 16A  con led + 1 para datos, según planos, precableada en fábrica, incluyendo instalación de puntos de voz y datos mediante tubo corrugado y cable tipo STP de categoría 6 como mínimo, totalmente instalado y comprobado incluso certificación FLUKE Totalmente instalada, conectada y funcionando.</t>
  </si>
  <si>
    <t>CAJA SUELO 4 FUERZA+4 DATOS</t>
  </si>
  <si>
    <t>Suministro y colocación de caja de suelo incluye cubeta, marco y separador energía-datos, de color a elegir y formada por 4 tomas schuko 2P+TT 16A para red con led +2 para datos doble, según planos, precableada en fábrica, incluyendo instalación de puntos de voz y datos mediante tubo corrugado y cable tipo STP de categoría 6, totalmente instalado y comprobado incluso certificación FLUKE Totalmente instalada, conectada y funcionando.</t>
  </si>
  <si>
    <t>CAJA SUELO 4 FUERZA + 2 DATOS</t>
  </si>
  <si>
    <t>Suministro y colocación de caja de suelo incluye cubeta, marco y separador energía-datos, de color a elegir y formada por 4 tomas schuko 2P+TT 16A para red con led +2 para datos, según planos, precableada en fábrica, incluyendo instalación de puntos de voz y datos mediante tubo corrugado y cable tipo STP de categoría 6, totalmente instalado y comprobado incluso certificación FLUKE Totalmente instalada, conectada y funcionando.</t>
  </si>
  <si>
    <t>CAJA PARED 4 FUERZA+2 DATOS+1VOZ</t>
  </si>
  <si>
    <t>Suministro y colocación de caja de pared fabricada en ABS y policarbonato (incluye cubeta, marco y separador energía-datos), de color a elegir y formada por 4 tomas schuko 2P+TT 16A  con led + 2 para datos + 1Voz, según planos, precableada en fábrica, incluyendo instalación de puntos de voz y datos mediante tubo corrugado y cable tipo STP de categoría 6 como mínimo, totalmente instalado y comprobado incluso certificación FLUKE Totalmente instalada, conectada y funcionando.</t>
  </si>
  <si>
    <t>CAJA PARED 4 FUERZA+4 DATOS</t>
  </si>
  <si>
    <t>Suministro y colocación de caja de pared fabricada en ABS y policarbonato (incluye cubeta, marco y separador energía-datos), de color a elegir y formada por 4 tomas schuko 2P+TT 16A  con led + 4 para datos, según planos, precableada en fábrica, incluyendo instalación de puntos de voz y datos mediante tubo corrugado y cable tipo STP de categoría 6 como mínimo, totalmente instalado y comprobado incluso certificación FLUKE Totalmente instalada, conectada y funcionando.</t>
  </si>
  <si>
    <t>CAJA PARED 6 FUERZA+2 DATOS</t>
  </si>
  <si>
    <t>Suministro y colocación de caja de pared fabricada en ABS y policarbonato (incluye cubeta, marco y separador energía-datos), de color a elegir y formada por 6 tomas schuko 2P+TT 16A  con led + 2 para datos, según planos, precableada en fábrica, incluyendo instalación de puntos de voz y datos mediante tubo corrugado y cable tipo STP de categoría 6 como mínimo, totalmente instalado y comprobado incluso certificación FLUKE Totalmente instalada, conectada y funcionando.</t>
  </si>
  <si>
    <t xml:space="preserve">ESPIRAL PVC </t>
  </si>
  <si>
    <t>Suministro e instalación de canal en espiral PVC Blanca para canalización de cables en puesto de trabajo
Unidad totalmente instalada</t>
  </si>
  <si>
    <t>TUBO PVC REFORZADO</t>
  </si>
  <si>
    <t>Suministro e instalación de tubo PVC reforzado para canalización pavimento. 32mm
Unidad totalmente instalada</t>
  </si>
  <si>
    <t>CAJA REGISTRO PAVIMENTO</t>
  </si>
  <si>
    <t>Suministro e instalación de Caja de registro en pavimento para distribución de cableado a cajas de suelo. 200x200</t>
  </si>
  <si>
    <t>PANTALLA  s/ FALSO TECHO 60x60 CON LEDs</t>
  </si>
  <si>
    <t>Suministro e instalación de Pantalla LED, 840 LED Panel - UGR&lt;19 - CRI&gt;90. 47W Disano ref 150211-00  La placa base para encastrar en falso techo de 60x60 cm.  Instalado incluyendo replanteo, accesorios de anclaje y conexionado.</t>
  </si>
  <si>
    <t>LUMINARIA DOWNLIGHT  s/ FALSO TECHO 14 CM CON LEDs</t>
  </si>
  <si>
    <t>Luminaria para encastrar , tipo downlight 882 Compact CRI95 - 140mm 11 W marca DISANO o similar.  Instalado incluyendo replanteo, accesorios de anclaje y conexionado.</t>
  </si>
  <si>
    <t>BLOQUE.AUT.EMERGENCIA 2 H 300 LUM</t>
  </si>
  <si>
    <t>Bloque autónomo de emergencia, empotrado o estanco (caja estanca: IP66 IK08), de 300 Lúm.  con lámpara de emergencia FL. 8W, con caja de empotrar blanca o negra, con difusor transparente o biplano opal. Piloto testigo de carga LED blanco. Autonomía 2 horas. Equipado con batería Ni-Cd estanca de alta temperatura. Base y difusor construidos en policarbonato. Opción de telemando. Construido según normas UNE 20-392-93 y UNE-EN 60598-2-22. Instalado incluyendo replanteo, accesorios de anclaje y conexionado.</t>
  </si>
  <si>
    <t>BLOQUE.AUT.EMERGENCIA 1 H 150 LUM</t>
  </si>
  <si>
    <t>Bloque autónomo de emergencia, empotrado o estanco (caja estanca: IP66 IK08), de 150 Lúm.  con lámpara de emergencia FL. 6W, con caja de empotrar blanca o negra, con difusor transparente o biplano opal. Piloto testigo de carga LED blanco. Autonomía 2 horas. Equipado con batería Ni-Cd estanca de alta temperatura. Base y difusor construidos en policarbonato. Opción de telemando. Construido según normas UNE 20-392-93 y UNE-EN 60598-2-22. Instalado incluyendo replanteo, accesorios de anclaje y conexionado.</t>
  </si>
  <si>
    <t>P.SIMPLE</t>
  </si>
  <si>
    <t>Punto simple incluido mecanismo y marco realizado con tubo PVC corrugado de D=20/gp 5, conductor rígido de 1,5 mm2 de Cu., y aislamiento VV 750 V., incluyendo caja de registro, cajas de mecanismo universal con tornillos, dobles conmutadores, instalado.
Simon 27 o similar</t>
  </si>
  <si>
    <t>DETECTOR DE PRESENCIA</t>
  </si>
  <si>
    <t>Detector de presencia 360º realizado con tubo PVC corrugado de D=20/gp 5, conductor rígido de 1,5 mm2 de Cu., y aislamiento VV 750 V., incluyendo caja de registro, cajas de mecanismo universal con tornillos, dobles conmutadores, instalado.
Orbis o similar</t>
  </si>
  <si>
    <t>TRAMITACIÓN.CONTRATACIÓN SUMINISTRO ELÉCTRICO</t>
  </si>
  <si>
    <t>Gastos de tramitación de la contratación del suministro eléctrico, emisión del boletín y legalización de la instalación.</t>
  </si>
  <si>
    <t>05</t>
  </si>
  <si>
    <t>COMUNICACIONES</t>
  </si>
  <si>
    <t>05.01</t>
  </si>
  <si>
    <t>ACOMETIDA FIBRA OPTICA</t>
  </si>
  <si>
    <t>Suministro y colocación de fibra desde local hasta RITI, incluso caja del mismo y parte proporcional de conexionados interiores. Totalmente instalada, conectada y funcionando.</t>
  </si>
  <si>
    <t>05.02</t>
  </si>
  <si>
    <t>CANALIZACIÓN TUBO ACOMETIDA FIBRA OPTICA</t>
  </si>
  <si>
    <t>Suministro e instalación de tubo para línea de fibra desde RITI a local, incluso p/p de material para correcta instalación</t>
  </si>
  <si>
    <t>05.03</t>
  </si>
  <si>
    <t>ARMARIO RACK</t>
  </si>
  <si>
    <t>Armario para instalación de equipo de comunicaciones con llave de seguridad de 19" incluido Switch y Pach-Panel, conversor de fibra - UTP, regleta eléctrica y latiguillos de 1 metro. Ancho x fondo x alto (mm): 600x600x1166. 22U</t>
  </si>
  <si>
    <t>05.04</t>
  </si>
  <si>
    <t>CABLEADO HORIZONTAL FTP CAT. 6 PVC</t>
  </si>
  <si>
    <t>Cableado horizontal de par trenzado, formada por cable FTP de 4 pares, mínimo categoría 6 PVC, en montaje en canal o bandeja, instalado, montaje y conexionado.</t>
  </si>
  <si>
    <t>05.05</t>
  </si>
  <si>
    <t>CERTIFICACIÓN FLUKE</t>
  </si>
  <si>
    <t xml:space="preserve">Certificación Fluke de la instalación de datos </t>
  </si>
  <si>
    <t>05.06</t>
  </si>
  <si>
    <t>DESMONTAJE FALSO TECHO</t>
  </si>
  <si>
    <t>Ayuda para Desmontaje y montaje de falso techo para canalización fibra óptica.</t>
  </si>
  <si>
    <t>06</t>
  </si>
  <si>
    <t>PROTECCIÓN CONTRA INCENDIOS</t>
  </si>
  <si>
    <t>06.01</t>
  </si>
  <si>
    <t>EXTINTOR POLVO POLIVALENTE ABC 6 kg</t>
  </si>
  <si>
    <t>Extintor manual de polvo químico ABC polivalente antibrasa, de eficacia mínima 21A/113B, de 6 kg.  de agente extintor, con soporte, manómetro comprobable y rociador en boquilla de apertura automática por temperatura, según Norma UNE, colocado en pared a 1,70m de altura máxima. Totalmente instalado. Medida unidad instalada.</t>
  </si>
  <si>
    <t>06.02</t>
  </si>
  <si>
    <t>EXTINTOR CO2 5 kg.</t>
  </si>
  <si>
    <t>Extintor de nieve carbónica CO2, de eficacia mínima 89B, de 5  kg. de agente extintor, construido en acero,   con soporte y manguera con difusor, según Norma UNE. Equipo con certificación AENOR, colocado en pared a 1,70m de altura máxima. Medida unidad instalada.</t>
  </si>
  <si>
    <t>06.03</t>
  </si>
  <si>
    <t>SEÑAL PVC 297x420mm.FOTOLUM. CLASE A</t>
  </si>
  <si>
    <t>Señalización de equipos contra incendios fotoluminiscente, de riesgo diverso, advertencia de peligro, prohibición, evacuación y salvamento, en PVC rígido de 1 mm. fotoluminiscente, de dimensiones 297x420 mm. Medida la unidad instalada.
6 Salidas 
6 Sin salida
7 Extintor</t>
  </si>
  <si>
    <t>06.04</t>
  </si>
  <si>
    <t>ROCIADOR AUTOMATICO COLGANTE DE 1/2" K80</t>
  </si>
  <si>
    <t>Suministro e instalación de rociador automático colgante, marca VIKING o similar, respuesta rápida con ampolla fusible de vidrio frágil de 3 mm de diámetro y disolución alcohólica de color rojo, rotura a 68°C, de 1/2" DN 15 mm de diámetro de rosca, coeficiente de descarga K de 80 (métrico), presión de trabajo 12 bar, acabado cromado, con embellecedor semiempotrado blanco de 1 pieza;  manguito flexible ondulado de acero inoxidable de 28 mm de diámetro y 1500mm de longitud, marca Viking modelo VKFD28U o similar, conexión de entrada de 1”, 1¼” NPT o BSPT para su unión al sistema de conducciones del rociador y un reductor especial de salida, recto o con ángulo de 90º, para el montaje de un rociador de ½” o de ¾”, incluso p.p. de tuberia de acero negro pintada para alimentación del mismo y conexionado a la red existente, accesorios y piezas especiales para conexión a red de distribución de agua,</t>
  </si>
  <si>
    <t>06.05</t>
  </si>
  <si>
    <t>LATIGUILLO FLEXIBLE</t>
  </si>
  <si>
    <t>Suministro e instalación de latiguillo flexible de rosca incluyendo todos los accesorios para sprinkler colgante de 700 mm de longitud.</t>
  </si>
  <si>
    <t>06.06</t>
  </si>
  <si>
    <t>DETECTOR ÓPTICO DE HUMOS FT</t>
  </si>
  <si>
    <t>Detector óptico de llamas, acorde a normativa EN 54-7, provisto de led indicador de alarma con enclavamiento, chequeo automático de funcionamiento, estabilizador de tensión y salida automática de alarma, incluso montaje en zócalo convencional y entubado. Medida la unidad instalada.</t>
  </si>
  <si>
    <t>06.07</t>
  </si>
  <si>
    <t>MODULO DE CONTROL</t>
  </si>
  <si>
    <t>Suministro e instalación de módulo de control de una salida direccionable para activar equipos externos mediante un contacto seco (NC/C/NA) o mediante salida supervisada de 24 Vcc (alimentándolo a 24 Vcc y resistencia de supervisión de 47K). Aislador incorporado en ambas entradas de lazo. Actuación direccionable y programable. LED de señalización de estado multicolor. Selección de dirección mediante dos roto-swich decádicos operable y visible lateral y frontalmente. Incluye caja semitransparente M-200SMB. 
Totalmente instalado, programado y funcionando según planos y pliego de condiciones.</t>
  </si>
  <si>
    <t>06.08</t>
  </si>
  <si>
    <t>INST. LAZO ANALÓGICO LHR 2X1,5 mm RF BAJO TUBO PVC RÍGIDO</t>
  </si>
  <si>
    <t>Cable de manguera de par trenzado y apantallado. De color rojo y cobre pulido flexible, clase 1 de
2x1,5mm2, de la marca  HONEYWELL LIFE SAFETY o similar 2X1.5 mm-LHR. Pantalla con cinta de aluminio/poliéster y drenaje de cobre estañado de 0,5mm2.
Características técnicas
• No propagador de la llama UNE-EN-50265-2-1
• Libre de halógenos &lt;0.5% UNE-EN-50267-2-1
• Baja emisión de humo &gt;50% libre UNE-EN-50268
• Baja corrosividad UNE-EN-50267-2-3
• Resistente al fuego UNE-20431
Instalado bajo tubo rígido de 16mm. Incluso p/p de cajas de registro y derivación de 100x100 mm, regletas, soportes y pequeño material, según Pliego de Condiciones Técnicas
Totalmente instalado, conexionado y probado, con p/p de canalización, accesorios y puesta a punto.
Marca HONEYWELL LIFE SAFETY o similar</t>
  </si>
  <si>
    <t>06.09</t>
  </si>
  <si>
    <t>CONEXIÓN A CENTRAL EXISTENTE</t>
  </si>
  <si>
    <t xml:space="preserve">Conexión de red de detectores a central/lazo/módulo existente </t>
  </si>
  <si>
    <t>07</t>
  </si>
  <si>
    <t>CLIMATIZACION</t>
  </si>
  <si>
    <t>07.01</t>
  </si>
  <si>
    <t>TUBERIA  MULTICAPA DN-32</t>
  </si>
  <si>
    <t>Tuberia multicapa DN-32, incluso pp de soportación, codos, manguitos... totalmente instalada segun normativa incluso aislamiento según RITE</t>
  </si>
  <si>
    <t>07.02</t>
  </si>
  <si>
    <t>AISLAMIENTO TUBERIA DN-32</t>
  </si>
  <si>
    <t>Suministro e instalación de coquilla elatómera para tubería de climatización para tubería multicapa DN-32 según especificaciones en RITE</t>
  </si>
  <si>
    <t>07.03</t>
  </si>
  <si>
    <t>VALVULERIA</t>
  </si>
  <si>
    <t>Suministro e instalación de verdulería necesario para conexionado de ampliación de tubería frigorífica y fancoil climatización.
Incluido, llave de corte, manómetro, termómetro, caudalímetro…Elementos necesarios según requerimiento intercambiador</t>
  </si>
  <si>
    <t>07.04</t>
  </si>
  <si>
    <t>FANCOIL</t>
  </si>
  <si>
    <t>Suministro e instalación de Fan coil Daikin FWF04BT unidad interior Cassette de 4 vías 600 x 600, con motor del ventilador AC, 2 tubos, incluye panel decorativo, con 4,2 kW de potencia, y 3612 frigorías.w incluso  proporcional de conexión de tubería de agua, totalmente instalado y funcionando.</t>
  </si>
  <si>
    <t>07.05</t>
  </si>
  <si>
    <t>DESAGÜE</t>
  </si>
  <si>
    <t>Suministro e instalación de conexión a desagüe de unidad Daikin</t>
  </si>
  <si>
    <t>07.06</t>
  </si>
  <si>
    <t>CONDUCTO DE FIBRA</t>
  </si>
  <si>
    <t>Formación de conducto rectangular para la distribución de aire climatizado formado por panel rígido de alta densidad de lana de vidrio según UNE-EN 13162, revestido por sus dos caras, la exterior con un complejo de aluminio visto + malla de fibra de vidrio + kraft y la interior con un velo de vidrio, de 25 mm de espesor, resistencia térmica 0,75 m²K/W, conductividad térmica 0,032 W/(mK). Incluso p/p de cortes, codos y derivaciones, embocaduras, soportes metálicos galvanizados, elementos de fijación, sellado de tramos y uniones con cinta autoadhesiva de aluminio, accesorios de montaje, piezas especiales, limpieza y retirada de los materiales sobrantes a contenedor. Totalmente montado, conexionado y probado.</t>
  </si>
  <si>
    <t>07.07</t>
  </si>
  <si>
    <t>CONDUCTO FLEXIBLE TIPO BIFLEX</t>
  </si>
  <si>
    <t>Suministro y montaje de conducto flexible tipo "biflex"  con aislamiento térmico, según especificación técnica HVAC-285, fabricado en aluminio y espiral de acero. Diámetro a determinar según especificaciones de difusores.</t>
  </si>
  <si>
    <t>REJILLAS RETORNO 800x200 mm</t>
  </si>
  <si>
    <t>Suministro y montaje de rejilla de extracción marca Koolair 800X200 MM 21-45-H de simple deflexión a 45º, y compuerta de regulación, según planos y especificación técnica, fabricada en aluminio anodizado, incluyendo pequeño material, completamente instalada y equilibrado su caudal.</t>
  </si>
  <si>
    <t>DIFUSORES</t>
  </si>
  <si>
    <t xml:space="preserve">Suministro instalación de difusor lineal  Difusor lineal, marca KOOLAIR o similar la impulsión de aire climatizado de caudal 250m3/h.
</t>
  </si>
  <si>
    <t>TERMOSTATO REGULADOR DE TEMPERATURA</t>
  </si>
  <si>
    <t>Termostato regulador de temperatura unidad interior fancoil</t>
  </si>
  <si>
    <t>TUBO CHAPA HELICOIDAL VENTILACIÓN D=160mm</t>
  </si>
  <si>
    <t>Tubo de chapa para ventilación de aire de D=160mm, colocada con abrazaderas metálicas fijado a paredes o techo, instalada, incluso con p.p. de piezas especiales de PVC, codos, tes, reducciones, etc, materiales homologados y certificados. Totalmente colocado, probado y funcionando. Medida unidad de longitud instalada. Con medios auxiliares.</t>
  </si>
  <si>
    <t>VENTILADOR TUBULAR HELICOCENTRÍFUGO. TD-160/100</t>
  </si>
  <si>
    <t>Extractor para ventilación de aire tubular helicocentrífugo, para un caudal de ventilación de 160 m3/h, modelo TD-160/100 SILENT de S&amp;P, o similar, con motor regulable de dos velocidades de potencia 30W, 230V, fijado a techo o pared con elementos adecuados, acoplamiento flexible a conducto, cableado eléctrico, y accesorios. Totalmente instalado, conectado, probado y funcionando.</t>
  </si>
  <si>
    <t>COMPUERTA CORTAFUEGOS D=160</t>
  </si>
  <si>
    <t>Compuerta cortafuegos  D=160mm para un caudal de 350m3/h, colocada en salida patinillo, conectado a tubo, con pequeño material y medios de elevación y trasporte. Completamente montado, probado y en funcionamiento.</t>
  </si>
  <si>
    <t>LEGALIZACIÓN INSTALACIÓN CLIMATIZACIÓN</t>
  </si>
  <si>
    <t>Emisión del boletín/certificado y legalización de la instalación.</t>
  </si>
  <si>
    <t>08</t>
  </si>
  <si>
    <t>FONTANERÍA Y SANEAMIENTO</t>
  </si>
  <si>
    <t>08.01</t>
  </si>
  <si>
    <t>u</t>
  </si>
  <si>
    <t>LAVABO FIJO VICTORIA</t>
  </si>
  <si>
    <t>Lavabo ROCA con mueble hasta suelo modelo GAP UNIK con grifería monomando cromado, con rompechorros, incluso válvula de desagüe de 32 mm., llaves de escuadra de 1/2" cromadas, y latiguillos flexibles de 20 cm. y de 1/2", instalado y funcionando.</t>
  </si>
  <si>
    <t>INODORO CON TANQUE ROCA</t>
  </si>
  <si>
    <t>Ud. Inodoro modelo GAP de ROCA con salida horizontal, mecanismos, llave de escuadra de 1/2" cromada, latiguillo flexible de 20 cm., empalme simple de PVC de 110 mm., totalmente instalado.</t>
  </si>
  <si>
    <t>TERMO ELÉCTRICO</t>
  </si>
  <si>
    <t>Suministro e instalación Termo eléctrico Elacell de 50 litros - HORIZONTAL. marca JUNKERS o similar., totalmente instalado.</t>
  </si>
  <si>
    <t>INSTAL. POL. RETIC. F-C ASEO L+I</t>
  </si>
  <si>
    <t>Ud. Instalación de fontanería para un aseo dotado de lavabo e inodoro, realizada con tuberías de polietileno reticulado Uponor Wirsbo-PEX (método Engel) para las redes de agua fría y caliente, utilizando el sistema Uponor Quick&amp;Easy de derivaciones por tés y con tuberías de PVC serie C para la red de desagüe con los diámetros necesarios para cada punto de consumo, con sifones individuales para los aparatos, incluso p.p. de bajante de PVC de diámetro 110 mm. y manguetón de enlace para el inodoro, totalmente terminada según CTE/ DB-HS 4 suministro de agua sin incluir los aparatos sanitarios ni grifería. Todas las tomas de agua y desagües se entregarán con tapones.</t>
  </si>
  <si>
    <t>INSTAL. POL. RETIC. F-C FREGADERO</t>
  </si>
  <si>
    <t xml:space="preserve">Ud. Instalación de fontanería para un fregadero, realizada con tuberías de polietileno reticulado Uponor Wirsbo-PEX (método Engel) para las redes de agua fría y caliente, utilizando el sistema Uponor Quick&amp;Easy de derivaciones por tés y con tuberías de PVC serie C para la red de desagüe de diámetro 50 mm para la red de desagüe y con sifón individual, totalmente terminada según CTE/ DB-HS 4 suministro de agua sin incluir el fregadero ni la grifería. Todas las tomas de agua y desagües se entregarán con tapones. </t>
  </si>
  <si>
    <t>INSTAL. POL. RETIC. F-C TERMO</t>
  </si>
  <si>
    <t xml:space="preserve">Ud. Instalación de fontanería para un fregader, realizada con tuberías de polietileno reticulado Uponor Wirsbo-PEX (método Engel) para las redes de agua fría y caliente, utilizando el sistema Uponor Quick&amp;Easy de derivaciones por tés y con tuberías de PVC serie C para la red de desagüe de diámetro 50 mm para la red de desagüe y con sifón individual, totalmente terminada según CTE/ DB-HS 4 suministro de agua sin incluir el fregadero ni la grifería. Todas las tomas de agua y desagües se entregarán con tapones. </t>
  </si>
  <si>
    <t>PUNTO DE CONSUMO FRÍA LAVAVAJILLAS</t>
  </si>
  <si>
    <t>Ud. Instalación de fontanería para toma agua en aseo, realizada con tubería de polietileno reticulado Uponor Wirsbo-PEX (método Engel) para las red de agua fría, utilizando el sistema Uponor Quick&amp;Easy de derivaciones por tes, incluso p.p. de bajante de PVC de diámetro 40 mm. y manguetón de enlace para sumidero, totalmente terminada según CTE/ DB-HS 4 suministro de agua, incluido grifo a 50 cm del suelo y desagüe en suelo.</t>
  </si>
  <si>
    <t>09</t>
  </si>
  <si>
    <t>,</t>
  </si>
  <si>
    <r>
      <t xml:space="preserve">Faja perimetral de pladur para falsos techos desmontables o lisos según planos, colocado sobre una estructura oculta de acero galvanizado, formada por perfiles T/C de 47 mm. cada 40 cm. y perfilería, i/replanteo auxiliar, accesorios de fijación, nivelación y repaso de juntas con cinta y pasta, montaje y desmontaje de andamios, terminado s/NTE-RTC, medido en su longitud. </t>
    </r>
    <r>
      <rPr>
        <sz val="9"/>
        <color indexed="10"/>
        <rFont val="Arial Narrow"/>
        <family val="2"/>
      </rPr>
      <t xml:space="preserve">
</t>
    </r>
  </si>
  <si>
    <t>GESTIÓN DE RESIDUOS  GENERADOS INST.</t>
  </si>
  <si>
    <t>Gestión de residuos generados en obra por las instalaciones.</t>
  </si>
  <si>
    <t>03</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</si>
  <si>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</si>
  <si>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</si>
  <si>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</si>
  <si>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</si>
  <si>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</si>
  <si>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</si>
  <si>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</si>
  <si>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</si>
  <si>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</si>
  <si>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</si>
  <si>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</si>
  <si>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</si>
  <si>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</si>
  <si>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</si>
  <si>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</si>
  <si>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</si>
  <si>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</si>
  <si>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</si>
  <si>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</si>
  <si>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</si>
  <si>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</si>
  <si>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</si>
  <si>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</si>
  <si>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</si>
  <si>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</si>
  <si>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045.05</t>
  </si>
  <si>
    <t>05.07</t>
  </si>
  <si>
    <t>05.08</t>
  </si>
  <si>
    <t>05.09</t>
  </si>
  <si>
    <t>06.10</t>
  </si>
  <si>
    <t>06.11</t>
  </si>
  <si>
    <t>06.12</t>
  </si>
  <si>
    <t>06.13</t>
  </si>
  <si>
    <t>06.15</t>
  </si>
  <si>
    <t xml:space="preserve">08                </t>
  </si>
  <si>
    <t xml:space="preserve">08.02             </t>
  </si>
  <si>
    <t xml:space="preserve">08.03             </t>
  </si>
  <si>
    <t xml:space="preserve">08.04             </t>
  </si>
  <si>
    <t xml:space="preserve">08.05             </t>
  </si>
  <si>
    <t xml:space="preserve">08.06             </t>
  </si>
  <si>
    <t xml:space="preserve">09             </t>
  </si>
  <si>
    <t xml:space="preserve">09.01             </t>
  </si>
  <si>
    <t xml:space="preserve">09.02           </t>
  </si>
  <si>
    <t>OG PCASTILLA 20-23 PROYECTO DE EJECUCIÓN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</si>
</sst>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1" x14ac:knownFonts="1">
    <font>
      <sz val="11"/>
      <color theme="1"/>
      <name val="Calibri"/>
      <family val="2"/>
      <scheme val="minor"/>
    </font>
    <font>
      <sz val="11"/>
      <color theme="1"/>
      <name val="Calibri"/>
      <family val="2"/>
      <scheme val="minor"/>
    </font>
    <font>
      <b/>
      <sz val="10"/>
      <color indexed="81"/>
      <name val="Tahoma"/>
      <family val="2"/>
    </font>
    <font>
      <sz val="10"/>
      <name val="Arial"/>
      <family val="2"/>
    </font>
    <font>
      <b/>
      <sz val="9"/>
      <color theme="1"/>
      <name val="Arial Narrow"/>
      <family val="2"/>
    </font>
    <font>
      <sz val="9"/>
      <color theme="1"/>
      <name val="Arial Narrow"/>
      <family val="2"/>
    </font>
    <font>
      <b/>
      <i/>
      <sz val="9"/>
      <color theme="0"/>
      <name val="Arial Narrow"/>
      <family val="2"/>
    </font>
    <font>
      <b/>
      <sz val="9"/>
      <name val="Arial Narrow"/>
      <family val="2"/>
    </font>
    <font>
      <sz val="9"/>
      <color indexed="10"/>
      <name val="Arial Narrow"/>
      <family val="2"/>
    </font>
    <font>
      <sz val="9"/>
      <name val="Arial Narrow"/>
      <family val="2"/>
    </font>
    <font>
      <sz val="9"/>
      <name val="Arial"/>
      <family val="2"/>
    </font>
  </fonts>
  <fills count="5">
    <fill>
      <patternFill patternType="none"/>
    </fill>
    <fill>
      <patternFill patternType="gray125"/>
    </fill>
    <fill>
      <patternFill patternType="solid">
        <fgColor theme="5" tint="-0.249977111117893"/>
        <bgColor indexed="64"/>
      </patternFill>
    </fill>
    <fill>
      <patternFill patternType="solid">
        <fgColor theme="5" tint="0.79998168889431442"/>
        <bgColor indexed="64"/>
      </patternFill>
    </fill>
    <fill>
      <patternFill patternType="solid">
        <fgColor indexed="26"/>
        <bgColor indexed="64"/>
      </patternFill>
    </fill>
  </fills>
  <borders count="1">
    <border>
      <left/>
      <right/>
      <top/>
      <bottom/>
      <diagonal/>
    </border>
  </borders>
  <cellStyleXfs count="5">
    <xf numFmtId="0" fontId="0" fillId="0" borderId="0"/>
    <xf numFmtId="0" fontId="3" fillId="0" borderId="0"/>
    <xf numFmtId="0" fontId="3" fillId="0" borderId="0"/>
    <xf numFmtId="0" fontId="3" fillId="0" borderId="0"/>
    <xf numFmtId="0" fontId="1" fillId="0" borderId="0"/>
  </cellStyleXfs>
  <cellXfs count="72">
    <xf numFmtId="0" fontId="0" fillId="0" borderId="0" xfId="0"/>
    <xf numFmtId="49" fontId="4" fillId="0" borderId="0" xfId="0" applyNumberFormat="1" applyFont="1"/>
    <xf numFmtId="0" fontId="4" fillId="0" borderId="0" xfId="0" applyFont="1"/>
    <xf numFmtId="0" fontId="5" fillId="0" borderId="0" xfId="0" applyFont="1"/>
    <xf numFmtId="49" fontId="4" fillId="0" borderId="0" xfId="0" applyNumberFormat="1" applyFont="1" applyAlignment="1">
      <alignment vertical="top"/>
    </xf>
    <xf numFmtId="0" fontId="4" fillId="0" borderId="0" xfId="0" applyFont="1" applyAlignment="1">
      <alignment vertical="top"/>
    </xf>
    <xf numFmtId="49" fontId="4" fillId="3" borderId="0" xfId="0" applyNumberFormat="1" applyFont="1" applyFill="1" applyBorder="1" applyAlignment="1">
      <alignment horizontal="left" vertical="top"/>
    </xf>
    <xf numFmtId="49" fontId="4" fillId="3" borderId="0" xfId="0" applyNumberFormat="1" applyFont="1" applyFill="1" applyBorder="1" applyAlignment="1">
      <alignment horizontal="left" vertical="top" wrapText="1"/>
    </xf>
    <xf numFmtId="0" fontId="4" fillId="3" borderId="0" xfId="0" applyFont="1" applyFill="1" applyBorder="1" applyAlignment="1">
      <alignment horizontal="left" vertical="top"/>
    </xf>
    <xf numFmtId="0" fontId="4" fillId="3" borderId="0" xfId="0" applyFont="1" applyFill="1" applyBorder="1" applyAlignment="1">
      <alignment vertical="top"/>
    </xf>
    <xf numFmtId="3" fontId="4" fillId="3" borderId="0" xfId="0" applyNumberFormat="1" applyFont="1" applyFill="1" applyBorder="1" applyAlignment="1">
      <alignment vertical="top"/>
    </xf>
    <xf numFmtId="4" fontId="4" fillId="3" borderId="0" xfId="0" applyNumberFormat="1" applyFont="1" applyFill="1" applyBorder="1" applyAlignment="1">
      <alignment vertical="top"/>
    </xf>
    <xf numFmtId="164" fontId="4" fillId="3" borderId="0" xfId="0" applyNumberFormat="1" applyFont="1" applyFill="1" applyBorder="1" applyAlignment="1">
      <alignment vertical="top"/>
    </xf>
    <xf numFmtId="49" fontId="5" fillId="0" borderId="0" xfId="0" applyNumberFormat="1" applyFont="1" applyFill="1" applyBorder="1" applyAlignment="1">
      <alignment horizontal="left" vertical="top"/>
    </xf>
    <xf numFmtId="49" fontId="4" fillId="0" borderId="0" xfId="0" applyNumberFormat="1" applyFont="1" applyFill="1" applyBorder="1" applyAlignment="1">
      <alignment horizontal="left" vertical="top" wrapText="1"/>
    </xf>
    <xf numFmtId="0" fontId="5" fillId="0" borderId="0" xfId="0" applyFont="1" applyFill="1" applyBorder="1" applyAlignment="1">
      <alignment horizontal="left" vertical="top"/>
    </xf>
    <xf numFmtId="0" fontId="5" fillId="0" borderId="0" xfId="0" applyFont="1" applyFill="1" applyBorder="1" applyAlignment="1">
      <alignment vertical="top"/>
    </xf>
    <xf numFmtId="4" fontId="5" fillId="0" borderId="0" xfId="0" applyNumberFormat="1" applyFont="1" applyFill="1" applyBorder="1" applyAlignment="1">
      <alignment vertical="top"/>
    </xf>
    <xf numFmtId="0" fontId="5" fillId="0" borderId="0" xfId="0" applyFont="1" applyFill="1" applyBorder="1" applyAlignment="1">
      <alignment horizontal="left" vertical="top" wrapText="1"/>
    </xf>
    <xf numFmtId="0" fontId="4" fillId="0" borderId="0" xfId="0" applyFont="1" applyFill="1" applyBorder="1" applyAlignment="1">
      <alignment horizontal="left" vertical="top"/>
    </xf>
    <xf numFmtId="0" fontId="4" fillId="0" borderId="0" xfId="0" applyFont="1" applyFill="1" applyBorder="1" applyAlignment="1">
      <alignment horizontal="left" vertical="top" wrapText="1"/>
    </xf>
    <xf numFmtId="49" fontId="7" fillId="0" borderId="0" xfId="0" applyNumberFormat="1" applyFont="1" applyBorder="1" applyAlignment="1">
      <alignment vertical="distributed" wrapText="1"/>
    </xf>
    <xf numFmtId="0" fontId="5" fillId="0" borderId="0" xfId="0" applyFont="1" applyBorder="1" applyAlignment="1">
      <alignment vertical="top" wrapText="1"/>
    </xf>
    <xf numFmtId="49" fontId="5" fillId="0" borderId="0" xfId="0" applyNumberFormat="1" applyFont="1" applyFill="1" applyBorder="1" applyAlignment="1">
      <alignment vertical="top"/>
    </xf>
    <xf numFmtId="49" fontId="5" fillId="0" borderId="0" xfId="0" applyNumberFormat="1" applyFont="1" applyFill="1" applyBorder="1" applyAlignment="1">
      <alignment horizontal="left" vertical="top" wrapText="1"/>
    </xf>
    <xf numFmtId="3" fontId="5" fillId="0" borderId="0" xfId="0" applyNumberFormat="1" applyFont="1" applyFill="1" applyBorder="1" applyAlignment="1">
      <alignment vertical="top"/>
    </xf>
    <xf numFmtId="4" fontId="9" fillId="0" borderId="0" xfId="0" applyNumberFormat="1" applyFont="1" applyFill="1" applyBorder="1" applyAlignment="1">
      <alignment vertical="top" wrapText="1"/>
    </xf>
    <xf numFmtId="4" fontId="5" fillId="0" borderId="0" xfId="0" applyNumberFormat="1" applyFont="1"/>
    <xf numFmtId="10" fontId="5" fillId="0" borderId="0" xfId="0" applyNumberFormat="1" applyFont="1"/>
    <xf numFmtId="0" fontId="4" fillId="0" borderId="0" xfId="0" applyFont="1" applyBorder="1"/>
    <xf numFmtId="0" fontId="5" fillId="0" borderId="0" xfId="0" applyFont="1" applyBorder="1" applyAlignment="1">
      <alignment vertical="top"/>
    </xf>
    <xf numFmtId="0" fontId="5" fillId="0" borderId="0" xfId="0" applyFont="1" applyBorder="1"/>
    <xf numFmtId="49" fontId="4" fillId="0" borderId="0" xfId="0" applyNumberFormat="1" applyFont="1" applyBorder="1"/>
    <xf numFmtId="164" fontId="4" fillId="0" borderId="0" xfId="0" applyNumberFormat="1" applyFont="1" applyBorder="1"/>
    <xf numFmtId="10" fontId="5" fillId="0" borderId="0" xfId="0" applyNumberFormat="1" applyFont="1" applyBorder="1"/>
    <xf numFmtId="10" fontId="4" fillId="0" borderId="0" xfId="0" applyNumberFormat="1" applyFont="1" applyBorder="1"/>
    <xf numFmtId="164" fontId="5" fillId="0" borderId="0" xfId="0" applyNumberFormat="1" applyFont="1"/>
    <xf numFmtId="49" fontId="6" fillId="2" borderId="0" xfId="0" applyNumberFormat="1" applyFont="1" applyFill="1" applyBorder="1" applyAlignment="1">
      <alignment horizontal="left" vertical="top"/>
    </xf>
    <xf numFmtId="49" fontId="6" fillId="2" borderId="0" xfId="0" applyNumberFormat="1" applyFont="1" applyFill="1" applyBorder="1" applyAlignment="1">
      <alignment horizontal="left" vertical="top" wrapText="1"/>
    </xf>
    <xf numFmtId="49" fontId="6" fillId="2" borderId="0" xfId="0" applyNumberFormat="1" applyFont="1" applyFill="1" applyBorder="1" applyAlignment="1">
      <alignment horizontal="center" vertical="top"/>
    </xf>
    <xf numFmtId="49" fontId="9" fillId="0" borderId="0" xfId="0" applyNumberFormat="1" applyFont="1" applyBorder="1" applyAlignment="1">
      <alignment vertical="top" wrapText="1"/>
    </xf>
    <xf numFmtId="49" fontId="7" fillId="0" borderId="0" xfId="0" applyNumberFormat="1" applyFont="1" applyBorder="1" applyAlignment="1">
      <alignment vertical="top" wrapText="1"/>
    </xf>
    <xf numFmtId="4" fontId="9" fillId="0" borderId="0" xfId="0" applyNumberFormat="1" applyFont="1" applyBorder="1" applyAlignment="1">
      <alignment horizontal="center" vertical="top" wrapText="1"/>
    </xf>
    <xf numFmtId="164" fontId="9" fillId="4" borderId="0" xfId="0" applyNumberFormat="1" applyFont="1" applyFill="1" applyBorder="1" applyAlignment="1">
      <alignment vertical="top" wrapText="1"/>
    </xf>
    <xf numFmtId="0" fontId="9" fillId="0" borderId="0" xfId="0" applyFont="1" applyBorder="1" applyAlignment="1">
      <alignment vertical="top" wrapText="1"/>
    </xf>
    <xf numFmtId="0" fontId="9" fillId="0" borderId="0" xfId="0" applyFont="1" applyBorder="1" applyAlignment="1">
      <alignment horizontal="left" vertical="top" wrapText="1"/>
    </xf>
    <xf numFmtId="49" fontId="9" fillId="0" borderId="0" xfId="0" applyNumberFormat="1" applyFont="1" applyBorder="1" applyAlignment="1">
      <alignment horizontal="center" vertical="top" wrapText="1"/>
    </xf>
    <xf numFmtId="49" fontId="7" fillId="0" borderId="0" xfId="0" applyNumberFormat="1" applyFont="1" applyBorder="1" applyAlignment="1">
      <alignment horizontal="left" vertical="top" wrapText="1"/>
    </xf>
    <xf numFmtId="0" fontId="9" fillId="0" borderId="0" xfId="0" applyFont="1" applyBorder="1" applyAlignment="1">
      <alignment horizontal="center" vertical="top" wrapText="1"/>
    </xf>
    <xf numFmtId="164" fontId="9" fillId="0" borderId="0" xfId="0" applyNumberFormat="1" applyFont="1" applyBorder="1" applyAlignment="1">
      <alignment horizontal="center" vertical="top" wrapText="1"/>
    </xf>
    <xf numFmtId="4" fontId="9" fillId="0" borderId="0" xfId="0" applyNumberFormat="1" applyFont="1" applyBorder="1" applyAlignment="1">
      <alignment vertical="top" wrapText="1"/>
    </xf>
    <xf numFmtId="164" fontId="9" fillId="0" borderId="0" xfId="0" applyNumberFormat="1" applyFont="1" applyBorder="1" applyAlignment="1">
      <alignment vertical="top" wrapText="1"/>
    </xf>
    <xf numFmtId="0" fontId="9" fillId="0" borderId="0" xfId="0" applyFont="1" applyFill="1" applyBorder="1" applyAlignment="1">
      <alignment vertical="top" wrapText="1"/>
    </xf>
    <xf numFmtId="4" fontId="7" fillId="0" borderId="0" xfId="0" applyNumberFormat="1" applyFont="1" applyFill="1" applyBorder="1" applyAlignment="1">
      <alignment vertical="top" wrapText="1"/>
    </xf>
    <xf numFmtId="164" fontId="7" fillId="0" borderId="0" xfId="0" applyNumberFormat="1" applyFont="1" applyFill="1" applyBorder="1" applyAlignment="1">
      <alignment vertical="top" wrapText="1"/>
    </xf>
    <xf numFmtId="49" fontId="9" fillId="0" borderId="0" xfId="2" applyNumberFormat="1" applyFont="1" applyBorder="1" applyAlignment="1">
      <alignment vertical="top" wrapText="1"/>
    </xf>
    <xf numFmtId="49" fontId="7" fillId="0" borderId="0" xfId="2" applyNumberFormat="1" applyFont="1" applyBorder="1" applyAlignment="1">
      <alignment vertical="top" wrapText="1"/>
    </xf>
    <xf numFmtId="4" fontId="9" fillId="0" borderId="0" xfId="2" applyNumberFormat="1" applyFont="1" applyBorder="1" applyAlignment="1">
      <alignment vertical="top" wrapText="1"/>
    </xf>
    <xf numFmtId="0" fontId="9" fillId="0" borderId="0" xfId="2" applyFont="1" applyBorder="1" applyAlignment="1">
      <alignment vertical="top" wrapText="1"/>
    </xf>
    <xf numFmtId="164" fontId="9" fillId="0" borderId="0" xfId="2" applyNumberFormat="1" applyFont="1" applyBorder="1" applyAlignment="1">
      <alignment vertical="top" wrapText="1"/>
    </xf>
    <xf numFmtId="49" fontId="10" fillId="0" borderId="0" xfId="2" applyNumberFormat="1" applyFont="1" applyBorder="1" applyAlignment="1">
      <alignment vertical="top" wrapText="1"/>
    </xf>
    <xf numFmtId="0" fontId="10" fillId="0" borderId="0" xfId="2" applyFont="1" applyBorder="1" applyAlignment="1">
      <alignment vertical="top" wrapText="1"/>
    </xf>
    <xf numFmtId="164" fontId="10" fillId="0" borderId="0" xfId="2" applyNumberFormat="1" applyFont="1" applyBorder="1" applyAlignment="1">
      <alignment vertical="top" wrapText="1"/>
    </xf>
    <xf numFmtId="0" fontId="10" fillId="0" borderId="0" xfId="0" applyFont="1" applyBorder="1" applyAlignment="1">
      <alignment vertical="top" wrapText="1"/>
    </xf>
    <xf numFmtId="164" fontId="9" fillId="0" borderId="0" xfId="0" applyNumberFormat="1" applyFont="1" applyFill="1" applyBorder="1" applyAlignment="1">
      <alignment vertical="top" wrapText="1"/>
    </xf>
    <xf numFmtId="4" fontId="5" fillId="0" borderId="0" xfId="0" applyNumberFormat="1" applyFont="1" applyFill="1" applyBorder="1" applyAlignment="1">
      <alignment vertical="top" wrapText="1"/>
    </xf>
    <xf numFmtId="49" fontId="9" fillId="0" borderId="0" xfId="0" applyNumberFormat="1" applyFont="1" applyFill="1" applyBorder="1" applyAlignment="1">
      <alignment vertical="top" wrapText="1"/>
    </xf>
    <xf numFmtId="49" fontId="7" fillId="0" borderId="0" xfId="0" applyNumberFormat="1" applyFont="1" applyFill="1" applyBorder="1" applyAlignment="1">
      <alignment vertical="top" wrapText="1"/>
    </xf>
    <xf numFmtId="49" fontId="9" fillId="0" borderId="0" xfId="0" applyNumberFormat="1" applyFont="1" applyFill="1" applyBorder="1" applyAlignment="1">
      <alignment horizontal="left" vertical="top" wrapText="1"/>
    </xf>
    <xf numFmtId="0" fontId="9" fillId="0" borderId="0" xfId="0" applyFont="1" applyFill="1" applyBorder="1" applyAlignment="1">
      <alignment horizontal="left" vertical="top" wrapText="1"/>
    </xf>
    <xf numFmtId="49" fontId="4" fillId="3" borderId="0" xfId="0" applyNumberFormat="1" applyFont="1" applyFill="1" applyBorder="1"/>
    <xf numFmtId="164" fontId="4" fillId="3" borderId="0" xfId="0" applyNumberFormat="1" applyFont="1" applyFill="1" applyBorder="1"/>
  </cellXfs>
  <cellStyles count="5">
    <cellStyle name="Normal" xfId="0" builtinId="0"/>
    <cellStyle name="Normal 2" xfId="2"/>
    <cellStyle name="Normal 3" xfId="3"/>
    <cellStyle name="Normal 4" xfId="4"/>
    <cellStyle name="Normal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66"/>
  <sheetViews>
    <sheetView tabSelected="1" workbookViewId="0">
      <pane xSplit="4" ySplit="3" topLeftCell="E241" activePane="bottomRight" state="frozen"/>
      <selection pane="topRight" activeCell="E1" sqref="E1"/>
      <selection pane="bottomLeft" activeCell="A4" sqref="A4"/>
      <selection pane="bottomRight" activeCell="G262" sqref="G262"/>
    </sheetView>
  </sheetViews>
  <sheetFormatPr baseColWidth="10" defaultRowHeight="13.5" x14ac:dyDescent="0.25"/>
  <cols>
    <col min="1" max="1" width="4.42578125" style="3" customWidth="1"/>
    <col min="2" max="2" width="6.85546875" style="3" customWidth="1"/>
    <col min="3" max="3" width="3" style="3" customWidth="1"/>
    <col min="4" max="4" width="35.7109375" style="3" customWidth="1"/>
    <col min="5" max="5" width="9.28515625" style="3" customWidth="1"/>
    <col min="6" max="6" width="2.7109375" style="3" customWidth="1"/>
    <col min="7" max="7" width="4.85546875" style="3" customWidth="1"/>
    <col min="8" max="8" width="5.85546875" style="3" customWidth="1"/>
    <col min="9" max="9" width="6.28515625" style="3" customWidth="1"/>
    <col min="10" max="10" width="8.28515625" style="3" customWidth="1"/>
    <col min="11" max="11" width="7.85546875" style="3" customWidth="1"/>
    <col min="12" max="12" width="6.140625" style="3" customWidth="1"/>
    <col min="13" max="13" width="9.7109375" style="3" customWidth="1"/>
    <col min="14" max="16384" width="11.42578125" style="3"/>
  </cols>
  <sheetData>
    <row r="1" spans="1:13" x14ac:dyDescent="0.25">
      <c r="A1" s="1" t="s">
        <v>349</v>
      </c>
      <c r="B1" s="2"/>
      <c r="C1" s="2"/>
      <c r="D1" s="2"/>
      <c r="E1" s="2"/>
      <c r="F1" s="2"/>
      <c r="G1" s="2"/>
      <c r="H1" s="2"/>
      <c r="I1" s="2"/>
      <c r="J1" s="2"/>
      <c r="K1" s="2"/>
      <c r="L1" s="2"/>
      <c r="M1" s="2"/>
    </row>
    <row r="2" spans="1:13" x14ac:dyDescent="0.25">
      <c r="A2" s="4" t="s">
        <v>0</v>
      </c>
      <c r="B2" s="5"/>
      <c r="C2" s="5"/>
      <c r="D2" s="5"/>
      <c r="E2" s="5"/>
      <c r="F2" s="5"/>
      <c r="G2" s="5"/>
      <c r="H2" s="5"/>
      <c r="I2" s="5"/>
      <c r="J2" s="5"/>
      <c r="K2" s="5"/>
      <c r="L2" s="5"/>
      <c r="M2" s="5"/>
    </row>
    <row r="3" spans="1:13" x14ac:dyDescent="0.25">
      <c r="A3" s="37" t="s">
        <v>1</v>
      </c>
      <c r="B3" s="37" t="s">
        <v>4</v>
      </c>
      <c r="C3" s="37" t="s">
        <v>5</v>
      </c>
      <c r="D3" s="38" t="s">
        <v>2</v>
      </c>
      <c r="E3" s="37" t="s">
        <v>8</v>
      </c>
      <c r="F3" s="39" t="s">
        <v>9</v>
      </c>
      <c r="G3" s="39" t="s">
        <v>134</v>
      </c>
      <c r="H3" s="39" t="s">
        <v>135</v>
      </c>
      <c r="I3" s="39" t="s">
        <v>10</v>
      </c>
      <c r="J3" s="39" t="s">
        <v>11</v>
      </c>
      <c r="K3" s="39" t="s">
        <v>6</v>
      </c>
      <c r="L3" s="39" t="s">
        <v>7</v>
      </c>
      <c r="M3" s="39" t="s">
        <v>3</v>
      </c>
    </row>
    <row r="4" spans="1:13" x14ac:dyDescent="0.25">
      <c r="A4" s="6" t="s">
        <v>12</v>
      </c>
      <c r="B4" s="6" t="s">
        <v>14</v>
      </c>
      <c r="C4" s="6" t="s">
        <v>15</v>
      </c>
      <c r="D4" s="7" t="s">
        <v>13</v>
      </c>
      <c r="E4" s="8"/>
      <c r="F4" s="9"/>
      <c r="G4" s="9"/>
      <c r="H4" s="9"/>
      <c r="I4" s="9"/>
      <c r="J4" s="9"/>
      <c r="K4" s="10"/>
      <c r="L4" s="11"/>
      <c r="M4" s="12">
        <f>SUM(M5:M10)</f>
        <v>684.5</v>
      </c>
    </row>
    <row r="5" spans="1:13" x14ac:dyDescent="0.25">
      <c r="A5" s="13" t="s">
        <v>119</v>
      </c>
      <c r="B5" s="13" t="s">
        <v>16</v>
      </c>
      <c r="C5" s="13" t="s">
        <v>18</v>
      </c>
      <c r="D5" s="14" t="s">
        <v>21</v>
      </c>
      <c r="E5" s="15"/>
      <c r="F5" s="16"/>
      <c r="G5" s="16"/>
      <c r="H5" s="16"/>
      <c r="I5" s="16"/>
      <c r="J5" s="16"/>
      <c r="K5" s="17">
        <f>J10</f>
        <v>68.45</v>
      </c>
      <c r="L5" s="17">
        <v>10</v>
      </c>
      <c r="M5" s="17">
        <f>ROUND(K5*L5,2)</f>
        <v>684.5</v>
      </c>
    </row>
    <row r="6" spans="1:13" ht="54" x14ac:dyDescent="0.25">
      <c r="A6" s="15"/>
      <c r="B6" s="15"/>
      <c r="C6" s="15"/>
      <c r="D6" s="18" t="s">
        <v>22</v>
      </c>
      <c r="E6" s="15"/>
      <c r="F6" s="16"/>
      <c r="G6" s="16"/>
      <c r="H6" s="16"/>
      <c r="I6" s="16"/>
      <c r="J6" s="16"/>
      <c r="K6" s="16"/>
      <c r="L6" s="16"/>
      <c r="M6" s="16"/>
    </row>
    <row r="7" spans="1:13" x14ac:dyDescent="0.25">
      <c r="A7" s="15"/>
      <c r="B7" s="15"/>
      <c r="C7" s="15"/>
      <c r="D7" s="18"/>
      <c r="E7" s="13" t="s">
        <v>80</v>
      </c>
      <c r="F7" s="16">
        <v>1</v>
      </c>
      <c r="G7" s="17">
        <v>5.61</v>
      </c>
      <c r="H7" s="17">
        <v>0</v>
      </c>
      <c r="I7" s="17">
        <v>3.9</v>
      </c>
      <c r="J7" s="17">
        <f>OR(F7&lt;&gt;0,G7&lt;&gt;0,H7&lt;&gt;0,I7&lt;&gt;0)*(F7 + (F7 = 0))*(G7 + (G7 = 0))*(H7 + (H7 = 0))*(I7 + (I7 = 0))</f>
        <v>21.88</v>
      </c>
      <c r="K7" s="16"/>
      <c r="L7" s="16"/>
      <c r="M7" s="16"/>
    </row>
    <row r="8" spans="1:13" x14ac:dyDescent="0.25">
      <c r="A8" s="15"/>
      <c r="B8" s="15"/>
      <c r="C8" s="15"/>
      <c r="D8" s="18"/>
      <c r="E8" s="13" t="s">
        <v>81</v>
      </c>
      <c r="F8" s="16">
        <v>1</v>
      </c>
      <c r="G8" s="17">
        <v>6.33</v>
      </c>
      <c r="H8" s="17">
        <v>0</v>
      </c>
      <c r="I8" s="17">
        <v>3.9</v>
      </c>
      <c r="J8" s="17">
        <f>OR(F8&lt;&gt;0,G8&lt;&gt;0,H8&lt;&gt;0,I8&lt;&gt;0)*(F8 + (F8 = 0))*(G8 + (G8 = 0))*(H8 + (H8 = 0))*(I8 + (I8 = 0))</f>
        <v>24.69</v>
      </c>
      <c r="K8" s="16"/>
      <c r="L8" s="16"/>
      <c r="M8" s="16"/>
    </row>
    <row r="9" spans="1:13" x14ac:dyDescent="0.25">
      <c r="A9" s="15"/>
      <c r="B9" s="15"/>
      <c r="C9" s="15"/>
      <c r="D9" s="18"/>
      <c r="E9" s="13" t="s">
        <v>82</v>
      </c>
      <c r="F9" s="16">
        <v>1</v>
      </c>
      <c r="G9" s="17">
        <v>5.61</v>
      </c>
      <c r="H9" s="17">
        <v>0</v>
      </c>
      <c r="I9" s="17">
        <v>3.9</v>
      </c>
      <c r="J9" s="17">
        <f>OR(F9&lt;&gt;0,G9&lt;&gt;0,H9&lt;&gt;0,I9&lt;&gt;0)*(F9 + (F9 = 0))*(G9 + (G9 = 0))*(H9 + (H9 = 0))*(I9 + (I9 = 0))</f>
        <v>21.88</v>
      </c>
      <c r="K9" s="16"/>
      <c r="L9" s="16"/>
      <c r="M9" s="16"/>
    </row>
    <row r="10" spans="1:13" x14ac:dyDescent="0.25">
      <c r="A10" s="15"/>
      <c r="B10" s="15"/>
      <c r="C10" s="15"/>
      <c r="D10" s="18"/>
      <c r="E10" s="15"/>
      <c r="F10" s="16"/>
      <c r="G10" s="16"/>
      <c r="H10" s="16"/>
      <c r="I10" s="16"/>
      <c r="J10" s="17">
        <f>SUM(J7:J9)</f>
        <v>68.45</v>
      </c>
      <c r="K10" s="31"/>
      <c r="L10" s="17"/>
      <c r="M10" s="17"/>
    </row>
    <row r="11" spans="1:13" x14ac:dyDescent="0.25">
      <c r="A11" s="6" t="s">
        <v>23</v>
      </c>
      <c r="B11" s="6" t="s">
        <v>14</v>
      </c>
      <c r="C11" s="6" t="s">
        <v>15</v>
      </c>
      <c r="D11" s="7" t="s">
        <v>24</v>
      </c>
      <c r="E11" s="8"/>
      <c r="F11" s="9"/>
      <c r="G11" s="9"/>
      <c r="H11" s="9"/>
      <c r="I11" s="9"/>
      <c r="J11" s="9"/>
      <c r="K11" s="10"/>
      <c r="L11" s="11"/>
      <c r="M11" s="12">
        <f>SUM(M12:M95)</f>
        <v>36776.85</v>
      </c>
    </row>
    <row r="12" spans="1:13" x14ac:dyDescent="0.25">
      <c r="A12" s="13" t="s">
        <v>70</v>
      </c>
      <c r="B12" s="13" t="s">
        <v>16</v>
      </c>
      <c r="C12" s="13" t="s">
        <v>18</v>
      </c>
      <c r="D12" s="14" t="s">
        <v>46</v>
      </c>
      <c r="E12" s="15"/>
      <c r="F12" s="16"/>
      <c r="G12" s="16"/>
      <c r="H12" s="16"/>
      <c r="I12" s="16"/>
      <c r="J12" s="17"/>
      <c r="K12" s="17">
        <f>J16</f>
        <v>28.01</v>
      </c>
      <c r="L12" s="17">
        <v>45.76</v>
      </c>
      <c r="M12" s="17">
        <f>ROUND(K12*L12,2)</f>
        <v>1281.74</v>
      </c>
    </row>
    <row r="13" spans="1:13" ht="54" x14ac:dyDescent="0.25">
      <c r="A13" s="15"/>
      <c r="B13" s="15"/>
      <c r="C13" s="15"/>
      <c r="D13" s="18" t="s">
        <v>69</v>
      </c>
      <c r="E13" s="15"/>
      <c r="F13" s="16"/>
      <c r="G13" s="16"/>
      <c r="H13" s="16"/>
      <c r="I13" s="16"/>
      <c r="J13" s="16"/>
      <c r="K13" s="16"/>
      <c r="L13" s="16"/>
      <c r="M13" s="16"/>
    </row>
    <row r="14" spans="1:13" x14ac:dyDescent="0.25">
      <c r="A14" s="15"/>
      <c r="B14" s="15"/>
      <c r="C14" s="15"/>
      <c r="D14" s="18"/>
      <c r="E14" s="13" t="s">
        <v>83</v>
      </c>
      <c r="F14" s="16">
        <v>1</v>
      </c>
      <c r="G14" s="17">
        <f>4.24+1.42</f>
        <v>5.66</v>
      </c>
      <c r="H14" s="17">
        <v>0</v>
      </c>
      <c r="I14" s="17">
        <v>2.9</v>
      </c>
      <c r="J14" s="17">
        <f>OR(F14&lt;&gt;0,G14&lt;&gt;0,H14&lt;&gt;0,I14&lt;&gt;0)*(F14 + (F14 = 0))*(G14 + (G14 = 0))*(H14 + (H14 = 0))*(I14 + (I14 = 0))</f>
        <v>16.41</v>
      </c>
      <c r="K14" s="16"/>
      <c r="L14" s="16"/>
      <c r="M14" s="16"/>
    </row>
    <row r="15" spans="1:13" x14ac:dyDescent="0.25">
      <c r="A15" s="15"/>
      <c r="B15" s="15"/>
      <c r="C15" s="15"/>
      <c r="D15" s="18"/>
      <c r="E15" s="13" t="s">
        <v>84</v>
      </c>
      <c r="F15" s="16">
        <v>1</v>
      </c>
      <c r="G15" s="17">
        <v>4</v>
      </c>
      <c r="H15" s="17">
        <v>0</v>
      </c>
      <c r="I15" s="17">
        <v>2.9</v>
      </c>
      <c r="J15" s="17">
        <f>OR(F15&lt;&gt;0,G15&lt;&gt;0,H15&lt;&gt;0,I15&lt;&gt;0)*(F15 + (F15 = 0))*(G15 + (G15 = 0))*(H15 + (H15 = 0))*(I15 + (I15 = 0))</f>
        <v>11.6</v>
      </c>
      <c r="K15" s="16"/>
      <c r="L15" s="16"/>
      <c r="M15" s="16"/>
    </row>
    <row r="16" spans="1:13" x14ac:dyDescent="0.25">
      <c r="A16" s="15"/>
      <c r="B16" s="15"/>
      <c r="C16" s="15"/>
      <c r="D16" s="18"/>
      <c r="E16" s="15"/>
      <c r="F16" s="16"/>
      <c r="G16" s="16"/>
      <c r="H16" s="16"/>
      <c r="I16" s="16"/>
      <c r="J16" s="17">
        <f>SUM(J14:J15)</f>
        <v>28.01</v>
      </c>
      <c r="K16" s="16"/>
      <c r="L16" s="16"/>
      <c r="M16" s="16"/>
    </row>
    <row r="17" spans="1:13" x14ac:dyDescent="0.25">
      <c r="A17" s="13" t="s">
        <v>71</v>
      </c>
      <c r="B17" s="13" t="s">
        <v>16</v>
      </c>
      <c r="C17" s="13" t="s">
        <v>17</v>
      </c>
      <c r="D17" s="14" t="s">
        <v>47</v>
      </c>
      <c r="E17" s="15"/>
      <c r="F17" s="16"/>
      <c r="G17" s="16"/>
      <c r="H17" s="16"/>
      <c r="I17" s="16"/>
      <c r="J17" s="17"/>
      <c r="K17" s="17">
        <f>J25</f>
        <v>45.58</v>
      </c>
      <c r="L17" s="17">
        <v>10.72</v>
      </c>
      <c r="M17" s="17">
        <f>ROUND(K17*L17,2)</f>
        <v>488.62</v>
      </c>
    </row>
    <row r="18" spans="1:13" ht="67.5" x14ac:dyDescent="0.25">
      <c r="A18" s="15"/>
      <c r="B18" s="15"/>
      <c r="C18" s="15"/>
      <c r="D18" s="18" t="s">
        <v>48</v>
      </c>
      <c r="E18" s="15"/>
      <c r="F18" s="16"/>
      <c r="G18" s="16"/>
      <c r="H18" s="16"/>
      <c r="I18" s="16"/>
      <c r="J18" s="16"/>
      <c r="K18" s="16"/>
      <c r="L18" s="16"/>
      <c r="M18" s="16"/>
    </row>
    <row r="19" spans="1:13" x14ac:dyDescent="0.25">
      <c r="A19" s="15"/>
      <c r="B19" s="15"/>
      <c r="C19" s="15"/>
      <c r="D19" s="18"/>
      <c r="E19" s="13" t="s">
        <v>85</v>
      </c>
      <c r="F19" s="16">
        <v>1</v>
      </c>
      <c r="G19" s="17">
        <v>51.11</v>
      </c>
      <c r="H19" s="17">
        <v>0</v>
      </c>
      <c r="I19" s="17">
        <v>0</v>
      </c>
      <c r="J19" s="17">
        <f t="shared" ref="J19:J22" si="0">OR(F19&lt;&gt;0,G19&lt;&gt;0,H19&lt;&gt;0,I19&lt;&gt;0)*(F19 + (F19 = 0))*(G19 + (G19 = 0))*(H19 + (H19 = 0))*(I19 + (I19 = 0))</f>
        <v>51.11</v>
      </c>
      <c r="K19" s="16"/>
      <c r="L19" s="16"/>
      <c r="M19" s="16"/>
    </row>
    <row r="20" spans="1:13" x14ac:dyDescent="0.25">
      <c r="A20" s="15"/>
      <c r="B20" s="15"/>
      <c r="C20" s="15"/>
      <c r="D20" s="18"/>
      <c r="E20" s="13" t="s">
        <v>86</v>
      </c>
      <c r="F20" s="16">
        <v>1</v>
      </c>
      <c r="G20" s="17">
        <v>14.32</v>
      </c>
      <c r="H20" s="17">
        <v>0</v>
      </c>
      <c r="I20" s="17">
        <v>0</v>
      </c>
      <c r="J20" s="17">
        <f t="shared" si="0"/>
        <v>14.32</v>
      </c>
      <c r="K20" s="16"/>
      <c r="L20" s="16"/>
      <c r="M20" s="16"/>
    </row>
    <row r="21" spans="1:13" x14ac:dyDescent="0.25">
      <c r="A21" s="15"/>
      <c r="B21" s="15"/>
      <c r="C21" s="15"/>
      <c r="D21" s="18"/>
      <c r="E21" s="13" t="s">
        <v>87</v>
      </c>
      <c r="F21" s="16">
        <v>1</v>
      </c>
      <c r="G21" s="17">
        <v>7.67</v>
      </c>
      <c r="H21" s="17">
        <v>0</v>
      </c>
      <c r="I21" s="17">
        <v>0</v>
      </c>
      <c r="J21" s="17">
        <f t="shared" si="0"/>
        <v>7.67</v>
      </c>
      <c r="K21" s="16"/>
      <c r="L21" s="16"/>
      <c r="M21" s="16"/>
    </row>
    <row r="22" spans="1:13" x14ac:dyDescent="0.25">
      <c r="A22" s="15"/>
      <c r="B22" s="15"/>
      <c r="C22" s="15"/>
      <c r="D22" s="18"/>
      <c r="E22" s="13" t="s">
        <v>83</v>
      </c>
      <c r="F22" s="16">
        <v>2</v>
      </c>
      <c r="G22" s="17">
        <v>5.99</v>
      </c>
      <c r="H22" s="17">
        <v>0</v>
      </c>
      <c r="I22" s="17">
        <v>0</v>
      </c>
      <c r="J22" s="17">
        <f t="shared" si="0"/>
        <v>11.98</v>
      </c>
      <c r="K22" s="16"/>
      <c r="L22" s="16"/>
      <c r="M22" s="16"/>
    </row>
    <row r="23" spans="1:13" x14ac:dyDescent="0.25">
      <c r="A23" s="15"/>
      <c r="B23" s="15"/>
      <c r="C23" s="15"/>
      <c r="D23" s="18"/>
      <c r="E23" s="13" t="s">
        <v>88</v>
      </c>
      <c r="F23" s="16">
        <v>-12</v>
      </c>
      <c r="G23" s="17">
        <v>0.9</v>
      </c>
      <c r="H23" s="17">
        <v>0</v>
      </c>
      <c r="I23" s="17">
        <v>0</v>
      </c>
      <c r="J23" s="17">
        <f>OR(F23&lt;&gt;0,G23&lt;&gt;0,H23&lt;&gt;0,I23&lt;&gt;0)*(F23 + (F23 = 0))*(G23 + (G23 = 0))*(H23 + (H23 = 0))*(I23 + (I23 = 0))</f>
        <v>-10.8</v>
      </c>
      <c r="K23" s="16"/>
      <c r="L23" s="16"/>
      <c r="M23" s="16"/>
    </row>
    <row r="24" spans="1:13" x14ac:dyDescent="0.25">
      <c r="A24" s="15"/>
      <c r="B24" s="15"/>
      <c r="C24" s="15"/>
      <c r="D24" s="18"/>
      <c r="E24" s="13" t="s">
        <v>89</v>
      </c>
      <c r="F24" s="16">
        <v>-4</v>
      </c>
      <c r="G24" s="17">
        <v>2.87</v>
      </c>
      <c r="H24" s="17">
        <v>0</v>
      </c>
      <c r="I24" s="17">
        <v>2.5</v>
      </c>
      <c r="J24" s="17">
        <f>OR(F24&lt;&gt;0,G24&lt;&gt;0,H24&lt;&gt;0,I24&lt;&gt;0)*(F24 + (F24 = 0))*(G24 + (G24 = 0))*(H24 + (H24 = 0))*(I24 + (I24 = 0))</f>
        <v>-28.7</v>
      </c>
      <c r="K24" s="16"/>
      <c r="L24" s="16"/>
      <c r="M24" s="16"/>
    </row>
    <row r="25" spans="1:13" x14ac:dyDescent="0.25">
      <c r="A25" s="15"/>
      <c r="B25" s="15"/>
      <c r="C25" s="15"/>
      <c r="D25" s="18"/>
      <c r="E25" s="15"/>
      <c r="F25" s="16"/>
      <c r="G25" s="16"/>
      <c r="H25" s="16"/>
      <c r="I25" s="16"/>
      <c r="J25" s="17">
        <f>SUM(J19:J24)</f>
        <v>45.58</v>
      </c>
      <c r="K25" s="16"/>
      <c r="L25" s="16"/>
      <c r="M25" s="16"/>
    </row>
    <row r="26" spans="1:13" x14ac:dyDescent="0.25">
      <c r="A26" s="13" t="s">
        <v>72</v>
      </c>
      <c r="B26" s="13" t="s">
        <v>16</v>
      </c>
      <c r="C26" s="13" t="s">
        <v>18</v>
      </c>
      <c r="D26" s="14" t="s">
        <v>49</v>
      </c>
      <c r="E26" s="15"/>
      <c r="F26" s="16">
        <v>1</v>
      </c>
      <c r="G26" s="17">
        <v>125.28</v>
      </c>
      <c r="H26" s="17">
        <v>0</v>
      </c>
      <c r="I26" s="17">
        <v>0</v>
      </c>
      <c r="J26" s="17">
        <f>OR(F26&lt;&gt;0,G26&lt;&gt;0,H26&lt;&gt;0,I26&lt;&gt;0)*(F26 + (F26 = 0))*(G26 + (G26 = 0))*(H26 + (H26 = 0))*(I26 + (I26 = 0))</f>
        <v>125.28</v>
      </c>
      <c r="K26" s="17">
        <f>J26</f>
        <v>125.28</v>
      </c>
      <c r="L26" s="17">
        <v>48</v>
      </c>
      <c r="M26" s="17">
        <f>ROUND(K26*L26,2)</f>
        <v>6013.44</v>
      </c>
    </row>
    <row r="27" spans="1:13" ht="135" x14ac:dyDescent="0.25">
      <c r="A27" s="15"/>
      <c r="B27" s="15"/>
      <c r="C27" s="15"/>
      <c r="D27" s="18" t="s">
        <v>50</v>
      </c>
      <c r="E27" s="15"/>
      <c r="F27" s="16"/>
      <c r="G27" s="16"/>
      <c r="H27" s="16"/>
      <c r="I27" s="16"/>
      <c r="J27" s="16"/>
      <c r="K27" s="16"/>
      <c r="L27" s="16"/>
      <c r="M27" s="16"/>
    </row>
    <row r="28" spans="1:13" x14ac:dyDescent="0.25">
      <c r="A28" s="13" t="s">
        <v>73</v>
      </c>
      <c r="B28" s="13" t="s">
        <v>16</v>
      </c>
      <c r="C28" s="13" t="s">
        <v>18</v>
      </c>
      <c r="D28" s="14" t="s">
        <v>100</v>
      </c>
      <c r="E28" s="15"/>
      <c r="F28" s="16"/>
      <c r="G28" s="16"/>
      <c r="H28" s="16"/>
      <c r="I28" s="16"/>
      <c r="J28" s="16"/>
      <c r="K28" s="17">
        <f>J33</f>
        <v>152.47</v>
      </c>
      <c r="L28" s="17">
        <v>32</v>
      </c>
      <c r="M28" s="17">
        <f>ROUND(K28*L28,2)</f>
        <v>4879.04</v>
      </c>
    </row>
    <row r="29" spans="1:13" ht="175.5" x14ac:dyDescent="0.25">
      <c r="A29" s="15"/>
      <c r="B29" s="15"/>
      <c r="C29" s="15"/>
      <c r="D29" s="18" t="s">
        <v>109</v>
      </c>
      <c r="E29" s="15"/>
      <c r="F29" s="16"/>
      <c r="G29" s="16"/>
      <c r="H29" s="16"/>
      <c r="I29" s="16"/>
      <c r="J29" s="16"/>
      <c r="K29" s="16"/>
      <c r="L29" s="16"/>
      <c r="M29" s="16"/>
    </row>
    <row r="30" spans="1:13" x14ac:dyDescent="0.25">
      <c r="A30" s="15"/>
      <c r="B30" s="15"/>
      <c r="C30" s="15"/>
      <c r="D30" s="18"/>
      <c r="E30" s="13"/>
      <c r="F30" s="16">
        <v>1</v>
      </c>
      <c r="G30" s="17">
        <v>55.42</v>
      </c>
      <c r="H30" s="17">
        <v>0</v>
      </c>
      <c r="I30" s="17">
        <v>3.5</v>
      </c>
      <c r="J30" s="17">
        <f>OR(F30&lt;&gt;0,G30&lt;&gt;0,H30&lt;&gt;0,I30&lt;&gt;0)*(F30 + (F30 = 0))*(G30 + (G30 = 0))*(H30 + (H30 = 0))*(I30 + (I30 = 0))</f>
        <v>193.97</v>
      </c>
      <c r="K30" s="16"/>
      <c r="L30" s="16"/>
      <c r="M30" s="16"/>
    </row>
    <row r="31" spans="1:13" x14ac:dyDescent="0.25">
      <c r="A31" s="15"/>
      <c r="B31" s="15"/>
      <c r="C31" s="15"/>
      <c r="D31" s="18"/>
      <c r="E31" s="13"/>
      <c r="F31" s="16">
        <v>-8</v>
      </c>
      <c r="G31" s="17">
        <v>0.8</v>
      </c>
      <c r="H31" s="17">
        <v>0</v>
      </c>
      <c r="I31" s="17">
        <v>2</v>
      </c>
      <c r="J31" s="17">
        <f>OR(F31&lt;&gt;0,G31&lt;&gt;0,H31&lt;&gt;0,I31&lt;&gt;0)*(F31 + (F31 = 0))*(G31 + (G31 = 0))*(H31 + (H31 = 0))*(I31 + (I31 = 0))</f>
        <v>-12.8</v>
      </c>
      <c r="K31" s="16"/>
      <c r="L31" s="16"/>
      <c r="M31" s="16"/>
    </row>
    <row r="32" spans="1:13" x14ac:dyDescent="0.25">
      <c r="A32" s="15"/>
      <c r="B32" s="15"/>
      <c r="C32" s="15"/>
      <c r="D32" s="18"/>
      <c r="E32" s="13"/>
      <c r="F32" s="16">
        <v>-4</v>
      </c>
      <c r="G32" s="17">
        <v>2.87</v>
      </c>
      <c r="H32" s="17">
        <v>0</v>
      </c>
      <c r="I32" s="17">
        <v>2.5</v>
      </c>
      <c r="J32" s="17">
        <f>OR(F32&lt;&gt;0,G32&lt;&gt;0,H32&lt;&gt;0,I32&lt;&gt;0)*(F32 + (F32 = 0))*(G32 + (G32 = 0))*(H32 + (H32 = 0))*(I32 + (I32 = 0))</f>
        <v>-28.7</v>
      </c>
      <c r="K32" s="16"/>
      <c r="L32" s="16"/>
      <c r="M32" s="16"/>
    </row>
    <row r="33" spans="1:13" x14ac:dyDescent="0.25">
      <c r="A33" s="15"/>
      <c r="B33" s="15"/>
      <c r="C33" s="15"/>
      <c r="D33" s="18"/>
      <c r="E33" s="15"/>
      <c r="F33" s="16"/>
      <c r="G33" s="16"/>
      <c r="H33" s="16"/>
      <c r="I33" s="16"/>
      <c r="J33" s="17">
        <f>SUM(J30:J32)</f>
        <v>152.47</v>
      </c>
      <c r="K33" s="31"/>
      <c r="L33" s="17"/>
      <c r="M33" s="17"/>
    </row>
    <row r="34" spans="1:13" x14ac:dyDescent="0.25">
      <c r="A34" s="13" t="s">
        <v>74</v>
      </c>
      <c r="B34" s="13" t="s">
        <v>16</v>
      </c>
      <c r="C34" s="13" t="s">
        <v>18</v>
      </c>
      <c r="D34" s="14" t="s">
        <v>110</v>
      </c>
      <c r="E34" s="15"/>
      <c r="F34" s="16"/>
      <c r="G34" s="16"/>
      <c r="H34" s="16"/>
      <c r="I34" s="16"/>
      <c r="J34" s="16"/>
      <c r="K34" s="17">
        <f>J44</f>
        <v>42.29</v>
      </c>
      <c r="L34" s="17">
        <v>38</v>
      </c>
      <c r="M34" s="17">
        <f>ROUND(K34*L34,2)</f>
        <v>1607.02</v>
      </c>
    </row>
    <row r="35" spans="1:13" ht="229.5" x14ac:dyDescent="0.25">
      <c r="A35" s="15"/>
      <c r="B35" s="15"/>
      <c r="C35" s="15"/>
      <c r="D35" s="18" t="s">
        <v>102</v>
      </c>
      <c r="E35" s="15"/>
      <c r="F35" s="16"/>
      <c r="G35" s="16"/>
      <c r="H35" s="16"/>
      <c r="I35" s="16"/>
      <c r="J35" s="16"/>
      <c r="K35" s="16"/>
      <c r="L35" s="16"/>
      <c r="M35" s="16"/>
    </row>
    <row r="36" spans="1:13" x14ac:dyDescent="0.25">
      <c r="A36" s="15"/>
      <c r="B36" s="15"/>
      <c r="C36" s="15"/>
      <c r="D36" s="18"/>
      <c r="E36" s="13" t="s">
        <v>90</v>
      </c>
      <c r="F36" s="16">
        <v>1</v>
      </c>
      <c r="G36" s="17">
        <v>4.24</v>
      </c>
      <c r="H36" s="17">
        <v>0</v>
      </c>
      <c r="I36" s="17">
        <v>3.5</v>
      </c>
      <c r="J36" s="17">
        <f>OR(F36&lt;&gt;0,G36&lt;&gt;0,H36&lt;&gt;0,I36&lt;&gt;0)*(F36 + (F36 = 0))*(G36 + (G36 = 0))*(H36 + (H36 = 0))*(I36 + (I36 = 0))</f>
        <v>14.84</v>
      </c>
      <c r="K36" s="16"/>
      <c r="L36" s="16"/>
      <c r="M36" s="16"/>
    </row>
    <row r="37" spans="1:13" x14ac:dyDescent="0.25">
      <c r="A37" s="15"/>
      <c r="B37" s="15"/>
      <c r="C37" s="15"/>
      <c r="D37" s="18"/>
      <c r="E37" s="13" t="s">
        <v>90</v>
      </c>
      <c r="F37" s="16">
        <v>1</v>
      </c>
      <c r="G37" s="17">
        <v>1.42</v>
      </c>
      <c r="H37" s="17">
        <v>0</v>
      </c>
      <c r="I37" s="17">
        <v>3.5</v>
      </c>
      <c r="J37" s="17">
        <f t="shared" ref="J37:J38" si="1">OR(F37&lt;&gt;0,G37&lt;&gt;0,H37&lt;&gt;0,I37&lt;&gt;0)*(F37 + (F37 = 0))*(G37 + (G37 = 0))*(H37 + (H37 = 0))*(I37 + (I37 = 0))</f>
        <v>4.97</v>
      </c>
      <c r="K37" s="16"/>
      <c r="L37" s="16"/>
      <c r="M37" s="16"/>
    </row>
    <row r="38" spans="1:13" x14ac:dyDescent="0.25">
      <c r="A38" s="15"/>
      <c r="B38" s="15"/>
      <c r="C38" s="15"/>
      <c r="D38" s="18"/>
      <c r="E38" s="13" t="s">
        <v>90</v>
      </c>
      <c r="F38" s="16">
        <v>1</v>
      </c>
      <c r="G38" s="17">
        <v>2.1</v>
      </c>
      <c r="H38" s="17">
        <v>0</v>
      </c>
      <c r="I38" s="17">
        <v>3.5</v>
      </c>
      <c r="J38" s="17">
        <f t="shared" si="1"/>
        <v>7.35</v>
      </c>
      <c r="K38" s="16"/>
      <c r="L38" s="16"/>
      <c r="M38" s="16"/>
    </row>
    <row r="39" spans="1:13" x14ac:dyDescent="0.25">
      <c r="A39" s="15"/>
      <c r="B39" s="15"/>
      <c r="C39" s="15"/>
      <c r="D39" s="18"/>
      <c r="E39" s="13" t="s">
        <v>90</v>
      </c>
      <c r="F39" s="16">
        <v>1</v>
      </c>
      <c r="G39" s="17">
        <v>2</v>
      </c>
      <c r="H39" s="17">
        <v>0</v>
      </c>
      <c r="I39" s="17">
        <v>3.5</v>
      </c>
      <c r="J39" s="17">
        <f>OR(F39&lt;&gt;0,G39&lt;&gt;0,H39&lt;&gt;0,I39&lt;&gt;0)*(F39 + (F39 = 0))*(G39 + (G39 = 0))*(H39 + (H39 = 0))*(I39 + (I39 = 0))</f>
        <v>7</v>
      </c>
      <c r="K39" s="16"/>
      <c r="L39" s="16"/>
      <c r="M39" s="16"/>
    </row>
    <row r="40" spans="1:13" x14ac:dyDescent="0.25">
      <c r="A40" s="15"/>
      <c r="B40" s="15"/>
      <c r="C40" s="15"/>
      <c r="D40" s="18"/>
      <c r="E40" s="13" t="s">
        <v>86</v>
      </c>
      <c r="F40" s="16">
        <v>1</v>
      </c>
      <c r="G40" s="17">
        <v>3.85</v>
      </c>
      <c r="H40" s="17">
        <v>0</v>
      </c>
      <c r="I40" s="17">
        <v>3.5</v>
      </c>
      <c r="J40" s="17">
        <f t="shared" ref="J40:J42" si="2">OR(F40&lt;&gt;0,G40&lt;&gt;0,H40&lt;&gt;0,I40&lt;&gt;0)*(F40 + (F40 = 0))*(G40 + (G40 = 0))*(H40 + (H40 = 0))*(I40 + (I40 = 0))</f>
        <v>13.48</v>
      </c>
      <c r="K40" s="16"/>
      <c r="L40" s="16"/>
      <c r="M40" s="16"/>
    </row>
    <row r="41" spans="1:13" x14ac:dyDescent="0.25">
      <c r="A41" s="15"/>
      <c r="B41" s="15"/>
      <c r="C41" s="15"/>
      <c r="D41" s="18"/>
      <c r="E41" s="13" t="s">
        <v>88</v>
      </c>
      <c r="F41" s="16">
        <v>-4</v>
      </c>
      <c r="G41" s="17">
        <v>0.9</v>
      </c>
      <c r="H41" s="17">
        <v>0</v>
      </c>
      <c r="I41" s="17">
        <v>2.0499999999999998</v>
      </c>
      <c r="J41" s="17">
        <f t="shared" si="2"/>
        <v>-7.38</v>
      </c>
      <c r="K41" s="16"/>
      <c r="L41" s="16"/>
      <c r="M41" s="16"/>
    </row>
    <row r="42" spans="1:13" x14ac:dyDescent="0.25">
      <c r="A42" s="15"/>
      <c r="B42" s="15"/>
      <c r="C42" s="15"/>
      <c r="D42" s="18"/>
      <c r="E42" s="13" t="s">
        <v>91</v>
      </c>
      <c r="F42" s="16">
        <v>1</v>
      </c>
      <c r="G42" s="17">
        <v>3.38</v>
      </c>
      <c r="H42" s="17">
        <v>0</v>
      </c>
      <c r="I42" s="17">
        <v>0.6</v>
      </c>
      <c r="J42" s="17">
        <f t="shared" si="2"/>
        <v>2.0299999999999998</v>
      </c>
      <c r="K42" s="16"/>
      <c r="L42" s="16"/>
      <c r="M42" s="16"/>
    </row>
    <row r="43" spans="1:13" x14ac:dyDescent="0.25">
      <c r="A43" s="15"/>
      <c r="B43" s="15"/>
      <c r="C43" s="15"/>
      <c r="D43" s="18"/>
      <c r="E43" s="13"/>
      <c r="F43" s="16">
        <v>0</v>
      </c>
      <c r="G43" s="17">
        <v>0</v>
      </c>
      <c r="H43" s="17">
        <v>0</v>
      </c>
      <c r="I43" s="17">
        <v>0</v>
      </c>
      <c r="J43" s="17">
        <f>OR(F43&lt;&gt;0,G43&lt;&gt;0,H43&lt;&gt;0,I43&lt;&gt;0)*(F43 + (F43 = 0))*(G43 + (G43 = 0))*(H43 + (H43 = 0))*(I43 + (I43 = 0))</f>
        <v>0</v>
      </c>
      <c r="K43" s="16"/>
      <c r="L43" s="16"/>
      <c r="M43" s="16"/>
    </row>
    <row r="44" spans="1:13" x14ac:dyDescent="0.25">
      <c r="A44" s="15"/>
      <c r="B44" s="15"/>
      <c r="C44" s="15"/>
      <c r="D44" s="18"/>
      <c r="E44" s="15"/>
      <c r="F44" s="16"/>
      <c r="G44" s="16"/>
      <c r="H44" s="16"/>
      <c r="I44" s="16"/>
      <c r="J44" s="17">
        <f>SUM(J36:J43)</f>
        <v>42.29</v>
      </c>
      <c r="K44" s="31"/>
      <c r="L44" s="17"/>
      <c r="M44" s="17"/>
    </row>
    <row r="45" spans="1:13" x14ac:dyDescent="0.25">
      <c r="A45" s="13" t="s">
        <v>75</v>
      </c>
      <c r="B45" s="13" t="s">
        <v>16</v>
      </c>
      <c r="C45" s="13" t="s">
        <v>18</v>
      </c>
      <c r="D45" s="14" t="s">
        <v>92</v>
      </c>
      <c r="E45" s="15"/>
      <c r="F45" s="16"/>
      <c r="G45" s="16"/>
      <c r="H45" s="16"/>
      <c r="I45" s="16"/>
      <c r="J45" s="16"/>
      <c r="K45" s="17">
        <f>J49</f>
        <v>8.09</v>
      </c>
      <c r="L45" s="17">
        <v>13.89</v>
      </c>
      <c r="M45" s="17">
        <f>ROUND(K45*L45,2)</f>
        <v>112.37</v>
      </c>
    </row>
    <row r="46" spans="1:13" ht="54" x14ac:dyDescent="0.25">
      <c r="A46" s="15"/>
      <c r="B46" s="15"/>
      <c r="C46" s="15"/>
      <c r="D46" s="18" t="s">
        <v>93</v>
      </c>
      <c r="E46" s="15"/>
      <c r="F46" s="16"/>
      <c r="G46" s="16"/>
      <c r="H46" s="16"/>
      <c r="I46" s="16"/>
      <c r="J46" s="16"/>
      <c r="K46" s="16"/>
      <c r="L46" s="16"/>
      <c r="M46" s="16"/>
    </row>
    <row r="47" spans="1:13" x14ac:dyDescent="0.25">
      <c r="A47" s="15"/>
      <c r="B47" s="15"/>
      <c r="C47" s="15"/>
      <c r="D47" s="18"/>
      <c r="E47" s="13" t="s">
        <v>25</v>
      </c>
      <c r="F47" s="16">
        <v>1</v>
      </c>
      <c r="G47" s="17">
        <v>0.92</v>
      </c>
      <c r="H47" s="17">
        <v>0</v>
      </c>
      <c r="I47" s="17">
        <v>2.2000000000000002</v>
      </c>
      <c r="J47" s="17">
        <f>OR(F47&lt;&gt;0,G47&lt;&gt;0,H47&lt;&gt;0,I47&lt;&gt;0)*(F47 + (F47 = 0))*(G47 + (G47 = 0))*(H47 + (H47 = 0))*(I47 + (I47 = 0))</f>
        <v>2.02</v>
      </c>
      <c r="K47" s="16"/>
      <c r="L47" s="16"/>
      <c r="M47" s="16"/>
    </row>
    <row r="48" spans="1:13" x14ac:dyDescent="0.25">
      <c r="A48" s="15"/>
      <c r="B48" s="15"/>
      <c r="C48" s="15"/>
      <c r="D48" s="18"/>
      <c r="E48" s="13" t="s">
        <v>83</v>
      </c>
      <c r="F48" s="16">
        <v>3</v>
      </c>
      <c r="G48" s="17">
        <v>0.92</v>
      </c>
      <c r="H48" s="17">
        <v>0</v>
      </c>
      <c r="I48" s="17">
        <v>2.2000000000000002</v>
      </c>
      <c r="J48" s="17">
        <f>OR(F48&lt;&gt;0,G48&lt;&gt;0,H48&lt;&gt;0,I48&lt;&gt;0)*(F48 + (F48 = 0))*(G48 + (G48 = 0))*(H48 + (H48 = 0))*(I48 + (I48 = 0))</f>
        <v>6.07</v>
      </c>
      <c r="K48" s="16"/>
      <c r="L48" s="16"/>
      <c r="M48" s="16"/>
    </row>
    <row r="49" spans="1:13" x14ac:dyDescent="0.25">
      <c r="A49" s="15"/>
      <c r="B49" s="15"/>
      <c r="C49" s="15"/>
      <c r="D49" s="18"/>
      <c r="E49" s="15"/>
      <c r="F49" s="16"/>
      <c r="G49" s="16"/>
      <c r="H49" s="16"/>
      <c r="I49" s="16"/>
      <c r="J49" s="17">
        <f>SUM(J47:J48)</f>
        <v>8.09</v>
      </c>
      <c r="K49" s="31"/>
      <c r="L49" s="17"/>
      <c r="M49" s="17"/>
    </row>
    <row r="50" spans="1:13" x14ac:dyDescent="0.25">
      <c r="A50" s="13" t="s">
        <v>76</v>
      </c>
      <c r="B50" s="13" t="s">
        <v>16</v>
      </c>
      <c r="C50" s="13" t="s">
        <v>18</v>
      </c>
      <c r="D50" s="14" t="s">
        <v>94</v>
      </c>
      <c r="E50" s="15"/>
      <c r="F50" s="16"/>
      <c r="G50" s="16"/>
      <c r="H50" s="16"/>
      <c r="I50" s="16"/>
      <c r="J50" s="16"/>
      <c r="K50" s="17">
        <f>J55</f>
        <v>32.1</v>
      </c>
      <c r="L50" s="17">
        <v>32</v>
      </c>
      <c r="M50" s="17">
        <f>ROUND(K50*L50,2)</f>
        <v>1027.2</v>
      </c>
    </row>
    <row r="51" spans="1:13" ht="67.5" x14ac:dyDescent="0.25">
      <c r="A51" s="15"/>
      <c r="B51" s="15"/>
      <c r="C51" s="15"/>
      <c r="D51" s="18" t="s">
        <v>111</v>
      </c>
      <c r="E51" s="15"/>
      <c r="F51" s="16"/>
      <c r="G51" s="16"/>
      <c r="H51" s="16"/>
      <c r="I51" s="16"/>
      <c r="J51" s="16"/>
      <c r="K51" s="16"/>
      <c r="L51" s="16"/>
      <c r="M51" s="16"/>
    </row>
    <row r="52" spans="1:13" x14ac:dyDescent="0.25">
      <c r="A52" s="15"/>
      <c r="B52" s="15"/>
      <c r="C52" s="15"/>
      <c r="D52" s="18"/>
      <c r="E52" s="13" t="s">
        <v>26</v>
      </c>
      <c r="F52" s="16">
        <v>4</v>
      </c>
      <c r="G52" s="17">
        <v>2</v>
      </c>
      <c r="H52" s="17">
        <v>0</v>
      </c>
      <c r="I52" s="17">
        <v>2.9</v>
      </c>
      <c r="J52" s="17">
        <f t="shared" ref="J52:J53" si="3">OR(F52&lt;&gt;0,G52&lt;&gt;0,H52&lt;&gt;0,I52&lt;&gt;0)*(F52 + (F52 = 0))*(G52 + (G52 = 0))*(H52 + (H52 = 0))*(I52 + (I52 = 0))</f>
        <v>23.2</v>
      </c>
      <c r="K52" s="16"/>
      <c r="L52" s="16"/>
      <c r="M52" s="16"/>
    </row>
    <row r="53" spans="1:13" x14ac:dyDescent="0.25">
      <c r="A53" s="15"/>
      <c r="B53" s="15"/>
      <c r="C53" s="15"/>
      <c r="D53" s="18"/>
      <c r="E53" s="13" t="s">
        <v>26</v>
      </c>
      <c r="F53" s="16">
        <v>2</v>
      </c>
      <c r="G53" s="17">
        <v>2.1</v>
      </c>
      <c r="H53" s="17">
        <v>0</v>
      </c>
      <c r="I53" s="17">
        <v>2.9</v>
      </c>
      <c r="J53" s="17">
        <f t="shared" si="3"/>
        <v>12.18</v>
      </c>
      <c r="K53" s="16"/>
      <c r="L53" s="16"/>
      <c r="M53" s="16"/>
    </row>
    <row r="54" spans="1:13" x14ac:dyDescent="0.25">
      <c r="A54" s="15"/>
      <c r="B54" s="15"/>
      <c r="C54" s="15"/>
      <c r="D54" s="18"/>
      <c r="E54" s="13" t="s">
        <v>88</v>
      </c>
      <c r="F54" s="16">
        <v>-2</v>
      </c>
      <c r="G54" s="17">
        <v>0.82</v>
      </c>
      <c r="H54" s="17">
        <v>0</v>
      </c>
      <c r="I54" s="17">
        <v>2</v>
      </c>
      <c r="J54" s="17">
        <f>OR(F54&lt;&gt;0,G54&lt;&gt;0,H54&lt;&gt;0,I54&lt;&gt;0)*(F54 + (F54 = 0))*(G54 + (G54 = 0))*(H54 + (H54 = 0))*(I54 + (I54 = 0))</f>
        <v>-3.28</v>
      </c>
      <c r="K54" s="16"/>
      <c r="L54" s="16"/>
      <c r="M54" s="16"/>
    </row>
    <row r="55" spans="1:13" x14ac:dyDescent="0.25">
      <c r="A55" s="19"/>
      <c r="B55" s="19"/>
      <c r="C55" s="19"/>
      <c r="D55" s="20"/>
      <c r="E55" s="19"/>
      <c r="F55" s="16"/>
      <c r="G55" s="16"/>
      <c r="H55" s="16"/>
      <c r="I55" s="16"/>
      <c r="J55" s="17">
        <f>SUM(J52:J54)</f>
        <v>32.1</v>
      </c>
      <c r="K55" s="16"/>
      <c r="L55" s="16"/>
      <c r="M55" s="16"/>
    </row>
    <row r="56" spans="1:13" x14ac:dyDescent="0.25">
      <c r="A56" s="13" t="s">
        <v>120</v>
      </c>
      <c r="B56" s="13" t="s">
        <v>16</v>
      </c>
      <c r="C56" s="13" t="s">
        <v>18</v>
      </c>
      <c r="D56" s="21" t="s">
        <v>99</v>
      </c>
      <c r="E56" s="13" t="s">
        <v>63</v>
      </c>
      <c r="F56" s="16">
        <v>1</v>
      </c>
      <c r="G56" s="17">
        <v>34.71</v>
      </c>
      <c r="H56" s="17">
        <v>0</v>
      </c>
      <c r="I56" s="17">
        <v>0</v>
      </c>
      <c r="J56" s="17">
        <f>OR(F56&lt;&gt;0,G56&lt;&gt;0,H56&lt;&gt;0,I56&lt;&gt;0)*(F56 + (F56 = 0))*(G56 + (G56 = 0))*(H56 + (H56 = 0))*(I56 + (I56 = 0))</f>
        <v>34.71</v>
      </c>
      <c r="K56" s="17">
        <f>J56</f>
        <v>34.71</v>
      </c>
      <c r="L56" s="17">
        <v>27</v>
      </c>
      <c r="M56" s="17">
        <f>ROUND(K56*L56,2)</f>
        <v>937.17</v>
      </c>
    </row>
    <row r="57" spans="1:13" ht="105" customHeight="1" x14ac:dyDescent="0.25">
      <c r="A57" s="15"/>
      <c r="B57" s="15"/>
      <c r="C57" s="15"/>
      <c r="D57" s="22" t="s">
        <v>302</v>
      </c>
      <c r="E57" s="15"/>
      <c r="F57" s="16"/>
      <c r="G57" s="16"/>
      <c r="H57" s="16"/>
      <c r="I57" s="16"/>
      <c r="J57" s="16"/>
      <c r="K57" s="16"/>
      <c r="L57" s="16"/>
      <c r="M57" s="16"/>
    </row>
    <row r="58" spans="1:13" ht="15.75" customHeight="1" x14ac:dyDescent="0.25">
      <c r="A58" s="13" t="s">
        <v>121</v>
      </c>
      <c r="B58" s="13" t="s">
        <v>16</v>
      </c>
      <c r="C58" s="13" t="s">
        <v>18</v>
      </c>
      <c r="D58" s="21" t="s">
        <v>98</v>
      </c>
      <c r="E58" s="13" t="s">
        <v>63</v>
      </c>
      <c r="F58" s="16">
        <v>1</v>
      </c>
      <c r="G58" s="17">
        <v>83.16</v>
      </c>
      <c r="H58" s="17">
        <v>0</v>
      </c>
      <c r="I58" s="17">
        <v>0</v>
      </c>
      <c r="J58" s="17">
        <f>OR(F58&lt;&gt;0,G58&lt;&gt;0,H58&lt;&gt;0,I58&lt;&gt;0)*(F58 + (F58 = 0))*(G58 + (G58 = 0))*(H58 + (H58 = 0))*(I58 + (I58 = 0))</f>
        <v>83.16</v>
      </c>
      <c r="K58" s="17">
        <f>J58</f>
        <v>83.16</v>
      </c>
      <c r="L58" s="17">
        <v>31</v>
      </c>
      <c r="M58" s="17">
        <f>ROUND(K58*L58,2)</f>
        <v>2577.96</v>
      </c>
    </row>
    <row r="59" spans="1:13" ht="119.25" customHeight="1" x14ac:dyDescent="0.25">
      <c r="A59" s="15"/>
      <c r="B59" s="15"/>
      <c r="C59" s="15"/>
      <c r="D59" s="22" t="s">
        <v>103</v>
      </c>
      <c r="E59" s="15"/>
      <c r="F59" s="16"/>
      <c r="G59" s="16"/>
      <c r="H59" s="16"/>
      <c r="I59" s="16"/>
      <c r="J59" s="16"/>
      <c r="K59" s="16"/>
      <c r="L59" s="16"/>
      <c r="M59" s="16"/>
    </row>
    <row r="60" spans="1:13" x14ac:dyDescent="0.25">
      <c r="A60" s="13" t="s">
        <v>122</v>
      </c>
      <c r="B60" s="13" t="s">
        <v>16</v>
      </c>
      <c r="C60" s="13" t="s">
        <v>19</v>
      </c>
      <c r="D60" s="14" t="s">
        <v>27</v>
      </c>
      <c r="E60" s="15"/>
      <c r="F60" s="16"/>
      <c r="G60" s="16"/>
      <c r="H60" s="16"/>
      <c r="I60" s="16"/>
      <c r="J60" s="16"/>
      <c r="K60" s="17">
        <f>J64</f>
        <v>4</v>
      </c>
      <c r="L60" s="17">
        <v>292</v>
      </c>
      <c r="M60" s="17">
        <f>ROUND(K60*L60,2)</f>
        <v>1168</v>
      </c>
    </row>
    <row r="61" spans="1:13" ht="155.25" customHeight="1" x14ac:dyDescent="0.25">
      <c r="A61" s="15"/>
      <c r="B61" s="15"/>
      <c r="C61" s="15"/>
      <c r="D61" s="18" t="s">
        <v>116</v>
      </c>
      <c r="E61" s="15"/>
      <c r="F61" s="16"/>
      <c r="G61" s="16"/>
      <c r="H61" s="16"/>
      <c r="I61" s="16"/>
      <c r="J61" s="16"/>
      <c r="K61" s="16"/>
      <c r="L61" s="16"/>
      <c r="M61" s="16"/>
    </row>
    <row r="62" spans="1:13" x14ac:dyDescent="0.25">
      <c r="A62" s="15"/>
      <c r="B62" s="15"/>
      <c r="C62" s="15"/>
      <c r="D62" s="18"/>
      <c r="E62" s="13" t="s">
        <v>25</v>
      </c>
      <c r="F62" s="16">
        <v>1</v>
      </c>
      <c r="G62" s="17">
        <v>0</v>
      </c>
      <c r="H62" s="17">
        <v>0</v>
      </c>
      <c r="I62" s="17">
        <v>0</v>
      </c>
      <c r="J62" s="17">
        <f>OR(F62&lt;&gt;0,G62&lt;&gt;0,H62&lt;&gt;0,I62&lt;&gt;0)*(F62 + (F62 = 0))*(G62 + (G62 = 0))*(H62 + (H62 = 0))*(I62 + (I62 = 0))</f>
        <v>1</v>
      </c>
      <c r="K62" s="16"/>
      <c r="L62" s="16"/>
      <c r="M62" s="16"/>
    </row>
    <row r="63" spans="1:13" x14ac:dyDescent="0.25">
      <c r="A63" s="15"/>
      <c r="B63" s="15"/>
      <c r="C63" s="15"/>
      <c r="D63" s="18"/>
      <c r="E63" s="13" t="s">
        <v>26</v>
      </c>
      <c r="F63" s="16">
        <v>3</v>
      </c>
      <c r="G63" s="17">
        <v>0</v>
      </c>
      <c r="H63" s="17">
        <v>0</v>
      </c>
      <c r="I63" s="17">
        <v>0</v>
      </c>
      <c r="J63" s="17">
        <f>OR(F63&lt;&gt;0,G63&lt;&gt;0,H63&lt;&gt;0,I63&lt;&gt;0)*(F63 + (F63 = 0))*(G63 + (G63 = 0))*(H63 + (H63 = 0))*(I63 + (I63 = 0))</f>
        <v>3</v>
      </c>
      <c r="K63" s="16"/>
      <c r="L63" s="16"/>
      <c r="M63" s="16"/>
    </row>
    <row r="64" spans="1:13" x14ac:dyDescent="0.25">
      <c r="A64" s="15"/>
      <c r="B64" s="15"/>
      <c r="C64" s="15"/>
      <c r="D64" s="18"/>
      <c r="E64" s="15"/>
      <c r="F64" s="16"/>
      <c r="G64" s="16"/>
      <c r="H64" s="16"/>
      <c r="I64" s="16"/>
      <c r="J64" s="17">
        <f>SUM(J62:J63)</f>
        <v>4</v>
      </c>
      <c r="K64" s="31"/>
      <c r="L64" s="17"/>
      <c r="M64" s="17"/>
    </row>
    <row r="65" spans="1:13" x14ac:dyDescent="0.25">
      <c r="A65" s="13" t="s">
        <v>123</v>
      </c>
      <c r="B65" s="13" t="s">
        <v>16</v>
      </c>
      <c r="C65" s="13" t="s">
        <v>19</v>
      </c>
      <c r="D65" s="14" t="s">
        <v>117</v>
      </c>
      <c r="E65" s="15"/>
      <c r="F65" s="16"/>
      <c r="G65" s="16"/>
      <c r="H65" s="16"/>
      <c r="I65" s="16"/>
      <c r="J65" s="17"/>
      <c r="K65" s="17">
        <v>1</v>
      </c>
      <c r="L65" s="17">
        <v>920</v>
      </c>
      <c r="M65" s="17">
        <f>ROUND(K65*L65,2)</f>
        <v>920</v>
      </c>
    </row>
    <row r="66" spans="1:13" ht="108" x14ac:dyDescent="0.25">
      <c r="A66" s="15"/>
      <c r="B66" s="15"/>
      <c r="C66" s="15"/>
      <c r="D66" s="18" t="s">
        <v>118</v>
      </c>
      <c r="E66" s="15"/>
      <c r="F66" s="16"/>
      <c r="G66" s="16"/>
      <c r="H66" s="16"/>
      <c r="I66" s="16"/>
      <c r="J66" s="16"/>
      <c r="K66" s="16"/>
      <c r="L66" s="16"/>
      <c r="M66" s="16"/>
    </row>
    <row r="67" spans="1:13" x14ac:dyDescent="0.25">
      <c r="A67" s="13" t="s">
        <v>77</v>
      </c>
      <c r="B67" s="13" t="s">
        <v>16</v>
      </c>
      <c r="C67" s="13" t="s">
        <v>18</v>
      </c>
      <c r="D67" s="14" t="s">
        <v>95</v>
      </c>
      <c r="E67" s="15"/>
      <c r="F67" s="16">
        <v>4</v>
      </c>
      <c r="G67" s="16">
        <v>2.9</v>
      </c>
      <c r="H67" s="16">
        <v>0</v>
      </c>
      <c r="I67" s="16">
        <v>2.9</v>
      </c>
      <c r="J67" s="17">
        <f>OR(F67&lt;&gt;0,G67&lt;&gt;0,H67&lt;&gt;0,I67&lt;&gt;0)*(F67 + (F67 = 0))*(G67 + (G67 = 0))*(H67 + (H67 = 0))*(I67 + (I67 = 0))</f>
        <v>33.64</v>
      </c>
      <c r="K67" s="17">
        <f>J67</f>
        <v>33.64</v>
      </c>
      <c r="L67" s="17">
        <v>205</v>
      </c>
      <c r="M67" s="17">
        <f>ROUND(K67*L67,2)</f>
        <v>6896.2</v>
      </c>
    </row>
    <row r="68" spans="1:13" ht="256.5" x14ac:dyDescent="0.25">
      <c r="A68" s="15"/>
      <c r="B68" s="15"/>
      <c r="C68" s="15"/>
      <c r="D68" s="18" t="s">
        <v>101</v>
      </c>
      <c r="E68" s="15"/>
      <c r="F68" s="16"/>
      <c r="G68" s="16"/>
      <c r="H68" s="16"/>
      <c r="I68" s="16"/>
      <c r="J68" s="16"/>
      <c r="K68" s="16"/>
      <c r="L68" s="16"/>
      <c r="M68" s="16"/>
    </row>
    <row r="69" spans="1:13" x14ac:dyDescent="0.25">
      <c r="A69" s="13" t="s">
        <v>78</v>
      </c>
      <c r="B69" s="13" t="s">
        <v>16</v>
      </c>
      <c r="C69" s="13" t="s">
        <v>19</v>
      </c>
      <c r="D69" s="14" t="s">
        <v>51</v>
      </c>
      <c r="E69" s="15"/>
      <c r="F69" s="16">
        <v>1</v>
      </c>
      <c r="G69" s="16">
        <v>2</v>
      </c>
      <c r="H69" s="16">
        <v>0</v>
      </c>
      <c r="I69" s="16">
        <v>2.35</v>
      </c>
      <c r="J69" s="17">
        <f>OR(F69&lt;&gt;0,G69&lt;&gt;0,H69&lt;&gt;0,I69&lt;&gt;0)*(F69 + (F69 = 0))*(G69 + (G69 = 0))*(H69 + (H69 = 0))*(I69 + (I69 = 0))</f>
        <v>4.7</v>
      </c>
      <c r="K69" s="17">
        <f>J69</f>
        <v>4.7</v>
      </c>
      <c r="L69" s="17">
        <v>130</v>
      </c>
      <c r="M69" s="17">
        <f>ROUND(K69*L69,2)</f>
        <v>611</v>
      </c>
    </row>
    <row r="70" spans="1:13" ht="67.5" x14ac:dyDescent="0.25">
      <c r="A70" s="15"/>
      <c r="B70" s="15"/>
      <c r="C70" s="15"/>
      <c r="D70" s="18" t="s">
        <v>68</v>
      </c>
      <c r="E70" s="15"/>
      <c r="F70" s="16"/>
      <c r="G70" s="16"/>
      <c r="H70" s="16"/>
      <c r="I70" s="16"/>
      <c r="J70" s="16"/>
      <c r="K70" s="16"/>
      <c r="L70" s="16"/>
      <c r="M70" s="16"/>
    </row>
    <row r="71" spans="1:13" x14ac:dyDescent="0.25">
      <c r="A71" s="13" t="s">
        <v>124</v>
      </c>
      <c r="B71" s="13" t="s">
        <v>16</v>
      </c>
      <c r="C71" s="13" t="s">
        <v>18</v>
      </c>
      <c r="D71" s="14" t="s">
        <v>28</v>
      </c>
      <c r="E71" s="15"/>
      <c r="F71" s="16"/>
      <c r="G71" s="16"/>
      <c r="H71" s="16"/>
      <c r="I71" s="16"/>
      <c r="J71" s="16"/>
      <c r="K71" s="17">
        <f>J77</f>
        <v>199.36</v>
      </c>
      <c r="L71" s="17">
        <v>6.5</v>
      </c>
      <c r="M71" s="17">
        <f>ROUND(K71*L71,2)</f>
        <v>1295.8399999999999</v>
      </c>
    </row>
    <row r="72" spans="1:13" ht="54" x14ac:dyDescent="0.25">
      <c r="A72" s="15"/>
      <c r="B72" s="15"/>
      <c r="C72" s="15"/>
      <c r="D72" s="18" t="s">
        <v>29</v>
      </c>
      <c r="E72" s="15"/>
      <c r="F72" s="16"/>
      <c r="G72" s="16"/>
      <c r="H72" s="16"/>
      <c r="I72" s="16"/>
      <c r="J72" s="16"/>
      <c r="K72" s="16"/>
      <c r="L72" s="16"/>
      <c r="M72" s="16"/>
    </row>
    <row r="73" spans="1:13" x14ac:dyDescent="0.25">
      <c r="A73" s="15"/>
      <c r="B73" s="15"/>
      <c r="C73" s="15"/>
      <c r="D73" s="18"/>
      <c r="E73" s="13" t="s">
        <v>96</v>
      </c>
      <c r="F73" s="16">
        <v>1</v>
      </c>
      <c r="G73" s="17">
        <f>K28</f>
        <v>152.47</v>
      </c>
      <c r="H73" s="17">
        <v>0</v>
      </c>
      <c r="I73" s="17">
        <f>2.9/3.5</f>
        <v>0.83</v>
      </c>
      <c r="J73" s="17">
        <f t="shared" ref="J73:J76" si="4">OR(F73&lt;&gt;0,G73&lt;&gt;0,H73&lt;&gt;0,I73&lt;&gt;0)*(F73 + (F73 = 0))*(G73 + (G73 = 0))*(H73 + (H73 = 0))*(I73 + (I73 = 0))</f>
        <v>126.55</v>
      </c>
      <c r="K73" s="16"/>
      <c r="L73" s="16"/>
      <c r="M73" s="16"/>
    </row>
    <row r="74" spans="1:13" x14ac:dyDescent="0.25">
      <c r="A74" s="15"/>
      <c r="B74" s="15"/>
      <c r="C74" s="15"/>
      <c r="D74" s="18"/>
      <c r="E74" s="13" t="s">
        <v>96</v>
      </c>
      <c r="F74" s="16">
        <v>2</v>
      </c>
      <c r="G74" s="17">
        <f>K34</f>
        <v>42.29</v>
      </c>
      <c r="H74" s="17">
        <v>0</v>
      </c>
      <c r="I74" s="17">
        <f>I73</f>
        <v>0.83</v>
      </c>
      <c r="J74" s="17">
        <f t="shared" si="4"/>
        <v>70.2</v>
      </c>
      <c r="K74" s="16"/>
      <c r="L74" s="16"/>
      <c r="M74" s="16"/>
    </row>
    <row r="75" spans="1:13" x14ac:dyDescent="0.25">
      <c r="A75" s="15"/>
      <c r="B75" s="15"/>
      <c r="C75" s="15"/>
      <c r="D75" s="18"/>
      <c r="E75" s="13" t="s">
        <v>97</v>
      </c>
      <c r="F75" s="16">
        <v>-1</v>
      </c>
      <c r="G75" s="17">
        <f>K50</f>
        <v>32.1</v>
      </c>
      <c r="H75" s="17">
        <v>0</v>
      </c>
      <c r="I75" s="17">
        <v>0</v>
      </c>
      <c r="J75" s="17">
        <f t="shared" si="4"/>
        <v>-32.1</v>
      </c>
      <c r="K75" s="16"/>
      <c r="L75" s="16"/>
      <c r="M75" s="16"/>
    </row>
    <row r="76" spans="1:13" x14ac:dyDescent="0.25">
      <c r="A76" s="15"/>
      <c r="B76" s="15"/>
      <c r="C76" s="15"/>
      <c r="D76" s="18"/>
      <c r="E76" s="13" t="s">
        <v>104</v>
      </c>
      <c r="F76" s="16">
        <v>1</v>
      </c>
      <c r="G76" s="17">
        <f>K56</f>
        <v>34.71</v>
      </c>
      <c r="H76" s="17">
        <v>0</v>
      </c>
      <c r="I76" s="17">
        <v>0</v>
      </c>
      <c r="J76" s="17">
        <f t="shared" si="4"/>
        <v>34.71</v>
      </c>
      <c r="K76" s="16"/>
      <c r="L76" s="16"/>
      <c r="M76" s="16"/>
    </row>
    <row r="77" spans="1:13" x14ac:dyDescent="0.25">
      <c r="A77" s="15"/>
      <c r="B77" s="15"/>
      <c r="C77" s="15"/>
      <c r="D77" s="18"/>
      <c r="E77" s="15"/>
      <c r="F77" s="16"/>
      <c r="G77" s="16"/>
      <c r="H77" s="16"/>
      <c r="I77" s="16"/>
      <c r="J77" s="17">
        <f>SUM(J73:J76)</f>
        <v>199.36</v>
      </c>
      <c r="K77" s="31"/>
      <c r="L77" s="17"/>
      <c r="M77" s="17"/>
    </row>
    <row r="78" spans="1:13" x14ac:dyDescent="0.25">
      <c r="A78" s="13" t="s">
        <v>125</v>
      </c>
      <c r="B78" s="13" t="s">
        <v>16</v>
      </c>
      <c r="C78" s="13" t="s">
        <v>19</v>
      </c>
      <c r="D78" s="14" t="s">
        <v>53</v>
      </c>
      <c r="E78" s="15"/>
      <c r="F78" s="16"/>
      <c r="G78" s="16"/>
      <c r="H78" s="16"/>
      <c r="I78" s="16"/>
      <c r="J78" s="23"/>
      <c r="K78" s="17">
        <v>2</v>
      </c>
      <c r="L78" s="17">
        <v>110</v>
      </c>
      <c r="M78" s="17">
        <f>ROUND(K78*L78,2)</f>
        <v>220</v>
      </c>
    </row>
    <row r="79" spans="1:13" ht="54" x14ac:dyDescent="0.25">
      <c r="A79" s="15"/>
      <c r="B79" s="15"/>
      <c r="C79" s="15"/>
      <c r="D79" s="24" t="s">
        <v>54</v>
      </c>
      <c r="E79" s="15"/>
      <c r="F79" s="16"/>
      <c r="G79" s="16"/>
      <c r="H79" s="16"/>
      <c r="I79" s="16"/>
      <c r="J79" s="23"/>
      <c r="K79" s="25"/>
      <c r="L79" s="17"/>
      <c r="M79" s="17"/>
    </row>
    <row r="80" spans="1:13" x14ac:dyDescent="0.25">
      <c r="A80" s="13" t="s">
        <v>126</v>
      </c>
      <c r="B80" s="13" t="s">
        <v>16</v>
      </c>
      <c r="C80" s="13" t="s">
        <v>19</v>
      </c>
      <c r="D80" s="14" t="s">
        <v>52</v>
      </c>
      <c r="E80" s="15"/>
      <c r="F80" s="16"/>
      <c r="G80" s="16"/>
      <c r="H80" s="16"/>
      <c r="I80" s="16"/>
      <c r="J80" s="23"/>
      <c r="K80" s="17">
        <v>2</v>
      </c>
      <c r="L80" s="17">
        <v>95</v>
      </c>
      <c r="M80" s="17">
        <f>ROUND(K80*L80,2)</f>
        <v>190</v>
      </c>
    </row>
    <row r="81" spans="1:13" ht="40.5" x14ac:dyDescent="0.25">
      <c r="A81" s="13"/>
      <c r="B81" s="13"/>
      <c r="C81" s="13"/>
      <c r="D81" s="24" t="s">
        <v>55</v>
      </c>
      <c r="E81" s="15"/>
      <c r="F81" s="16"/>
      <c r="G81" s="16"/>
      <c r="H81" s="16"/>
      <c r="I81" s="16"/>
      <c r="J81" s="23"/>
      <c r="K81" s="17"/>
      <c r="L81" s="17"/>
      <c r="M81" s="17"/>
    </row>
    <row r="82" spans="1:13" x14ac:dyDescent="0.25">
      <c r="A82" s="13" t="s">
        <v>127</v>
      </c>
      <c r="B82" s="13" t="s">
        <v>16</v>
      </c>
      <c r="C82" s="13" t="s">
        <v>19</v>
      </c>
      <c r="D82" s="14" t="s">
        <v>64</v>
      </c>
      <c r="E82" s="15"/>
      <c r="F82" s="16"/>
      <c r="G82" s="17"/>
      <c r="H82" s="17"/>
      <c r="I82" s="17"/>
      <c r="J82" s="17"/>
      <c r="K82" s="17">
        <v>3</v>
      </c>
      <c r="L82" s="17">
        <v>90</v>
      </c>
      <c r="M82" s="17">
        <f>ROUND(K82*L82,2)</f>
        <v>270</v>
      </c>
    </row>
    <row r="83" spans="1:13" ht="42.75" customHeight="1" x14ac:dyDescent="0.25">
      <c r="A83" s="13"/>
      <c r="B83" s="13"/>
      <c r="C83" s="13"/>
      <c r="D83" s="24" t="s">
        <v>65</v>
      </c>
      <c r="E83" s="15"/>
      <c r="F83" s="16"/>
      <c r="G83" s="16"/>
      <c r="H83" s="16"/>
      <c r="I83" s="16"/>
      <c r="J83" s="23"/>
      <c r="K83" s="17"/>
      <c r="L83" s="17"/>
      <c r="M83" s="17"/>
    </row>
    <row r="84" spans="1:13" x14ac:dyDescent="0.25">
      <c r="A84" s="13" t="s">
        <v>128</v>
      </c>
      <c r="B84" s="13" t="s">
        <v>16</v>
      </c>
      <c r="C84" s="13" t="s">
        <v>19</v>
      </c>
      <c r="D84" s="14" t="s">
        <v>67</v>
      </c>
      <c r="E84" s="15"/>
      <c r="F84" s="16"/>
      <c r="G84" s="16"/>
      <c r="H84" s="16"/>
      <c r="I84" s="16"/>
      <c r="J84" s="23"/>
      <c r="K84" s="17">
        <v>2</v>
      </c>
      <c r="L84" s="17">
        <v>45</v>
      </c>
      <c r="M84" s="17">
        <f>ROUND(K84*L84,2)</f>
        <v>90</v>
      </c>
    </row>
    <row r="85" spans="1:13" ht="27" x14ac:dyDescent="0.25">
      <c r="A85" s="19"/>
      <c r="B85" s="19"/>
      <c r="C85" s="19"/>
      <c r="D85" s="24" t="s">
        <v>66</v>
      </c>
      <c r="E85" s="19"/>
      <c r="F85" s="16"/>
      <c r="G85" s="16"/>
      <c r="H85" s="16"/>
      <c r="I85" s="16"/>
      <c r="J85" s="16"/>
      <c r="K85" s="16"/>
      <c r="L85" s="16"/>
      <c r="M85" s="16"/>
    </row>
    <row r="86" spans="1:13" x14ac:dyDescent="0.25">
      <c r="A86" s="13" t="s">
        <v>129</v>
      </c>
      <c r="B86" s="13" t="s">
        <v>16</v>
      </c>
      <c r="C86" s="13" t="s">
        <v>19</v>
      </c>
      <c r="D86" s="14" t="s">
        <v>114</v>
      </c>
      <c r="E86" s="15"/>
      <c r="F86" s="16"/>
      <c r="G86" s="16"/>
      <c r="H86" s="16"/>
      <c r="I86" s="16"/>
      <c r="J86" s="23"/>
      <c r="K86" s="17">
        <v>1</v>
      </c>
      <c r="L86" s="17">
        <v>4500</v>
      </c>
      <c r="M86" s="17">
        <f>ROUND(K86*L86,2)</f>
        <v>4500</v>
      </c>
    </row>
    <row r="87" spans="1:13" ht="234.75" customHeight="1" x14ac:dyDescent="0.25">
      <c r="A87" s="19"/>
      <c r="B87" s="19"/>
      <c r="C87" s="19"/>
      <c r="D87" s="24" t="s">
        <v>115</v>
      </c>
      <c r="E87" s="19"/>
      <c r="F87" s="16"/>
      <c r="G87" s="16"/>
      <c r="H87" s="16"/>
      <c r="I87" s="16"/>
      <c r="J87" s="16"/>
      <c r="K87" s="16"/>
      <c r="L87" s="16"/>
      <c r="M87" s="16"/>
    </row>
    <row r="88" spans="1:13" x14ac:dyDescent="0.25">
      <c r="A88" s="13" t="s">
        <v>79</v>
      </c>
      <c r="B88" s="13" t="s">
        <v>16</v>
      </c>
      <c r="C88" s="13" t="s">
        <v>19</v>
      </c>
      <c r="D88" s="14" t="s">
        <v>105</v>
      </c>
      <c r="E88" s="15"/>
      <c r="F88" s="16"/>
      <c r="G88" s="16"/>
      <c r="H88" s="16"/>
      <c r="I88" s="16"/>
      <c r="J88" s="16"/>
      <c r="K88" s="17">
        <v>1</v>
      </c>
      <c r="L88" s="17">
        <v>480</v>
      </c>
      <c r="M88" s="17">
        <f>K88*L88</f>
        <v>480</v>
      </c>
    </row>
    <row r="89" spans="1:13" ht="132.75" customHeight="1" x14ac:dyDescent="0.25">
      <c r="A89" s="15"/>
      <c r="B89" s="15"/>
      <c r="C89" s="15"/>
      <c r="D89" s="18" t="s">
        <v>106</v>
      </c>
      <c r="E89" s="15"/>
      <c r="F89" s="16"/>
      <c r="G89" s="16"/>
      <c r="H89" s="16"/>
      <c r="I89" s="16"/>
      <c r="J89" s="16"/>
      <c r="K89" s="16"/>
      <c r="L89" s="16"/>
      <c r="M89" s="16"/>
    </row>
    <row r="90" spans="1:13" ht="19.5" customHeight="1" x14ac:dyDescent="0.25">
      <c r="A90" s="13" t="s">
        <v>136</v>
      </c>
      <c r="B90" s="13" t="s">
        <v>16</v>
      </c>
      <c r="C90" s="13" t="s">
        <v>19</v>
      </c>
      <c r="D90" s="14" t="s">
        <v>137</v>
      </c>
      <c r="E90" s="15"/>
      <c r="F90" s="16"/>
      <c r="G90" s="16"/>
      <c r="H90" s="16"/>
      <c r="I90" s="16"/>
      <c r="J90" s="16"/>
      <c r="K90" s="17">
        <v>1</v>
      </c>
      <c r="L90" s="17">
        <v>40</v>
      </c>
      <c r="M90" s="17">
        <f>K90*L90</f>
        <v>40</v>
      </c>
    </row>
    <row r="91" spans="1:13" ht="34.5" customHeight="1" x14ac:dyDescent="0.25">
      <c r="A91" s="15"/>
      <c r="B91" s="15"/>
      <c r="C91" s="15"/>
      <c r="D91" s="18" t="s">
        <v>138</v>
      </c>
      <c r="E91" s="15"/>
      <c r="F91" s="16"/>
      <c r="G91" s="16"/>
      <c r="H91" s="16"/>
      <c r="I91" s="16"/>
      <c r="J91" s="16"/>
      <c r="K91" s="16"/>
      <c r="L91" s="16"/>
      <c r="M91" s="16"/>
    </row>
    <row r="92" spans="1:13" x14ac:dyDescent="0.25">
      <c r="A92" s="13" t="s">
        <v>130</v>
      </c>
      <c r="B92" s="13" t="s">
        <v>16</v>
      </c>
      <c r="C92" s="13" t="s">
        <v>19</v>
      </c>
      <c r="D92" s="14" t="s">
        <v>107</v>
      </c>
      <c r="E92" s="15"/>
      <c r="F92" s="16"/>
      <c r="G92" s="16"/>
      <c r="H92" s="16"/>
      <c r="I92" s="16"/>
      <c r="J92" s="16"/>
      <c r="K92" s="17">
        <v>1</v>
      </c>
      <c r="L92" s="17">
        <v>920</v>
      </c>
      <c r="M92" s="17">
        <f>ROUND(K92*L92,2)</f>
        <v>920</v>
      </c>
    </row>
    <row r="93" spans="1:13" ht="94.5" x14ac:dyDescent="0.25">
      <c r="A93" s="15"/>
      <c r="B93" s="15"/>
      <c r="C93" s="15"/>
      <c r="D93" s="18" t="s">
        <v>108</v>
      </c>
      <c r="E93" s="15"/>
      <c r="F93" s="16"/>
      <c r="G93" s="16"/>
      <c r="H93" s="16"/>
      <c r="I93" s="16"/>
      <c r="J93" s="16"/>
      <c r="K93" s="16"/>
      <c r="L93" s="16"/>
      <c r="M93" s="16"/>
    </row>
    <row r="94" spans="1:13" x14ac:dyDescent="0.25">
      <c r="A94" s="13" t="s">
        <v>131</v>
      </c>
      <c r="B94" s="13" t="s">
        <v>16</v>
      </c>
      <c r="C94" s="13" t="s">
        <v>31</v>
      </c>
      <c r="D94" s="14" t="s">
        <v>30</v>
      </c>
      <c r="E94" s="15"/>
      <c r="F94" s="16"/>
      <c r="G94" s="16"/>
      <c r="H94" s="16"/>
      <c r="I94" s="16"/>
      <c r="J94" s="16"/>
      <c r="K94" s="17">
        <v>125</v>
      </c>
      <c r="L94" s="17">
        <v>2.0099999999999998</v>
      </c>
      <c r="M94" s="17">
        <f>ROUND(K94*L94,2)</f>
        <v>251.25</v>
      </c>
    </row>
    <row r="95" spans="1:13" ht="68.25" customHeight="1" x14ac:dyDescent="0.25">
      <c r="A95" s="15"/>
      <c r="B95" s="15"/>
      <c r="C95" s="15"/>
      <c r="D95" s="18" t="s">
        <v>32</v>
      </c>
      <c r="E95" s="15"/>
      <c r="F95" s="16"/>
      <c r="G95" s="16"/>
      <c r="H95" s="16"/>
      <c r="I95" s="16"/>
      <c r="J95" s="16"/>
      <c r="K95" s="16"/>
      <c r="L95" s="16"/>
      <c r="M95" s="16"/>
    </row>
    <row r="96" spans="1:13" ht="18" customHeight="1" x14ac:dyDescent="0.25">
      <c r="A96" s="6" t="s">
        <v>305</v>
      </c>
      <c r="B96" s="6" t="s">
        <v>14</v>
      </c>
      <c r="C96" s="6" t="s">
        <v>15</v>
      </c>
      <c r="D96" s="7" t="s">
        <v>140</v>
      </c>
      <c r="E96" s="8"/>
      <c r="F96" s="9"/>
      <c r="G96" s="9"/>
      <c r="H96" s="9"/>
      <c r="I96" s="9"/>
      <c r="J96" s="9"/>
      <c r="K96" s="10"/>
      <c r="L96" s="11"/>
      <c r="M96" s="12">
        <f>SUM(M97:M146)</f>
        <v>19876.27</v>
      </c>
    </row>
    <row r="97" spans="1:13" ht="16.5" customHeight="1" x14ac:dyDescent="0.25">
      <c r="A97" s="40" t="s">
        <v>306</v>
      </c>
      <c r="B97" s="40" t="s">
        <v>16</v>
      </c>
      <c r="C97" s="40" t="s">
        <v>19</v>
      </c>
      <c r="D97" s="41" t="s">
        <v>142</v>
      </c>
      <c r="E97" s="15"/>
      <c r="F97" s="16"/>
      <c r="G97" s="16"/>
      <c r="H97" s="16"/>
      <c r="I97" s="16"/>
      <c r="J97" s="16"/>
      <c r="K97" s="42">
        <v>4</v>
      </c>
      <c r="L97" s="42">
        <v>325.16000000000003</v>
      </c>
      <c r="M97" s="43">
        <f>ROUND(K97*L97,2)</f>
        <v>1300.6400000000001</v>
      </c>
    </row>
    <row r="98" spans="1:13" ht="42.75" customHeight="1" x14ac:dyDescent="0.25">
      <c r="A98" s="44"/>
      <c r="B98" s="44"/>
      <c r="C98" s="44"/>
      <c r="D98" s="45" t="s">
        <v>143</v>
      </c>
      <c r="E98" s="15"/>
      <c r="F98" s="16"/>
      <c r="G98" s="16"/>
      <c r="H98" s="16"/>
      <c r="I98" s="16"/>
      <c r="J98" s="16"/>
      <c r="K98" s="44"/>
      <c r="L98" s="44"/>
      <c r="M98" s="44"/>
    </row>
    <row r="99" spans="1:13" ht="15" customHeight="1" x14ac:dyDescent="0.25">
      <c r="A99" s="46" t="s">
        <v>307</v>
      </c>
      <c r="B99" s="46" t="s">
        <v>16</v>
      </c>
      <c r="C99" s="46" t="s">
        <v>145</v>
      </c>
      <c r="D99" s="47" t="s">
        <v>146</v>
      </c>
      <c r="E99" s="15"/>
      <c r="F99" s="16"/>
      <c r="G99" s="16"/>
      <c r="H99" s="16"/>
      <c r="I99" s="16"/>
      <c r="J99" s="16"/>
      <c r="K99" s="42">
        <v>4</v>
      </c>
      <c r="L99" s="42">
        <v>25.16</v>
      </c>
      <c r="M99" s="43">
        <f>ROUND(K99*L99,2)</f>
        <v>100.64</v>
      </c>
    </row>
    <row r="100" spans="1:13" ht="28.5" customHeight="1" x14ac:dyDescent="0.25">
      <c r="A100" s="48"/>
      <c r="B100" s="48"/>
      <c r="C100" s="48"/>
      <c r="D100" s="45" t="s">
        <v>147</v>
      </c>
      <c r="E100" s="15"/>
      <c r="F100" s="16"/>
      <c r="G100" s="16"/>
      <c r="H100" s="16"/>
      <c r="I100" s="16"/>
      <c r="J100" s="16"/>
      <c r="K100" s="48"/>
      <c r="L100" s="48"/>
      <c r="M100" s="48"/>
    </row>
    <row r="101" spans="1:13" ht="15.75" customHeight="1" x14ac:dyDescent="0.25">
      <c r="A101" s="46" t="s">
        <v>308</v>
      </c>
      <c r="B101" s="46" t="s">
        <v>16</v>
      </c>
      <c r="C101" s="46" t="s">
        <v>19</v>
      </c>
      <c r="D101" s="47" t="s">
        <v>149</v>
      </c>
      <c r="E101" s="15"/>
      <c r="F101" s="16"/>
      <c r="G101" s="16"/>
      <c r="H101" s="16"/>
      <c r="I101" s="16"/>
      <c r="J101" s="16"/>
      <c r="K101" s="42">
        <v>555.4</v>
      </c>
      <c r="L101" s="42">
        <v>0.98</v>
      </c>
      <c r="M101" s="43">
        <f>ROUND(K101*L101,2)</f>
        <v>544.29</v>
      </c>
    </row>
    <row r="102" spans="1:13" ht="68.25" customHeight="1" x14ac:dyDescent="0.25">
      <c r="A102" s="48"/>
      <c r="B102" s="48"/>
      <c r="C102" s="48"/>
      <c r="D102" s="45" t="s">
        <v>150</v>
      </c>
      <c r="E102" s="15"/>
      <c r="F102" s="16"/>
      <c r="G102" s="16"/>
      <c r="H102" s="16"/>
      <c r="I102" s="16"/>
      <c r="J102" s="16"/>
      <c r="K102" s="48"/>
      <c r="L102" s="48"/>
      <c r="M102" s="48"/>
    </row>
    <row r="103" spans="1:13" ht="15.75" customHeight="1" x14ac:dyDescent="0.25">
      <c r="A103" s="46" t="s">
        <v>309</v>
      </c>
      <c r="B103" s="46" t="s">
        <v>16</v>
      </c>
      <c r="C103" s="46" t="s">
        <v>19</v>
      </c>
      <c r="D103" s="47" t="s">
        <v>152</v>
      </c>
      <c r="E103" s="15"/>
      <c r="F103" s="16"/>
      <c r="G103" s="16"/>
      <c r="H103" s="16"/>
      <c r="I103" s="16"/>
      <c r="J103" s="16"/>
      <c r="K103" s="42">
        <v>4</v>
      </c>
      <c r="L103" s="42">
        <v>1250.19</v>
      </c>
      <c r="M103" s="43">
        <f>ROUND(K103*L103,2)</f>
        <v>5000.76</v>
      </c>
    </row>
    <row r="104" spans="1:13" ht="68.25" customHeight="1" x14ac:dyDescent="0.25">
      <c r="A104" s="48"/>
      <c r="B104" s="48"/>
      <c r="C104" s="48"/>
      <c r="D104" s="45" t="s">
        <v>153</v>
      </c>
      <c r="E104" s="15"/>
      <c r="F104" s="16"/>
      <c r="G104" s="16"/>
      <c r="H104" s="16"/>
      <c r="I104" s="16"/>
      <c r="J104" s="16"/>
      <c r="K104" s="48"/>
      <c r="L104" s="48"/>
      <c r="M104" s="48"/>
    </row>
    <row r="105" spans="1:13" ht="15.75" customHeight="1" x14ac:dyDescent="0.25">
      <c r="A105" s="46" t="s">
        <v>310</v>
      </c>
      <c r="B105" s="46" t="s">
        <v>16</v>
      </c>
      <c r="C105" s="46" t="s">
        <v>145</v>
      </c>
      <c r="D105" s="47" t="s">
        <v>154</v>
      </c>
      <c r="E105" s="15"/>
      <c r="F105" s="16"/>
      <c r="G105" s="16"/>
      <c r="H105" s="16"/>
      <c r="I105" s="16"/>
      <c r="J105" s="16"/>
      <c r="K105" s="42">
        <v>305.39999999999998</v>
      </c>
      <c r="L105" s="42">
        <v>2.38</v>
      </c>
      <c r="M105" s="43">
        <f>ROUND(K105*L105,2)</f>
        <v>726.85</v>
      </c>
    </row>
    <row r="106" spans="1:13" ht="68.25" customHeight="1" x14ac:dyDescent="0.25">
      <c r="A106" s="48"/>
      <c r="B106" s="48"/>
      <c r="C106" s="48"/>
      <c r="D106" s="45" t="s">
        <v>155</v>
      </c>
      <c r="E106" s="15"/>
      <c r="F106" s="16"/>
      <c r="G106" s="16"/>
      <c r="H106" s="16"/>
      <c r="I106" s="16"/>
      <c r="J106" s="16"/>
      <c r="K106" s="48"/>
      <c r="L106" s="48"/>
      <c r="M106" s="49"/>
    </row>
    <row r="107" spans="1:13" ht="17.25" customHeight="1" x14ac:dyDescent="0.25">
      <c r="A107" s="46" t="s">
        <v>311</v>
      </c>
      <c r="B107" s="46" t="s">
        <v>16</v>
      </c>
      <c r="C107" s="46" t="s">
        <v>145</v>
      </c>
      <c r="D107" s="47" t="s">
        <v>157</v>
      </c>
      <c r="E107" s="15"/>
      <c r="F107" s="16"/>
      <c r="G107" s="16"/>
      <c r="H107" s="16"/>
      <c r="I107" s="16"/>
      <c r="J107" s="16"/>
      <c r="K107" s="42">
        <v>65.319999999999993</v>
      </c>
      <c r="L107" s="42">
        <v>2.38</v>
      </c>
      <c r="M107" s="43">
        <f>ROUND(K107*L107,2)</f>
        <v>155.46</v>
      </c>
    </row>
    <row r="108" spans="1:13" ht="68.25" customHeight="1" x14ac:dyDescent="0.25">
      <c r="A108" s="48"/>
      <c r="B108" s="48"/>
      <c r="C108" s="48"/>
      <c r="D108" s="45" t="s">
        <v>155</v>
      </c>
      <c r="E108" s="15"/>
      <c r="F108" s="16"/>
      <c r="G108" s="16"/>
      <c r="H108" s="16"/>
      <c r="I108" s="16"/>
      <c r="J108" s="16"/>
      <c r="K108" s="48"/>
      <c r="L108" s="48"/>
      <c r="M108" s="49"/>
    </row>
    <row r="109" spans="1:13" ht="15" customHeight="1" x14ac:dyDescent="0.25">
      <c r="A109" s="46" t="s">
        <v>312</v>
      </c>
      <c r="B109" s="46" t="s">
        <v>16</v>
      </c>
      <c r="C109" s="46" t="s">
        <v>145</v>
      </c>
      <c r="D109" s="47" t="s">
        <v>158</v>
      </c>
      <c r="E109" s="15"/>
      <c r="F109" s="16"/>
      <c r="G109" s="16"/>
      <c r="H109" s="16"/>
      <c r="I109" s="16"/>
      <c r="J109" s="16"/>
      <c r="K109" s="42">
        <v>49.68</v>
      </c>
      <c r="L109" s="42">
        <v>3.38</v>
      </c>
      <c r="M109" s="43">
        <f>ROUND(K109*L109,2)</f>
        <v>167.92</v>
      </c>
    </row>
    <row r="110" spans="1:13" ht="68.25" customHeight="1" x14ac:dyDescent="0.25">
      <c r="A110" s="48"/>
      <c r="B110" s="48"/>
      <c r="C110" s="48"/>
      <c r="D110" s="45" t="s">
        <v>159</v>
      </c>
      <c r="E110" s="15"/>
      <c r="F110" s="16"/>
      <c r="G110" s="16"/>
      <c r="H110" s="16"/>
      <c r="I110" s="16"/>
      <c r="J110" s="16"/>
      <c r="K110" s="48"/>
      <c r="L110" s="48"/>
      <c r="M110" s="48"/>
    </row>
    <row r="111" spans="1:13" ht="14.25" customHeight="1" x14ac:dyDescent="0.25">
      <c r="A111" s="46" t="s">
        <v>313</v>
      </c>
      <c r="B111" s="46" t="s">
        <v>16</v>
      </c>
      <c r="C111" s="46" t="s">
        <v>145</v>
      </c>
      <c r="D111" s="47" t="s">
        <v>160</v>
      </c>
      <c r="E111" s="15"/>
      <c r="F111" s="16"/>
      <c r="G111" s="16"/>
      <c r="H111" s="16"/>
      <c r="I111" s="16"/>
      <c r="J111" s="16"/>
      <c r="K111" s="42">
        <v>745.5</v>
      </c>
      <c r="L111" s="42">
        <v>3.38</v>
      </c>
      <c r="M111" s="43">
        <f>ROUND(K111*L111,2)</f>
        <v>2519.79</v>
      </c>
    </row>
    <row r="112" spans="1:13" ht="68.25" customHeight="1" x14ac:dyDescent="0.25">
      <c r="A112" s="48"/>
      <c r="B112" s="48"/>
      <c r="C112" s="48"/>
      <c r="D112" s="45" t="s">
        <v>161</v>
      </c>
      <c r="E112" s="15"/>
      <c r="F112" s="16"/>
      <c r="G112" s="16"/>
      <c r="H112" s="16"/>
      <c r="I112" s="16"/>
      <c r="J112" s="16"/>
      <c r="K112" s="48"/>
      <c r="L112" s="48"/>
      <c r="M112" s="49"/>
    </row>
    <row r="113" spans="1:13" ht="16.5" customHeight="1" x14ac:dyDescent="0.25">
      <c r="A113" s="46" t="s">
        <v>314</v>
      </c>
      <c r="B113" s="46" t="s">
        <v>16</v>
      </c>
      <c r="C113" s="46" t="s">
        <v>19</v>
      </c>
      <c r="D113" s="47" t="s">
        <v>162</v>
      </c>
      <c r="E113" s="15"/>
      <c r="F113" s="16"/>
      <c r="G113" s="16"/>
      <c r="H113" s="16"/>
      <c r="I113" s="16"/>
      <c r="J113" s="16"/>
      <c r="K113" s="42">
        <v>9</v>
      </c>
      <c r="L113" s="42">
        <v>27.46</v>
      </c>
      <c r="M113" s="43">
        <f>ROUND(K113*L113,2)</f>
        <v>247.14</v>
      </c>
    </row>
    <row r="114" spans="1:13" ht="68.25" customHeight="1" x14ac:dyDescent="0.25">
      <c r="A114" s="48"/>
      <c r="B114" s="48"/>
      <c r="C114" s="48"/>
      <c r="D114" s="45" t="s">
        <v>163</v>
      </c>
      <c r="E114" s="15"/>
      <c r="F114" s="16"/>
      <c r="G114" s="16"/>
      <c r="H114" s="16"/>
      <c r="I114" s="16"/>
      <c r="J114" s="16"/>
      <c r="K114" s="48"/>
      <c r="L114" s="48"/>
      <c r="M114" s="49"/>
    </row>
    <row r="115" spans="1:13" ht="17.25" customHeight="1" x14ac:dyDescent="0.25">
      <c r="A115" s="40" t="s">
        <v>315</v>
      </c>
      <c r="B115" s="40" t="s">
        <v>16</v>
      </c>
      <c r="C115" s="40" t="s">
        <v>19</v>
      </c>
      <c r="D115" s="41" t="s">
        <v>164</v>
      </c>
      <c r="E115" s="15"/>
      <c r="F115" s="16"/>
      <c r="G115" s="16"/>
      <c r="H115" s="16"/>
      <c r="I115" s="16"/>
      <c r="J115" s="16"/>
      <c r="K115" s="50">
        <v>12</v>
      </c>
      <c r="L115" s="50">
        <v>195.89</v>
      </c>
      <c r="M115" s="43">
        <f>ROUND(K115*L115,2)</f>
        <v>2350.6799999999998</v>
      </c>
    </row>
    <row r="116" spans="1:13" ht="68.25" customHeight="1" x14ac:dyDescent="0.25">
      <c r="A116" s="44"/>
      <c r="B116" s="44"/>
      <c r="C116" s="44"/>
      <c r="D116" s="44" t="s">
        <v>165</v>
      </c>
      <c r="E116" s="15"/>
      <c r="F116" s="16"/>
      <c r="G116" s="16"/>
      <c r="H116" s="16"/>
      <c r="I116" s="16"/>
      <c r="J116" s="16"/>
      <c r="K116" s="44"/>
      <c r="L116" s="44"/>
      <c r="M116" s="51"/>
    </row>
    <row r="117" spans="1:13" ht="16.5" customHeight="1" x14ac:dyDescent="0.25">
      <c r="A117" s="40" t="s">
        <v>316</v>
      </c>
      <c r="B117" s="40" t="s">
        <v>16</v>
      </c>
      <c r="C117" s="40" t="s">
        <v>19</v>
      </c>
      <c r="D117" s="41" t="s">
        <v>166</v>
      </c>
      <c r="E117" s="15"/>
      <c r="F117" s="16"/>
      <c r="G117" s="16"/>
      <c r="H117" s="16"/>
      <c r="I117" s="16"/>
      <c r="J117" s="16"/>
      <c r="K117" s="50">
        <v>2</v>
      </c>
      <c r="L117" s="50">
        <v>215.46</v>
      </c>
      <c r="M117" s="43">
        <f>ROUND(K117*L117,2)</f>
        <v>430.92</v>
      </c>
    </row>
    <row r="118" spans="1:13" ht="68.25" customHeight="1" x14ac:dyDescent="0.25">
      <c r="A118" s="44"/>
      <c r="B118" s="44"/>
      <c r="C118" s="44"/>
      <c r="D118" s="44" t="s">
        <v>167</v>
      </c>
      <c r="E118" s="15"/>
      <c r="F118" s="16"/>
      <c r="G118" s="16"/>
      <c r="H118" s="16"/>
      <c r="I118" s="16"/>
      <c r="J118" s="16"/>
      <c r="K118" s="44"/>
      <c r="L118" s="44"/>
      <c r="M118" s="51"/>
    </row>
    <row r="119" spans="1:13" ht="15" customHeight="1" x14ac:dyDescent="0.25">
      <c r="A119" s="40" t="s">
        <v>317</v>
      </c>
      <c r="B119" s="40" t="s">
        <v>16</v>
      </c>
      <c r="C119" s="40" t="s">
        <v>19</v>
      </c>
      <c r="D119" s="41" t="s">
        <v>168</v>
      </c>
      <c r="E119" s="15"/>
      <c r="F119" s="16"/>
      <c r="G119" s="16"/>
      <c r="H119" s="16"/>
      <c r="I119" s="16"/>
      <c r="J119" s="16"/>
      <c r="K119" s="50">
        <v>3</v>
      </c>
      <c r="L119" s="50">
        <v>198.46</v>
      </c>
      <c r="M119" s="43">
        <f>ROUND(K119*L119,2)</f>
        <v>595.38</v>
      </c>
    </row>
    <row r="120" spans="1:13" ht="68.25" customHeight="1" x14ac:dyDescent="0.25">
      <c r="A120" s="44"/>
      <c r="B120" s="44"/>
      <c r="C120" s="44"/>
      <c r="D120" s="44" t="s">
        <v>169</v>
      </c>
      <c r="E120" s="15"/>
      <c r="F120" s="16"/>
      <c r="G120" s="16"/>
      <c r="H120" s="16"/>
      <c r="I120" s="16"/>
      <c r="J120" s="16"/>
      <c r="K120" s="44"/>
      <c r="L120" s="44"/>
      <c r="M120" s="51"/>
    </row>
    <row r="121" spans="1:13" ht="15.75" customHeight="1" x14ac:dyDescent="0.25">
      <c r="A121" s="40" t="s">
        <v>318</v>
      </c>
      <c r="B121" s="40" t="s">
        <v>16</v>
      </c>
      <c r="C121" s="40" t="s">
        <v>19</v>
      </c>
      <c r="D121" s="41" t="s">
        <v>170</v>
      </c>
      <c r="E121" s="15"/>
      <c r="F121" s="16"/>
      <c r="G121" s="16"/>
      <c r="H121" s="16"/>
      <c r="I121" s="16"/>
      <c r="J121" s="16"/>
      <c r="K121" s="50">
        <v>2</v>
      </c>
      <c r="L121" s="50">
        <v>125.46</v>
      </c>
      <c r="M121" s="43">
        <f>ROUND(K121*L121,2)</f>
        <v>250.92</v>
      </c>
    </row>
    <row r="122" spans="1:13" ht="68.25" customHeight="1" x14ac:dyDescent="0.25">
      <c r="A122" s="44"/>
      <c r="B122" s="44"/>
      <c r="C122" s="44"/>
      <c r="D122" s="44" t="s">
        <v>171</v>
      </c>
      <c r="E122" s="15"/>
      <c r="F122" s="16"/>
      <c r="G122" s="16"/>
      <c r="H122" s="16"/>
      <c r="I122" s="16"/>
      <c r="J122" s="16"/>
      <c r="K122" s="44"/>
      <c r="L122" s="44"/>
      <c r="M122" s="51"/>
    </row>
    <row r="123" spans="1:13" ht="17.25" customHeight="1" x14ac:dyDescent="0.25">
      <c r="A123" s="40" t="s">
        <v>319</v>
      </c>
      <c r="B123" s="40" t="s">
        <v>16</v>
      </c>
      <c r="C123" s="40" t="s">
        <v>19</v>
      </c>
      <c r="D123" s="41" t="s">
        <v>172</v>
      </c>
      <c r="E123" s="15"/>
      <c r="F123" s="16"/>
      <c r="G123" s="16"/>
      <c r="H123" s="16"/>
      <c r="I123" s="16"/>
      <c r="J123" s="16"/>
      <c r="K123" s="50">
        <v>1</v>
      </c>
      <c r="L123" s="50">
        <v>122.76</v>
      </c>
      <c r="M123" s="43">
        <f>ROUND(K123*L123,2)</f>
        <v>122.76</v>
      </c>
    </row>
    <row r="124" spans="1:13" ht="68.25" customHeight="1" x14ac:dyDescent="0.25">
      <c r="A124" s="44"/>
      <c r="B124" s="44"/>
      <c r="C124" s="44"/>
      <c r="D124" s="44" t="s">
        <v>173</v>
      </c>
      <c r="E124" s="15"/>
      <c r="F124" s="16"/>
      <c r="G124" s="16"/>
      <c r="H124" s="16"/>
      <c r="I124" s="16"/>
      <c r="J124" s="16"/>
      <c r="K124" s="44"/>
      <c r="L124" s="44"/>
      <c r="M124" s="51"/>
    </row>
    <row r="125" spans="1:13" ht="15.75" customHeight="1" x14ac:dyDescent="0.25">
      <c r="A125" s="40" t="s">
        <v>320</v>
      </c>
      <c r="B125" s="40" t="s">
        <v>16</v>
      </c>
      <c r="C125" s="40" t="s">
        <v>19</v>
      </c>
      <c r="D125" s="41" t="s">
        <v>174</v>
      </c>
      <c r="E125" s="15"/>
      <c r="F125" s="16"/>
      <c r="G125" s="16"/>
      <c r="H125" s="16"/>
      <c r="I125" s="16"/>
      <c r="J125" s="16"/>
      <c r="K125" s="50">
        <v>1</v>
      </c>
      <c r="L125" s="50">
        <v>145.86000000000001</v>
      </c>
      <c r="M125" s="43">
        <f>ROUND(K125*L125,2)</f>
        <v>145.86000000000001</v>
      </c>
    </row>
    <row r="126" spans="1:13" ht="68.25" customHeight="1" x14ac:dyDescent="0.25">
      <c r="A126" s="44"/>
      <c r="B126" s="44"/>
      <c r="C126" s="44"/>
      <c r="D126" s="44" t="s">
        <v>175</v>
      </c>
      <c r="E126" s="15"/>
      <c r="F126" s="16"/>
      <c r="G126" s="16"/>
      <c r="H126" s="16"/>
      <c r="I126" s="16"/>
      <c r="J126" s="16"/>
      <c r="K126" s="44"/>
      <c r="L126" s="44"/>
      <c r="M126" s="51"/>
    </row>
    <row r="127" spans="1:13" ht="15" customHeight="1" x14ac:dyDescent="0.25">
      <c r="A127" s="46" t="s">
        <v>321</v>
      </c>
      <c r="B127" s="46" t="s">
        <v>16</v>
      </c>
      <c r="C127" s="46" t="s">
        <v>145</v>
      </c>
      <c r="D127" s="47" t="s">
        <v>176</v>
      </c>
      <c r="E127" s="15"/>
      <c r="F127" s="16"/>
      <c r="G127" s="16"/>
      <c r="H127" s="16"/>
      <c r="I127" s="16"/>
      <c r="J127" s="16"/>
      <c r="K127" s="42">
        <v>25</v>
      </c>
      <c r="L127" s="42">
        <v>13.57</v>
      </c>
      <c r="M127" s="43">
        <f>ROUND(K127*L127,2)</f>
        <v>339.25</v>
      </c>
    </row>
    <row r="128" spans="1:13" ht="45" customHeight="1" x14ac:dyDescent="0.25">
      <c r="A128" s="48"/>
      <c r="B128" s="48"/>
      <c r="C128" s="48"/>
      <c r="D128" s="45" t="s">
        <v>177</v>
      </c>
      <c r="E128" s="15"/>
      <c r="F128" s="16"/>
      <c r="G128" s="16"/>
      <c r="H128" s="16"/>
      <c r="I128" s="16"/>
      <c r="J128" s="16"/>
      <c r="K128" s="48"/>
      <c r="L128" s="48"/>
      <c r="M128" s="49"/>
    </row>
    <row r="129" spans="1:13" ht="15" customHeight="1" x14ac:dyDescent="0.25">
      <c r="A129" s="46" t="s">
        <v>322</v>
      </c>
      <c r="B129" s="46" t="s">
        <v>16</v>
      </c>
      <c r="C129" s="46" t="s">
        <v>145</v>
      </c>
      <c r="D129" s="47" t="s">
        <v>178</v>
      </c>
      <c r="E129" s="15"/>
      <c r="F129" s="16"/>
      <c r="G129" s="16"/>
      <c r="H129" s="16"/>
      <c r="I129" s="16"/>
      <c r="J129" s="16"/>
      <c r="K129" s="42">
        <v>50</v>
      </c>
      <c r="L129" s="42">
        <v>6.45</v>
      </c>
      <c r="M129" s="43">
        <f>ROUND(K129*L129,2)</f>
        <v>322.5</v>
      </c>
    </row>
    <row r="130" spans="1:13" ht="43.5" customHeight="1" x14ac:dyDescent="0.25">
      <c r="A130" s="48"/>
      <c r="B130" s="48"/>
      <c r="C130" s="48"/>
      <c r="D130" s="45" t="s">
        <v>179</v>
      </c>
      <c r="E130" s="15"/>
      <c r="F130" s="16"/>
      <c r="G130" s="16"/>
      <c r="H130" s="16"/>
      <c r="I130" s="16"/>
      <c r="J130" s="16"/>
      <c r="K130" s="48"/>
      <c r="L130" s="48"/>
      <c r="M130" s="49"/>
    </row>
    <row r="131" spans="1:13" ht="18.75" customHeight="1" x14ac:dyDescent="0.25">
      <c r="A131" s="46" t="s">
        <v>323</v>
      </c>
      <c r="B131" s="46" t="s">
        <v>16</v>
      </c>
      <c r="C131" s="46" t="s">
        <v>19</v>
      </c>
      <c r="D131" s="47" t="s">
        <v>180</v>
      </c>
      <c r="E131" s="15"/>
      <c r="F131" s="16"/>
      <c r="G131" s="16"/>
      <c r="H131" s="16"/>
      <c r="I131" s="16"/>
      <c r="J131" s="16"/>
      <c r="K131" s="42">
        <v>4</v>
      </c>
      <c r="L131" s="42">
        <v>95.86</v>
      </c>
      <c r="M131" s="43">
        <f>ROUND(K131*L131,2)</f>
        <v>383.44</v>
      </c>
    </row>
    <row r="132" spans="1:13" ht="27" customHeight="1" x14ac:dyDescent="0.25">
      <c r="A132" s="48"/>
      <c r="B132" s="48"/>
      <c r="C132" s="48"/>
      <c r="D132" s="45" t="s">
        <v>181</v>
      </c>
      <c r="E132" s="15"/>
      <c r="F132" s="16"/>
      <c r="G132" s="16"/>
      <c r="H132" s="16"/>
      <c r="I132" s="16"/>
      <c r="J132" s="16"/>
      <c r="K132" s="48"/>
      <c r="L132" s="48"/>
      <c r="M132" s="49"/>
    </row>
    <row r="133" spans="1:13" ht="21" customHeight="1" x14ac:dyDescent="0.25">
      <c r="A133" s="40" t="s">
        <v>324</v>
      </c>
      <c r="B133" s="40" t="s">
        <v>16</v>
      </c>
      <c r="C133" s="40" t="s">
        <v>19</v>
      </c>
      <c r="D133" s="41" t="s">
        <v>182</v>
      </c>
      <c r="E133" s="15"/>
      <c r="F133" s="16"/>
      <c r="G133" s="16"/>
      <c r="H133" s="16"/>
      <c r="I133" s="16"/>
      <c r="J133" s="16"/>
      <c r="K133" s="50">
        <v>25</v>
      </c>
      <c r="L133" s="50">
        <v>69.73</v>
      </c>
      <c r="M133" s="43">
        <f>ROUND(K133*L133,2)</f>
        <v>1743.25</v>
      </c>
    </row>
    <row r="134" spans="1:13" ht="67.5" customHeight="1" x14ac:dyDescent="0.25">
      <c r="A134" s="44"/>
      <c r="B134" s="44"/>
      <c r="C134" s="44"/>
      <c r="D134" s="44" t="s">
        <v>183</v>
      </c>
      <c r="E134" s="15"/>
      <c r="F134" s="16"/>
      <c r="G134" s="16"/>
      <c r="H134" s="16"/>
      <c r="I134" s="16"/>
      <c r="J134" s="16"/>
      <c r="K134" s="44"/>
      <c r="L134" s="44"/>
      <c r="M134" s="51"/>
    </row>
    <row r="135" spans="1:13" ht="26.25" customHeight="1" x14ac:dyDescent="0.25">
      <c r="A135" s="40" t="s">
        <v>325</v>
      </c>
      <c r="B135" s="40" t="s">
        <v>16</v>
      </c>
      <c r="C135" s="40" t="s">
        <v>19</v>
      </c>
      <c r="D135" s="41" t="s">
        <v>184</v>
      </c>
      <c r="E135" s="15"/>
      <c r="F135" s="16"/>
      <c r="G135" s="16"/>
      <c r="H135" s="16"/>
      <c r="I135" s="16"/>
      <c r="J135" s="16"/>
      <c r="K135" s="50">
        <v>4</v>
      </c>
      <c r="L135" s="50">
        <v>48.63</v>
      </c>
      <c r="M135" s="43">
        <f>ROUND(K135*L135,2)</f>
        <v>194.52</v>
      </c>
    </row>
    <row r="136" spans="1:13" ht="58.5" customHeight="1" x14ac:dyDescent="0.25">
      <c r="A136" s="44"/>
      <c r="B136" s="44"/>
      <c r="C136" s="44"/>
      <c r="D136" s="44" t="s">
        <v>185</v>
      </c>
      <c r="E136" s="15"/>
      <c r="F136" s="16"/>
      <c r="G136" s="16"/>
      <c r="H136" s="16"/>
      <c r="I136" s="16"/>
      <c r="J136" s="16"/>
      <c r="K136" s="44"/>
      <c r="L136" s="44"/>
      <c r="M136" s="51"/>
    </row>
    <row r="137" spans="1:13" ht="17.25" customHeight="1" x14ac:dyDescent="0.25">
      <c r="A137" s="40" t="s">
        <v>326</v>
      </c>
      <c r="B137" s="40" t="s">
        <v>16</v>
      </c>
      <c r="C137" s="40" t="s">
        <v>19</v>
      </c>
      <c r="D137" s="41" t="s">
        <v>186</v>
      </c>
      <c r="E137" s="15"/>
      <c r="F137" s="16"/>
      <c r="G137" s="16"/>
      <c r="H137" s="16"/>
      <c r="I137" s="16"/>
      <c r="J137" s="16"/>
      <c r="K137" s="50">
        <v>6</v>
      </c>
      <c r="L137" s="50">
        <v>92.16</v>
      </c>
      <c r="M137" s="43">
        <f>ROUND(K137*L137,2)</f>
        <v>552.96</v>
      </c>
    </row>
    <row r="138" spans="1:13" ht="68.25" customHeight="1" x14ac:dyDescent="0.25">
      <c r="A138" s="44"/>
      <c r="B138" s="44"/>
      <c r="C138" s="44"/>
      <c r="D138" s="44" t="s">
        <v>187</v>
      </c>
      <c r="E138" s="15"/>
      <c r="F138" s="16"/>
      <c r="G138" s="16"/>
      <c r="H138" s="16"/>
      <c r="I138" s="16"/>
      <c r="J138" s="16"/>
      <c r="K138" s="44"/>
      <c r="L138" s="44"/>
      <c r="M138" s="51"/>
    </row>
    <row r="139" spans="1:13" ht="19.5" customHeight="1" x14ac:dyDescent="0.25">
      <c r="A139" s="40" t="s">
        <v>327</v>
      </c>
      <c r="B139" s="40" t="s">
        <v>16</v>
      </c>
      <c r="C139" s="40" t="s">
        <v>19</v>
      </c>
      <c r="D139" s="41" t="s">
        <v>188</v>
      </c>
      <c r="E139" s="15"/>
      <c r="F139" s="16"/>
      <c r="G139" s="16"/>
      <c r="H139" s="16"/>
      <c r="I139" s="16"/>
      <c r="J139" s="16"/>
      <c r="K139" s="50">
        <v>10</v>
      </c>
      <c r="L139" s="50">
        <v>78.510000000000005</v>
      </c>
      <c r="M139" s="43">
        <f>ROUND(K139*L139,2)</f>
        <v>785.1</v>
      </c>
    </row>
    <row r="140" spans="1:13" ht="68.25" customHeight="1" x14ac:dyDescent="0.25">
      <c r="A140" s="40"/>
      <c r="B140" s="40"/>
      <c r="C140" s="40"/>
      <c r="D140" s="44" t="s">
        <v>189</v>
      </c>
      <c r="E140" s="15"/>
      <c r="F140" s="16"/>
      <c r="G140" s="16"/>
      <c r="H140" s="16"/>
      <c r="I140" s="16"/>
      <c r="J140" s="16"/>
      <c r="K140" s="44"/>
      <c r="L140" s="44"/>
      <c r="M140" s="51"/>
    </row>
    <row r="141" spans="1:13" ht="19.5" customHeight="1" x14ac:dyDescent="0.25">
      <c r="A141" s="44" t="s">
        <v>328</v>
      </c>
      <c r="B141" s="44" t="s">
        <v>16</v>
      </c>
      <c r="C141" s="44" t="s">
        <v>19</v>
      </c>
      <c r="D141" s="41" t="s">
        <v>190</v>
      </c>
      <c r="E141" s="15"/>
      <c r="F141" s="16"/>
      <c r="G141" s="16"/>
      <c r="H141" s="16"/>
      <c r="I141" s="16"/>
      <c r="J141" s="16"/>
      <c r="K141" s="50">
        <v>10</v>
      </c>
      <c r="L141" s="26">
        <v>31.49</v>
      </c>
      <c r="M141" s="43">
        <f>ROUND(K141*L141,2)</f>
        <v>314.89999999999998</v>
      </c>
    </row>
    <row r="142" spans="1:13" ht="68.25" customHeight="1" x14ac:dyDescent="0.25">
      <c r="A142" s="44"/>
      <c r="B142" s="44"/>
      <c r="C142" s="44"/>
      <c r="D142" s="44" t="s">
        <v>191</v>
      </c>
      <c r="E142" s="15"/>
      <c r="F142" s="16"/>
      <c r="G142" s="16"/>
      <c r="H142" s="16"/>
      <c r="I142" s="16"/>
      <c r="J142" s="16"/>
      <c r="K142" s="52"/>
      <c r="L142" s="53"/>
      <c r="M142" s="54"/>
    </row>
    <row r="143" spans="1:13" ht="17.25" customHeight="1" x14ac:dyDescent="0.25">
      <c r="A143" s="44" t="s">
        <v>329</v>
      </c>
      <c r="B143" s="44" t="s">
        <v>16</v>
      </c>
      <c r="C143" s="44" t="s">
        <v>19</v>
      </c>
      <c r="D143" s="41" t="s">
        <v>192</v>
      </c>
      <c r="E143" s="15"/>
      <c r="F143" s="16"/>
      <c r="G143" s="16"/>
      <c r="H143" s="16"/>
      <c r="I143" s="16"/>
      <c r="J143" s="16"/>
      <c r="K143" s="50">
        <v>2</v>
      </c>
      <c r="L143" s="26">
        <v>65.17</v>
      </c>
      <c r="M143" s="43">
        <f>ROUND(K143*L143,2)</f>
        <v>130.34</v>
      </c>
    </row>
    <row r="144" spans="1:13" ht="68.25" customHeight="1" x14ac:dyDescent="0.25">
      <c r="A144" s="44"/>
      <c r="B144" s="44"/>
      <c r="C144" s="44"/>
      <c r="D144" s="44" t="s">
        <v>193</v>
      </c>
      <c r="E144" s="15"/>
      <c r="F144" s="16"/>
      <c r="G144" s="16"/>
      <c r="H144" s="16"/>
      <c r="I144" s="16"/>
      <c r="J144" s="16"/>
      <c r="K144" s="52"/>
      <c r="L144" s="53"/>
      <c r="M144" s="54"/>
    </row>
    <row r="145" spans="1:13" ht="29.25" customHeight="1" x14ac:dyDescent="0.25">
      <c r="A145" s="44" t="s">
        <v>330</v>
      </c>
      <c r="B145" s="44" t="s">
        <v>16</v>
      </c>
      <c r="C145" s="44" t="s">
        <v>19</v>
      </c>
      <c r="D145" s="41" t="s">
        <v>194</v>
      </c>
      <c r="E145" s="15"/>
      <c r="F145" s="16"/>
      <c r="G145" s="16"/>
      <c r="H145" s="16"/>
      <c r="I145" s="16"/>
      <c r="J145" s="16"/>
      <c r="K145" s="52">
        <v>1</v>
      </c>
      <c r="L145" s="26">
        <v>450</v>
      </c>
      <c r="M145" s="43">
        <f>ROUND(K145*L145,2)</f>
        <v>450</v>
      </c>
    </row>
    <row r="146" spans="1:13" ht="42.75" customHeight="1" x14ac:dyDescent="0.25">
      <c r="A146" s="44"/>
      <c r="B146" s="44"/>
      <c r="C146" s="44"/>
      <c r="D146" s="44" t="s">
        <v>195</v>
      </c>
      <c r="E146" s="15"/>
      <c r="F146" s="16"/>
      <c r="G146" s="16"/>
      <c r="H146" s="16"/>
      <c r="I146" s="16"/>
      <c r="J146" s="16"/>
      <c r="K146" s="52"/>
      <c r="L146" s="53"/>
      <c r="M146" s="54"/>
    </row>
    <row r="147" spans="1:13" ht="18" customHeight="1" x14ac:dyDescent="0.25">
      <c r="A147" s="6" t="s">
        <v>139</v>
      </c>
      <c r="B147" s="6" t="s">
        <v>14</v>
      </c>
      <c r="C147" s="6" t="s">
        <v>15</v>
      </c>
      <c r="D147" s="7" t="s">
        <v>197</v>
      </c>
      <c r="E147" s="8"/>
      <c r="F147" s="9"/>
      <c r="G147" s="9"/>
      <c r="H147" s="9"/>
      <c r="I147" s="9"/>
      <c r="J147" s="9"/>
      <c r="K147" s="10"/>
      <c r="L147" s="11"/>
      <c r="M147" s="12">
        <f>SUM(M148:M159)</f>
        <v>4809.04</v>
      </c>
    </row>
    <row r="148" spans="1:13" ht="17.25" customHeight="1" x14ac:dyDescent="0.25">
      <c r="A148" s="40" t="s">
        <v>141</v>
      </c>
      <c r="B148" s="40" t="s">
        <v>16</v>
      </c>
      <c r="C148" s="40" t="s">
        <v>17</v>
      </c>
      <c r="D148" s="41" t="s">
        <v>199</v>
      </c>
      <c r="E148" s="15"/>
      <c r="F148" s="16"/>
      <c r="G148" s="16"/>
      <c r="H148" s="16"/>
      <c r="I148" s="16"/>
      <c r="J148" s="16"/>
      <c r="K148" s="50">
        <v>55</v>
      </c>
      <c r="L148" s="50">
        <v>4.95</v>
      </c>
      <c r="M148" s="43">
        <f>ROUND(K148*L148,2)</f>
        <v>272.25</v>
      </c>
    </row>
    <row r="149" spans="1:13" ht="58.5" customHeight="1" x14ac:dyDescent="0.25">
      <c r="A149" s="44"/>
      <c r="B149" s="44"/>
      <c r="C149" s="44"/>
      <c r="D149" s="44" t="s">
        <v>200</v>
      </c>
      <c r="E149" s="15"/>
      <c r="F149" s="16"/>
      <c r="G149" s="16"/>
      <c r="H149" s="16"/>
      <c r="I149" s="16"/>
      <c r="J149" s="16"/>
      <c r="K149" s="44"/>
      <c r="L149" s="44"/>
      <c r="M149" s="51"/>
    </row>
    <row r="150" spans="1:13" ht="17.25" customHeight="1" x14ac:dyDescent="0.25">
      <c r="A150" s="55" t="s">
        <v>144</v>
      </c>
      <c r="B150" s="55" t="s">
        <v>16</v>
      </c>
      <c r="C150" s="55" t="s">
        <v>17</v>
      </c>
      <c r="D150" s="56" t="s">
        <v>202</v>
      </c>
      <c r="E150" s="15"/>
      <c r="F150" s="16"/>
      <c r="G150" s="16"/>
      <c r="H150" s="16"/>
      <c r="I150" s="16"/>
      <c r="J150" s="16"/>
      <c r="K150" s="57">
        <v>40</v>
      </c>
      <c r="L150" s="57">
        <v>0.65</v>
      </c>
      <c r="M150" s="43">
        <f>ROUND(K150*L150,2)</f>
        <v>26</v>
      </c>
    </row>
    <row r="151" spans="1:13" ht="43.5" customHeight="1" x14ac:dyDescent="0.25">
      <c r="A151" s="55"/>
      <c r="B151" s="55"/>
      <c r="C151" s="55"/>
      <c r="D151" s="55" t="s">
        <v>203</v>
      </c>
      <c r="E151" s="15"/>
      <c r="F151" s="16"/>
      <c r="G151" s="16"/>
      <c r="H151" s="16"/>
      <c r="I151" s="16"/>
      <c r="J151" s="16"/>
      <c r="K151" s="58"/>
      <c r="L151" s="59" t="s">
        <v>301</v>
      </c>
      <c r="M151" s="44"/>
    </row>
    <row r="152" spans="1:13" ht="17.25" customHeight="1" x14ac:dyDescent="0.25">
      <c r="A152" s="55" t="s">
        <v>148</v>
      </c>
      <c r="B152" s="55" t="s">
        <v>16</v>
      </c>
      <c r="C152" s="55" t="s">
        <v>19</v>
      </c>
      <c r="D152" s="56" t="s">
        <v>205</v>
      </c>
      <c r="E152" s="15"/>
      <c r="F152" s="16"/>
      <c r="G152" s="16"/>
      <c r="H152" s="16"/>
      <c r="I152" s="16"/>
      <c r="J152" s="16"/>
      <c r="K152" s="57">
        <v>1</v>
      </c>
      <c r="L152" s="57">
        <v>2450.19</v>
      </c>
      <c r="M152" s="43">
        <f>ROUND(K152*L152,2)</f>
        <v>2450.19</v>
      </c>
    </row>
    <row r="153" spans="1:13" ht="57" customHeight="1" x14ac:dyDescent="0.25">
      <c r="A153" s="60"/>
      <c r="B153" s="60"/>
      <c r="C153" s="60"/>
      <c r="D153" s="55" t="s">
        <v>206</v>
      </c>
      <c r="E153" s="15"/>
      <c r="F153" s="16"/>
      <c r="G153" s="16"/>
      <c r="H153" s="16"/>
      <c r="I153" s="16"/>
      <c r="J153" s="16"/>
      <c r="K153" s="61"/>
      <c r="L153" s="62"/>
      <c r="M153" s="63"/>
    </row>
    <row r="154" spans="1:13" ht="15.75" customHeight="1" x14ac:dyDescent="0.25">
      <c r="A154" s="40" t="s">
        <v>151</v>
      </c>
      <c r="B154" s="40" t="s">
        <v>16</v>
      </c>
      <c r="C154" s="40" t="s">
        <v>17</v>
      </c>
      <c r="D154" s="41" t="s">
        <v>208</v>
      </c>
      <c r="E154" s="15"/>
      <c r="F154" s="16"/>
      <c r="G154" s="16"/>
      <c r="H154" s="16"/>
      <c r="I154" s="16"/>
      <c r="J154" s="16"/>
      <c r="K154" s="26">
        <v>650</v>
      </c>
      <c r="L154" s="26">
        <v>2.5</v>
      </c>
      <c r="M154" s="43">
        <f>ROUND(K154*L154,2)</f>
        <v>1625</v>
      </c>
    </row>
    <row r="155" spans="1:13" ht="44.25" customHeight="1" x14ac:dyDescent="0.25">
      <c r="A155" s="44"/>
      <c r="B155" s="44"/>
      <c r="C155" s="44"/>
      <c r="D155" s="44" t="s">
        <v>209</v>
      </c>
      <c r="E155" s="15"/>
      <c r="F155" s="16"/>
      <c r="G155" s="16"/>
      <c r="H155" s="16"/>
      <c r="I155" s="16"/>
      <c r="J155" s="16"/>
      <c r="K155" s="44"/>
      <c r="L155" s="44"/>
      <c r="M155" s="44"/>
    </row>
    <row r="156" spans="1:13" ht="15" customHeight="1" x14ac:dyDescent="0.25">
      <c r="A156" s="55" t="s">
        <v>331</v>
      </c>
      <c r="B156" s="55" t="s">
        <v>16</v>
      </c>
      <c r="C156" s="55" t="s">
        <v>19</v>
      </c>
      <c r="D156" s="56" t="s">
        <v>211</v>
      </c>
      <c r="E156" s="15"/>
      <c r="F156" s="16"/>
      <c r="G156" s="16"/>
      <c r="H156" s="16"/>
      <c r="I156" s="16"/>
      <c r="J156" s="16"/>
      <c r="K156" s="57">
        <v>1</v>
      </c>
      <c r="L156" s="57">
        <v>250</v>
      </c>
      <c r="M156" s="43">
        <f>ROUND(K156*L156,2)</f>
        <v>250</v>
      </c>
    </row>
    <row r="157" spans="1:13" ht="18.75" customHeight="1" x14ac:dyDescent="0.25">
      <c r="A157" s="55"/>
      <c r="B157" s="55"/>
      <c r="C157" s="55"/>
      <c r="D157" s="55" t="s">
        <v>212</v>
      </c>
      <c r="E157" s="15"/>
      <c r="F157" s="16"/>
      <c r="G157" s="16"/>
      <c r="H157" s="16"/>
      <c r="I157" s="16"/>
      <c r="J157" s="16"/>
      <c r="K157" s="58"/>
      <c r="L157" s="59" t="s">
        <v>301</v>
      </c>
      <c r="M157" s="44"/>
    </row>
    <row r="158" spans="1:13" ht="18.75" customHeight="1" x14ac:dyDescent="0.25">
      <c r="A158" s="55" t="s">
        <v>156</v>
      </c>
      <c r="B158" s="55" t="s">
        <v>16</v>
      </c>
      <c r="C158" s="55" t="s">
        <v>19</v>
      </c>
      <c r="D158" s="56" t="s">
        <v>214</v>
      </c>
      <c r="E158" s="15"/>
      <c r="F158" s="16"/>
      <c r="G158" s="16"/>
      <c r="H158" s="16"/>
      <c r="I158" s="16"/>
      <c r="J158" s="16"/>
      <c r="K158" s="57">
        <v>1</v>
      </c>
      <c r="L158" s="57">
        <v>185.6</v>
      </c>
      <c r="M158" s="43">
        <f>ROUND(K158*L158,2)</f>
        <v>185.6</v>
      </c>
    </row>
    <row r="159" spans="1:13" ht="29.25" customHeight="1" x14ac:dyDescent="0.25">
      <c r="A159" s="55"/>
      <c r="B159" s="55"/>
      <c r="C159" s="55"/>
      <c r="D159" s="55" t="s">
        <v>215</v>
      </c>
      <c r="E159" s="15"/>
      <c r="F159" s="16"/>
      <c r="G159" s="16"/>
      <c r="H159" s="16"/>
      <c r="I159" s="16"/>
      <c r="J159" s="16"/>
      <c r="K159" s="58"/>
      <c r="L159" s="59" t="s">
        <v>301</v>
      </c>
      <c r="M159" s="44"/>
    </row>
    <row r="160" spans="1:13" ht="18" customHeight="1" x14ac:dyDescent="0.25">
      <c r="A160" s="6" t="s">
        <v>196</v>
      </c>
      <c r="B160" s="6" t="s">
        <v>14</v>
      </c>
      <c r="C160" s="6" t="s">
        <v>15</v>
      </c>
      <c r="D160" s="7" t="s">
        <v>217</v>
      </c>
      <c r="E160" s="8"/>
      <c r="F160" s="9"/>
      <c r="G160" s="9"/>
      <c r="H160" s="9"/>
      <c r="I160" s="9"/>
      <c r="J160" s="9"/>
      <c r="K160" s="10"/>
      <c r="L160" s="11"/>
      <c r="M160" s="12">
        <f>SUM(M161:M178)</f>
        <v>1326.91</v>
      </c>
    </row>
    <row r="161" spans="1:13" ht="18" customHeight="1" x14ac:dyDescent="0.25">
      <c r="A161" s="40" t="s">
        <v>198</v>
      </c>
      <c r="B161" s="40" t="s">
        <v>16</v>
      </c>
      <c r="C161" s="40" t="s">
        <v>19</v>
      </c>
      <c r="D161" s="41" t="s">
        <v>219</v>
      </c>
      <c r="E161" s="15"/>
      <c r="F161" s="16"/>
      <c r="G161" s="16"/>
      <c r="H161" s="16"/>
      <c r="I161" s="16"/>
      <c r="J161" s="16"/>
      <c r="K161" s="50">
        <v>3</v>
      </c>
      <c r="L161" s="50">
        <v>39.6</v>
      </c>
      <c r="M161" s="43">
        <f>ROUND(K161*L161,2)</f>
        <v>118.8</v>
      </c>
    </row>
    <row r="162" spans="1:13" ht="68.25" customHeight="1" x14ac:dyDescent="0.25">
      <c r="A162" s="44"/>
      <c r="B162" s="44"/>
      <c r="C162" s="44"/>
      <c r="D162" s="44" t="s">
        <v>220</v>
      </c>
      <c r="E162" s="15"/>
      <c r="F162" s="16"/>
      <c r="G162" s="16"/>
      <c r="H162" s="16"/>
      <c r="I162" s="16"/>
      <c r="J162" s="16"/>
      <c r="K162" s="44"/>
      <c r="L162" s="44"/>
      <c r="M162" s="64"/>
    </row>
    <row r="163" spans="1:13" ht="18" customHeight="1" x14ac:dyDescent="0.25">
      <c r="A163" s="40" t="s">
        <v>201</v>
      </c>
      <c r="B163" s="40" t="s">
        <v>16</v>
      </c>
      <c r="C163" s="40" t="s">
        <v>19</v>
      </c>
      <c r="D163" s="41" t="s">
        <v>222</v>
      </c>
      <c r="E163" s="15"/>
      <c r="F163" s="16"/>
      <c r="G163" s="16"/>
      <c r="H163" s="16"/>
      <c r="I163" s="16"/>
      <c r="J163" s="16"/>
      <c r="K163" s="50">
        <v>4</v>
      </c>
      <c r="L163" s="50">
        <v>69.73</v>
      </c>
      <c r="M163" s="43">
        <f>ROUND(K163*L163,2)</f>
        <v>278.92</v>
      </c>
    </row>
    <row r="164" spans="1:13" ht="68.25" customHeight="1" x14ac:dyDescent="0.25">
      <c r="A164" s="44"/>
      <c r="B164" s="44"/>
      <c r="C164" s="44"/>
      <c r="D164" s="44" t="s">
        <v>223</v>
      </c>
      <c r="E164" s="15"/>
      <c r="F164" s="16"/>
      <c r="G164" s="16"/>
      <c r="H164" s="16"/>
      <c r="I164" s="16"/>
      <c r="J164" s="16"/>
      <c r="K164" s="44"/>
      <c r="L164" s="44"/>
      <c r="M164" s="64"/>
    </row>
    <row r="165" spans="1:13" ht="21" customHeight="1" x14ac:dyDescent="0.25">
      <c r="A165" s="40" t="s">
        <v>204</v>
      </c>
      <c r="B165" s="40" t="s">
        <v>16</v>
      </c>
      <c r="C165" s="40" t="s">
        <v>19</v>
      </c>
      <c r="D165" s="41" t="s">
        <v>225</v>
      </c>
      <c r="E165" s="15"/>
      <c r="F165" s="16"/>
      <c r="G165" s="16"/>
      <c r="H165" s="16"/>
      <c r="I165" s="16"/>
      <c r="J165" s="16"/>
      <c r="K165" s="50">
        <v>20</v>
      </c>
      <c r="L165" s="50">
        <v>12.46</v>
      </c>
      <c r="M165" s="43">
        <f>ROUND(K165*L165,2)</f>
        <v>249.2</v>
      </c>
    </row>
    <row r="166" spans="1:13" ht="68.25" customHeight="1" x14ac:dyDescent="0.25">
      <c r="A166" s="44"/>
      <c r="B166" s="44"/>
      <c r="C166" s="44"/>
      <c r="D166" s="44" t="s">
        <v>226</v>
      </c>
      <c r="E166" s="15"/>
      <c r="F166" s="16"/>
      <c r="G166" s="16"/>
      <c r="H166" s="16"/>
      <c r="I166" s="16"/>
      <c r="J166" s="16"/>
      <c r="K166" s="44"/>
      <c r="L166" s="44"/>
      <c r="M166" s="64"/>
    </row>
    <row r="167" spans="1:13" ht="20.25" customHeight="1" x14ac:dyDescent="0.25">
      <c r="A167" s="40" t="s">
        <v>207</v>
      </c>
      <c r="B167" s="40" t="s">
        <v>16</v>
      </c>
      <c r="C167" s="40" t="s">
        <v>19</v>
      </c>
      <c r="D167" s="41" t="s">
        <v>228</v>
      </c>
      <c r="E167" s="15"/>
      <c r="F167" s="16"/>
      <c r="G167" s="16"/>
      <c r="H167" s="16"/>
      <c r="I167" s="16"/>
      <c r="J167" s="16"/>
      <c r="K167" s="50">
        <v>2</v>
      </c>
      <c r="L167" s="50">
        <v>115.6</v>
      </c>
      <c r="M167" s="43">
        <f>ROUND(K167*L167,2)</f>
        <v>231.2</v>
      </c>
    </row>
    <row r="168" spans="1:13" ht="68.25" customHeight="1" x14ac:dyDescent="0.25">
      <c r="A168" s="44"/>
      <c r="B168" s="44"/>
      <c r="C168" s="44"/>
      <c r="D168" s="44" t="s">
        <v>229</v>
      </c>
      <c r="E168" s="15"/>
      <c r="F168" s="16"/>
      <c r="G168" s="16"/>
      <c r="H168" s="16"/>
      <c r="I168" s="16"/>
      <c r="J168" s="16"/>
      <c r="K168" s="44"/>
      <c r="L168" s="44"/>
      <c r="M168" s="64"/>
    </row>
    <row r="169" spans="1:13" ht="18" customHeight="1" x14ac:dyDescent="0.25">
      <c r="A169" s="40" t="s">
        <v>210</v>
      </c>
      <c r="B169" s="40" t="s">
        <v>16</v>
      </c>
      <c r="C169" s="40" t="s">
        <v>19</v>
      </c>
      <c r="D169" s="41" t="s">
        <v>231</v>
      </c>
      <c r="E169" s="15"/>
      <c r="F169" s="16"/>
      <c r="G169" s="16"/>
      <c r="H169" s="16"/>
      <c r="I169" s="16"/>
      <c r="J169" s="16"/>
      <c r="K169" s="50">
        <v>2</v>
      </c>
      <c r="L169" s="50">
        <v>26.9</v>
      </c>
      <c r="M169" s="43">
        <f>ROUND(K169*L169,2)</f>
        <v>53.8</v>
      </c>
    </row>
    <row r="170" spans="1:13" ht="45.75" customHeight="1" x14ac:dyDescent="0.25">
      <c r="A170" s="44"/>
      <c r="B170" s="44"/>
      <c r="C170" s="44"/>
      <c r="D170" s="44" t="s">
        <v>232</v>
      </c>
      <c r="E170" s="15"/>
      <c r="F170" s="16"/>
      <c r="G170" s="16"/>
      <c r="H170" s="16"/>
      <c r="I170" s="16"/>
      <c r="J170" s="16"/>
      <c r="K170" s="44"/>
      <c r="L170" s="44"/>
      <c r="M170" s="64"/>
    </row>
    <row r="171" spans="1:13" ht="18" customHeight="1" x14ac:dyDescent="0.25">
      <c r="A171" s="40" t="s">
        <v>213</v>
      </c>
      <c r="B171" s="40" t="s">
        <v>16</v>
      </c>
      <c r="C171" s="40" t="s">
        <v>19</v>
      </c>
      <c r="D171" s="41" t="s">
        <v>234</v>
      </c>
      <c r="E171" s="15"/>
      <c r="F171" s="16"/>
      <c r="G171" s="16"/>
      <c r="H171" s="16"/>
      <c r="I171" s="16"/>
      <c r="J171" s="16"/>
      <c r="K171" s="50">
        <v>2</v>
      </c>
      <c r="L171" s="50">
        <v>65.2</v>
      </c>
      <c r="M171" s="43">
        <f>ROUND(K171*L171,2)</f>
        <v>130.4</v>
      </c>
    </row>
    <row r="172" spans="1:13" ht="68.25" customHeight="1" x14ac:dyDescent="0.25">
      <c r="A172" s="44"/>
      <c r="B172" s="44"/>
      <c r="C172" s="44"/>
      <c r="D172" s="44" t="s">
        <v>235</v>
      </c>
      <c r="E172" s="15"/>
      <c r="F172" s="16"/>
      <c r="G172" s="16"/>
      <c r="H172" s="16"/>
      <c r="I172" s="16"/>
      <c r="J172" s="16"/>
      <c r="K172" s="44"/>
      <c r="L172" s="44"/>
      <c r="M172" s="64"/>
    </row>
    <row r="173" spans="1:13" ht="18.75" customHeight="1" x14ac:dyDescent="0.25">
      <c r="A173" s="40" t="s">
        <v>332</v>
      </c>
      <c r="B173" s="40" t="s">
        <v>16</v>
      </c>
      <c r="C173" s="40" t="s">
        <v>19</v>
      </c>
      <c r="D173" s="41" t="s">
        <v>237</v>
      </c>
      <c r="E173" s="15"/>
      <c r="F173" s="16"/>
      <c r="G173" s="16"/>
      <c r="H173" s="16"/>
      <c r="I173" s="16"/>
      <c r="J173" s="16"/>
      <c r="K173" s="26">
        <v>1</v>
      </c>
      <c r="L173" s="26">
        <v>89.9</v>
      </c>
      <c r="M173" s="43">
        <f>ROUND(K173*L173,2)</f>
        <v>89.9</v>
      </c>
    </row>
    <row r="174" spans="1:13" ht="68.25" customHeight="1" x14ac:dyDescent="0.25">
      <c r="A174" s="44"/>
      <c r="B174" s="44"/>
      <c r="C174" s="44"/>
      <c r="D174" s="44" t="s">
        <v>238</v>
      </c>
      <c r="E174" s="15"/>
      <c r="F174" s="16"/>
      <c r="G174" s="16"/>
      <c r="H174" s="16"/>
      <c r="I174" s="16"/>
      <c r="J174" s="16"/>
      <c r="K174" s="52"/>
      <c r="L174" s="53"/>
      <c r="M174" s="54"/>
    </row>
    <row r="175" spans="1:13" ht="29.25" customHeight="1" x14ac:dyDescent="0.25">
      <c r="A175" s="44" t="s">
        <v>333</v>
      </c>
      <c r="B175" s="44" t="s">
        <v>16</v>
      </c>
      <c r="C175" s="44" t="s">
        <v>19</v>
      </c>
      <c r="D175" s="41" t="s">
        <v>240</v>
      </c>
      <c r="E175" s="15"/>
      <c r="F175" s="16"/>
      <c r="G175" s="16"/>
      <c r="H175" s="16"/>
      <c r="I175" s="16"/>
      <c r="J175" s="16"/>
      <c r="K175" s="50">
        <v>25</v>
      </c>
      <c r="L175" s="50">
        <v>1.98</v>
      </c>
      <c r="M175" s="43">
        <f>ROUND(K175*L175,2)</f>
        <v>49.5</v>
      </c>
    </row>
    <row r="176" spans="1:13" ht="68.25" customHeight="1" x14ac:dyDescent="0.25">
      <c r="A176" s="44"/>
      <c r="B176" s="44"/>
      <c r="C176" s="44"/>
      <c r="D176" s="40" t="s">
        <v>241</v>
      </c>
      <c r="E176" s="15"/>
      <c r="F176" s="16"/>
      <c r="G176" s="16"/>
      <c r="H176" s="16"/>
      <c r="I176" s="16"/>
      <c r="J176" s="16"/>
      <c r="K176" s="52"/>
      <c r="L176" s="53"/>
      <c r="M176" s="54"/>
    </row>
    <row r="177" spans="1:13" ht="19.5" customHeight="1" x14ac:dyDescent="0.25">
      <c r="A177" s="44" t="s">
        <v>334</v>
      </c>
      <c r="B177" s="44" t="s">
        <v>16</v>
      </c>
      <c r="C177" s="44" t="s">
        <v>19</v>
      </c>
      <c r="D177" s="41" t="s">
        <v>243</v>
      </c>
      <c r="E177" s="15"/>
      <c r="F177" s="16"/>
      <c r="G177" s="16"/>
      <c r="H177" s="16"/>
      <c r="I177" s="16"/>
      <c r="J177" s="16"/>
      <c r="K177" s="50">
        <v>1</v>
      </c>
      <c r="L177" s="50">
        <v>125.19</v>
      </c>
      <c r="M177" s="43">
        <f>ROUND(K177*L177,2)</f>
        <v>125.19</v>
      </c>
    </row>
    <row r="178" spans="1:13" ht="30.75" customHeight="1" x14ac:dyDescent="0.25">
      <c r="A178" s="44"/>
      <c r="B178" s="44"/>
      <c r="C178" s="44"/>
      <c r="D178" s="40" t="s">
        <v>244</v>
      </c>
      <c r="E178" s="15"/>
      <c r="F178" s="16"/>
      <c r="G178" s="16"/>
      <c r="H178" s="16"/>
      <c r="I178" s="16"/>
      <c r="J178" s="16"/>
      <c r="K178" s="52"/>
      <c r="L178" s="53"/>
      <c r="M178" s="54"/>
    </row>
    <row r="179" spans="1:13" ht="20.25" customHeight="1" x14ac:dyDescent="0.25">
      <c r="A179" s="6" t="s">
        <v>216</v>
      </c>
      <c r="B179" s="6" t="s">
        <v>14</v>
      </c>
      <c r="C179" s="6" t="s">
        <v>15</v>
      </c>
      <c r="D179" s="7" t="s">
        <v>246</v>
      </c>
      <c r="E179" s="8"/>
      <c r="F179" s="9"/>
      <c r="G179" s="9"/>
      <c r="H179" s="9"/>
      <c r="I179" s="9"/>
      <c r="J179" s="9"/>
      <c r="K179" s="10"/>
      <c r="L179" s="11"/>
      <c r="M179" s="12">
        <f>SUM(M180:S207)</f>
        <v>15871.58</v>
      </c>
    </row>
    <row r="180" spans="1:13" ht="16.5" customHeight="1" x14ac:dyDescent="0.25">
      <c r="A180" s="40" t="s">
        <v>218</v>
      </c>
      <c r="B180" s="40" t="s">
        <v>16</v>
      </c>
      <c r="C180" s="40" t="s">
        <v>19</v>
      </c>
      <c r="D180" s="41" t="s">
        <v>248</v>
      </c>
      <c r="E180" s="15"/>
      <c r="F180" s="16"/>
      <c r="G180" s="16"/>
      <c r="H180" s="16"/>
      <c r="I180" s="16"/>
      <c r="J180" s="16"/>
      <c r="K180" s="50">
        <v>42</v>
      </c>
      <c r="L180" s="65">
        <v>55.16</v>
      </c>
      <c r="M180" s="43">
        <f>ROUND(K180*L180,2)</f>
        <v>2316.7199999999998</v>
      </c>
    </row>
    <row r="181" spans="1:13" ht="45" customHeight="1" x14ac:dyDescent="0.25">
      <c r="A181" s="52"/>
      <c r="B181" s="52"/>
      <c r="C181" s="52"/>
      <c r="D181" s="52" t="s">
        <v>249</v>
      </c>
      <c r="E181" s="15"/>
      <c r="F181" s="16"/>
      <c r="G181" s="16"/>
      <c r="H181" s="16"/>
      <c r="I181" s="16"/>
      <c r="J181" s="16"/>
      <c r="K181" s="52"/>
      <c r="L181" s="52"/>
      <c r="M181" s="64"/>
    </row>
    <row r="182" spans="1:13" ht="19.5" customHeight="1" x14ac:dyDescent="0.25">
      <c r="A182" s="40" t="s">
        <v>221</v>
      </c>
      <c r="B182" s="40" t="s">
        <v>16</v>
      </c>
      <c r="C182" s="40" t="s">
        <v>19</v>
      </c>
      <c r="D182" s="41" t="s">
        <v>251</v>
      </c>
      <c r="E182" s="15"/>
      <c r="F182" s="16"/>
      <c r="G182" s="16"/>
      <c r="H182" s="16"/>
      <c r="I182" s="16"/>
      <c r="J182" s="16"/>
      <c r="K182" s="50">
        <v>42</v>
      </c>
      <c r="L182" s="65">
        <v>6.9</v>
      </c>
      <c r="M182" s="43">
        <f>ROUND(K182*L182,2)</f>
        <v>289.8</v>
      </c>
    </row>
    <row r="183" spans="1:13" ht="47.25" customHeight="1" x14ac:dyDescent="0.25">
      <c r="A183" s="52"/>
      <c r="B183" s="52"/>
      <c r="C183" s="52"/>
      <c r="D183" s="52" t="s">
        <v>252</v>
      </c>
      <c r="E183" s="15"/>
      <c r="F183" s="16"/>
      <c r="G183" s="16"/>
      <c r="H183" s="16"/>
      <c r="I183" s="16"/>
      <c r="J183" s="16"/>
      <c r="K183" s="52"/>
      <c r="L183" s="52"/>
      <c r="M183" s="64"/>
    </row>
    <row r="184" spans="1:13" ht="17.25" customHeight="1" x14ac:dyDescent="0.25">
      <c r="A184" s="40" t="s">
        <v>224</v>
      </c>
      <c r="B184" s="40" t="s">
        <v>16</v>
      </c>
      <c r="C184" s="40" t="s">
        <v>19</v>
      </c>
      <c r="D184" s="41" t="s">
        <v>254</v>
      </c>
      <c r="E184" s="15"/>
      <c r="F184" s="16"/>
      <c r="G184" s="16"/>
      <c r="H184" s="16"/>
      <c r="I184" s="16"/>
      <c r="J184" s="16"/>
      <c r="K184" s="50">
        <v>4</v>
      </c>
      <c r="L184" s="65">
        <v>524.6</v>
      </c>
      <c r="M184" s="43">
        <f>ROUND(K184*L184,2)</f>
        <v>2098.4</v>
      </c>
    </row>
    <row r="185" spans="1:13" ht="68.25" customHeight="1" x14ac:dyDescent="0.25">
      <c r="A185" s="52"/>
      <c r="B185" s="52"/>
      <c r="C185" s="52"/>
      <c r="D185" s="52" t="s">
        <v>255</v>
      </c>
      <c r="E185" s="15"/>
      <c r="F185" s="16"/>
      <c r="G185" s="16"/>
      <c r="H185" s="16"/>
      <c r="I185" s="16"/>
      <c r="J185" s="16"/>
      <c r="K185" s="52"/>
      <c r="L185" s="52"/>
      <c r="M185" s="64"/>
    </row>
    <row r="186" spans="1:13" ht="15" customHeight="1" x14ac:dyDescent="0.25">
      <c r="A186" s="40" t="s">
        <v>227</v>
      </c>
      <c r="B186" s="40" t="s">
        <v>16</v>
      </c>
      <c r="C186" s="40" t="s">
        <v>19</v>
      </c>
      <c r="D186" s="41" t="s">
        <v>257</v>
      </c>
      <c r="E186" s="15"/>
      <c r="F186" s="16"/>
      <c r="G186" s="16"/>
      <c r="H186" s="16"/>
      <c r="I186" s="16"/>
      <c r="J186" s="16"/>
      <c r="K186" s="50">
        <v>4</v>
      </c>
      <c r="L186" s="65">
        <v>1450.76</v>
      </c>
      <c r="M186" s="43">
        <f>ROUND(K186*L186,2)</f>
        <v>5803.04</v>
      </c>
    </row>
    <row r="187" spans="1:13" ht="68.25" customHeight="1" x14ac:dyDescent="0.25">
      <c r="A187" s="52"/>
      <c r="B187" s="52"/>
      <c r="C187" s="52"/>
      <c r="D187" s="52" t="s">
        <v>258</v>
      </c>
      <c r="E187" s="15"/>
      <c r="F187" s="16"/>
      <c r="G187" s="16"/>
      <c r="H187" s="16"/>
      <c r="I187" s="16"/>
      <c r="J187" s="16"/>
      <c r="K187" s="52"/>
      <c r="L187" s="52"/>
      <c r="M187" s="64"/>
    </row>
    <row r="188" spans="1:13" ht="18.75" customHeight="1" x14ac:dyDescent="0.25">
      <c r="A188" s="40" t="s">
        <v>230</v>
      </c>
      <c r="B188" s="40" t="s">
        <v>16</v>
      </c>
      <c r="C188" s="40" t="s">
        <v>19</v>
      </c>
      <c r="D188" s="41" t="s">
        <v>260</v>
      </c>
      <c r="E188" s="15"/>
      <c r="F188" s="16"/>
      <c r="G188" s="16"/>
      <c r="H188" s="16"/>
      <c r="I188" s="16"/>
      <c r="J188" s="16"/>
      <c r="K188" s="50">
        <v>4</v>
      </c>
      <c r="L188" s="65">
        <v>40.159999999999997</v>
      </c>
      <c r="M188" s="43">
        <f>ROUND(K188*L188,2)</f>
        <v>160.63999999999999</v>
      </c>
    </row>
    <row r="189" spans="1:13" ht="29.25" customHeight="1" x14ac:dyDescent="0.25">
      <c r="A189" s="52"/>
      <c r="B189" s="52"/>
      <c r="C189" s="52"/>
      <c r="D189" s="52" t="s">
        <v>261</v>
      </c>
      <c r="E189" s="15"/>
      <c r="F189" s="16"/>
      <c r="G189" s="16"/>
      <c r="H189" s="16"/>
      <c r="I189" s="16"/>
      <c r="J189" s="16"/>
      <c r="K189" s="52"/>
      <c r="L189" s="52"/>
      <c r="M189" s="64"/>
    </row>
    <row r="190" spans="1:13" ht="18" customHeight="1" x14ac:dyDescent="0.25">
      <c r="A190" s="66" t="s">
        <v>233</v>
      </c>
      <c r="B190" s="66" t="s">
        <v>16</v>
      </c>
      <c r="C190" s="66" t="s">
        <v>18</v>
      </c>
      <c r="D190" s="67" t="s">
        <v>263</v>
      </c>
      <c r="E190" s="15"/>
      <c r="F190" s="16"/>
      <c r="G190" s="16"/>
      <c r="H190" s="16"/>
      <c r="I190" s="16"/>
      <c r="J190" s="16"/>
      <c r="K190" s="26">
        <v>48</v>
      </c>
      <c r="L190" s="65">
        <v>34.1</v>
      </c>
      <c r="M190" s="43">
        <f>ROUND(K190*L190,2)</f>
        <v>1636.8</v>
      </c>
    </row>
    <row r="191" spans="1:13" ht="68.25" customHeight="1" x14ac:dyDescent="0.25">
      <c r="A191" s="52"/>
      <c r="B191" s="52"/>
      <c r="C191" s="52"/>
      <c r="D191" s="52" t="s">
        <v>264</v>
      </c>
      <c r="E191" s="15"/>
      <c r="F191" s="16"/>
      <c r="G191" s="16"/>
      <c r="H191" s="16"/>
      <c r="I191" s="16"/>
      <c r="J191" s="16"/>
      <c r="K191" s="52"/>
      <c r="L191" s="52"/>
      <c r="M191" s="64"/>
    </row>
    <row r="192" spans="1:13" ht="19.5" customHeight="1" x14ac:dyDescent="0.25">
      <c r="A192" s="66" t="s">
        <v>236</v>
      </c>
      <c r="B192" s="66" t="s">
        <v>16</v>
      </c>
      <c r="C192" s="66" t="s">
        <v>145</v>
      </c>
      <c r="D192" s="67" t="s">
        <v>266</v>
      </c>
      <c r="E192" s="15"/>
      <c r="F192" s="16"/>
      <c r="G192" s="16"/>
      <c r="H192" s="16"/>
      <c r="I192" s="16"/>
      <c r="J192" s="16"/>
      <c r="K192" s="26">
        <v>4</v>
      </c>
      <c r="L192" s="65">
        <v>11.3</v>
      </c>
      <c r="M192" s="43">
        <f>ROUND(K192*L192,2)</f>
        <v>45.2</v>
      </c>
    </row>
    <row r="193" spans="1:13" ht="59.25" customHeight="1" x14ac:dyDescent="0.25">
      <c r="A193" s="52"/>
      <c r="B193" s="52"/>
      <c r="C193" s="52"/>
      <c r="D193" s="52" t="s">
        <v>267</v>
      </c>
      <c r="E193" s="15"/>
      <c r="F193" s="16"/>
      <c r="G193" s="16"/>
      <c r="H193" s="16"/>
      <c r="I193" s="16"/>
      <c r="J193" s="16"/>
      <c r="K193" s="52"/>
      <c r="L193" s="52"/>
      <c r="M193" s="64"/>
    </row>
    <row r="194" spans="1:13" ht="17.25" customHeight="1" x14ac:dyDescent="0.25">
      <c r="A194" s="66" t="s">
        <v>239</v>
      </c>
      <c r="B194" s="66" t="s">
        <v>16</v>
      </c>
      <c r="C194" s="66" t="s">
        <v>19</v>
      </c>
      <c r="D194" s="67" t="s">
        <v>268</v>
      </c>
      <c r="E194" s="15"/>
      <c r="F194" s="16"/>
      <c r="G194" s="16"/>
      <c r="H194" s="16"/>
      <c r="I194" s="16"/>
      <c r="J194" s="16"/>
      <c r="K194" s="26">
        <v>4</v>
      </c>
      <c r="L194" s="65">
        <v>46.9</v>
      </c>
      <c r="M194" s="43">
        <f>ROUND(K194*L194,2)</f>
        <v>187.6</v>
      </c>
    </row>
    <row r="195" spans="1:13" ht="68.25" customHeight="1" x14ac:dyDescent="0.25">
      <c r="A195" s="52"/>
      <c r="B195" s="52"/>
      <c r="C195" s="52"/>
      <c r="D195" s="52" t="s">
        <v>269</v>
      </c>
      <c r="E195" s="15"/>
      <c r="F195" s="16"/>
      <c r="G195" s="16"/>
      <c r="H195" s="16"/>
      <c r="I195" s="16"/>
      <c r="J195" s="16"/>
      <c r="K195" s="52"/>
      <c r="L195" s="52"/>
      <c r="M195" s="64"/>
    </row>
    <row r="196" spans="1:13" ht="18.75" customHeight="1" x14ac:dyDescent="0.25">
      <c r="A196" s="66" t="s">
        <v>242</v>
      </c>
      <c r="B196" s="66" t="s">
        <v>16</v>
      </c>
      <c r="C196" s="66" t="s">
        <v>19</v>
      </c>
      <c r="D196" s="67" t="s">
        <v>270</v>
      </c>
      <c r="E196" s="15"/>
      <c r="F196" s="16"/>
      <c r="G196" s="16"/>
      <c r="H196" s="16"/>
      <c r="I196" s="16"/>
      <c r="J196" s="16"/>
      <c r="K196" s="26">
        <v>4</v>
      </c>
      <c r="L196" s="65">
        <v>115.2</v>
      </c>
      <c r="M196" s="43">
        <f>ROUND(K196*L196,2)</f>
        <v>460.8</v>
      </c>
    </row>
    <row r="197" spans="1:13" ht="48.75" customHeight="1" x14ac:dyDescent="0.25">
      <c r="A197" s="52"/>
      <c r="B197" s="52"/>
      <c r="C197" s="52"/>
      <c r="D197" s="52" t="s">
        <v>271</v>
      </c>
      <c r="E197" s="15"/>
      <c r="F197" s="16"/>
      <c r="G197" s="16"/>
      <c r="H197" s="16"/>
      <c r="I197" s="16"/>
      <c r="J197" s="16"/>
      <c r="K197" s="52"/>
      <c r="L197" s="52"/>
      <c r="M197" s="64"/>
    </row>
    <row r="198" spans="1:13" ht="21.75" customHeight="1" x14ac:dyDescent="0.25">
      <c r="A198" s="68" t="s">
        <v>335</v>
      </c>
      <c r="B198" s="68" t="s">
        <v>16</v>
      </c>
      <c r="C198" s="68" t="s">
        <v>19</v>
      </c>
      <c r="D198" s="67" t="s">
        <v>272</v>
      </c>
      <c r="E198" s="15"/>
      <c r="F198" s="16"/>
      <c r="G198" s="16"/>
      <c r="H198" s="16"/>
      <c r="I198" s="16"/>
      <c r="J198" s="16"/>
      <c r="K198" s="26">
        <v>4</v>
      </c>
      <c r="L198" s="26">
        <v>185.9</v>
      </c>
      <c r="M198" s="43">
        <f>ROUND(K198*L198,2)</f>
        <v>743.6</v>
      </c>
    </row>
    <row r="199" spans="1:13" ht="19.5" customHeight="1" x14ac:dyDescent="0.25">
      <c r="A199" s="69"/>
      <c r="B199" s="69"/>
      <c r="C199" s="69"/>
      <c r="D199" s="52" t="s">
        <v>273</v>
      </c>
      <c r="E199" s="15"/>
      <c r="F199" s="16"/>
      <c r="G199" s="16"/>
      <c r="H199" s="16"/>
      <c r="I199" s="16"/>
      <c r="J199" s="16"/>
      <c r="K199" s="26"/>
      <c r="L199" s="65"/>
      <c r="M199" s="64"/>
    </row>
    <row r="200" spans="1:13" ht="30.75" customHeight="1" x14ac:dyDescent="0.25">
      <c r="A200" s="68" t="s">
        <v>336</v>
      </c>
      <c r="B200" s="68" t="s">
        <v>16</v>
      </c>
      <c r="C200" s="68" t="s">
        <v>145</v>
      </c>
      <c r="D200" s="67" t="s">
        <v>274</v>
      </c>
      <c r="E200" s="15"/>
      <c r="F200" s="16"/>
      <c r="G200" s="16"/>
      <c r="H200" s="16"/>
      <c r="I200" s="16"/>
      <c r="J200" s="16"/>
      <c r="K200" s="26">
        <v>18</v>
      </c>
      <c r="L200" s="26">
        <v>24.79</v>
      </c>
      <c r="M200" s="43">
        <f>ROUND(K200*L200,2)</f>
        <v>446.22</v>
      </c>
    </row>
    <row r="201" spans="1:13" ht="68.25" customHeight="1" x14ac:dyDescent="0.25">
      <c r="A201" s="69"/>
      <c r="B201" s="69"/>
      <c r="C201" s="69"/>
      <c r="D201" s="52" t="s">
        <v>275</v>
      </c>
      <c r="E201" s="15"/>
      <c r="F201" s="16"/>
      <c r="G201" s="16"/>
      <c r="H201" s="16"/>
      <c r="I201" s="16"/>
      <c r="J201" s="16"/>
      <c r="K201" s="26"/>
      <c r="L201" s="65"/>
      <c r="M201" s="64"/>
    </row>
    <row r="202" spans="1:13" ht="31.5" customHeight="1" x14ac:dyDescent="0.25">
      <c r="A202" s="68" t="s">
        <v>337</v>
      </c>
      <c r="B202" s="68" t="s">
        <v>16</v>
      </c>
      <c r="C202" s="68" t="s">
        <v>19</v>
      </c>
      <c r="D202" s="67" t="s">
        <v>276</v>
      </c>
      <c r="E202" s="15"/>
      <c r="F202" s="16"/>
      <c r="G202" s="16"/>
      <c r="H202" s="16"/>
      <c r="I202" s="16"/>
      <c r="J202" s="16"/>
      <c r="K202" s="26">
        <v>2</v>
      </c>
      <c r="L202" s="26">
        <v>125.46</v>
      </c>
      <c r="M202" s="43">
        <f>ROUND(K202*L202,2)</f>
        <v>250.92</v>
      </c>
    </row>
    <row r="203" spans="1:13" ht="68.25" customHeight="1" x14ac:dyDescent="0.25">
      <c r="A203" s="69"/>
      <c r="B203" s="69"/>
      <c r="C203" s="69"/>
      <c r="D203" s="52" t="s">
        <v>277</v>
      </c>
      <c r="E203" s="15"/>
      <c r="F203" s="16"/>
      <c r="G203" s="16"/>
      <c r="H203" s="16"/>
      <c r="I203" s="16"/>
      <c r="J203" s="16"/>
      <c r="K203" s="26"/>
      <c r="L203" s="65"/>
      <c r="M203" s="64"/>
    </row>
    <row r="204" spans="1:13" ht="18.75" customHeight="1" x14ac:dyDescent="0.25">
      <c r="A204" s="68" t="s">
        <v>338</v>
      </c>
      <c r="B204" s="68" t="s">
        <v>16</v>
      </c>
      <c r="C204" s="68" t="s">
        <v>19</v>
      </c>
      <c r="D204" s="67" t="s">
        <v>278</v>
      </c>
      <c r="E204" s="15"/>
      <c r="F204" s="16"/>
      <c r="G204" s="16"/>
      <c r="H204" s="16"/>
      <c r="I204" s="16"/>
      <c r="J204" s="16"/>
      <c r="K204" s="26">
        <v>4</v>
      </c>
      <c r="L204" s="26">
        <v>295.45999999999998</v>
      </c>
      <c r="M204" s="43">
        <f>ROUND(K204*L204,2)</f>
        <v>1181.8399999999999</v>
      </c>
    </row>
    <row r="205" spans="1:13" ht="60" customHeight="1" x14ac:dyDescent="0.25">
      <c r="A205" s="69"/>
      <c r="B205" s="69"/>
      <c r="C205" s="69"/>
      <c r="D205" s="52" t="s">
        <v>279</v>
      </c>
      <c r="E205" s="15"/>
      <c r="F205" s="16"/>
      <c r="G205" s="16"/>
      <c r="H205" s="16"/>
      <c r="I205" s="16"/>
      <c r="J205" s="16"/>
      <c r="K205" s="26"/>
      <c r="L205" s="65"/>
      <c r="M205" s="64"/>
    </row>
    <row r="206" spans="1:13" ht="18.75" customHeight="1" x14ac:dyDescent="0.25">
      <c r="A206" s="68" t="s">
        <v>339</v>
      </c>
      <c r="B206" s="68" t="s">
        <v>16</v>
      </c>
      <c r="C206" s="68" t="s">
        <v>19</v>
      </c>
      <c r="D206" s="41" t="s">
        <v>280</v>
      </c>
      <c r="E206" s="15"/>
      <c r="F206" s="16"/>
      <c r="G206" s="16"/>
      <c r="H206" s="16"/>
      <c r="I206" s="16"/>
      <c r="J206" s="16"/>
      <c r="K206" s="26">
        <v>1</v>
      </c>
      <c r="L206" s="26">
        <v>250</v>
      </c>
      <c r="M206" s="43">
        <f>ROUND(K206*L206,2)</f>
        <v>250</v>
      </c>
    </row>
    <row r="207" spans="1:13" ht="30" customHeight="1" x14ac:dyDescent="0.25">
      <c r="A207" s="69"/>
      <c r="B207" s="69"/>
      <c r="C207" s="69"/>
      <c r="D207" s="44" t="s">
        <v>281</v>
      </c>
      <c r="E207" s="15"/>
      <c r="F207" s="16"/>
      <c r="G207" s="16"/>
      <c r="H207" s="16"/>
      <c r="I207" s="16"/>
      <c r="J207" s="16"/>
      <c r="K207" s="26"/>
      <c r="L207" s="65"/>
      <c r="M207" s="64"/>
    </row>
    <row r="208" spans="1:13" ht="19.5" customHeight="1" x14ac:dyDescent="0.25">
      <c r="A208" s="6" t="s">
        <v>245</v>
      </c>
      <c r="B208" s="6" t="s">
        <v>14</v>
      </c>
      <c r="C208" s="6" t="s">
        <v>15</v>
      </c>
      <c r="D208" s="7" t="s">
        <v>283</v>
      </c>
      <c r="E208" s="8"/>
      <c r="F208" s="9"/>
      <c r="G208" s="9"/>
      <c r="H208" s="9"/>
      <c r="I208" s="9"/>
      <c r="J208" s="9"/>
      <c r="K208" s="10"/>
      <c r="L208" s="11"/>
      <c r="M208" s="12">
        <f>SUM(M209:M222)</f>
        <v>2764.56</v>
      </c>
    </row>
    <row r="209" spans="1:13" ht="19.5" customHeight="1" x14ac:dyDescent="0.25">
      <c r="A209" s="68" t="s">
        <v>247</v>
      </c>
      <c r="B209" s="68" t="s">
        <v>16</v>
      </c>
      <c r="C209" s="68" t="s">
        <v>285</v>
      </c>
      <c r="D209" s="67" t="s">
        <v>286</v>
      </c>
      <c r="E209" s="15"/>
      <c r="F209" s="16"/>
      <c r="G209" s="16"/>
      <c r="H209" s="16"/>
      <c r="I209" s="16"/>
      <c r="J209" s="16"/>
      <c r="K209" s="26">
        <v>2</v>
      </c>
      <c r="L209" s="26">
        <v>245.3</v>
      </c>
      <c r="M209" s="43">
        <f>ROUND(K209*L209,2)</f>
        <v>490.6</v>
      </c>
    </row>
    <row r="210" spans="1:13" ht="68.25" customHeight="1" x14ac:dyDescent="0.25">
      <c r="A210" s="69"/>
      <c r="B210" s="69"/>
      <c r="C210" s="69"/>
      <c r="D210" s="52" t="s">
        <v>287</v>
      </c>
      <c r="E210" s="15"/>
      <c r="F210" s="16"/>
      <c r="G210" s="16"/>
      <c r="H210" s="16"/>
      <c r="I210" s="16"/>
      <c r="J210" s="16"/>
      <c r="K210" s="67"/>
      <c r="L210" s="67"/>
      <c r="M210" s="54"/>
    </row>
    <row r="211" spans="1:13" ht="17.25" customHeight="1" x14ac:dyDescent="0.25">
      <c r="A211" s="40" t="s">
        <v>250</v>
      </c>
      <c r="B211" s="40" t="s">
        <v>16</v>
      </c>
      <c r="C211" s="40" t="s">
        <v>19</v>
      </c>
      <c r="D211" s="67" t="s">
        <v>288</v>
      </c>
      <c r="E211" s="15"/>
      <c r="F211" s="16"/>
      <c r="G211" s="16"/>
      <c r="H211" s="16"/>
      <c r="I211" s="16"/>
      <c r="J211" s="16"/>
      <c r="K211" s="50">
        <v>2</v>
      </c>
      <c r="L211" s="50">
        <v>525.73</v>
      </c>
      <c r="M211" s="43">
        <f>ROUND(K211*L211,2)</f>
        <v>1051.46</v>
      </c>
    </row>
    <row r="212" spans="1:13" ht="57" customHeight="1" x14ac:dyDescent="0.25">
      <c r="A212" s="40"/>
      <c r="B212" s="40"/>
      <c r="C212" s="40"/>
      <c r="D212" s="52" t="s">
        <v>289</v>
      </c>
      <c r="E212" s="15"/>
      <c r="F212" s="16"/>
      <c r="G212" s="16"/>
      <c r="H212" s="16"/>
      <c r="I212" s="16"/>
      <c r="J212" s="16"/>
      <c r="K212" s="50"/>
      <c r="L212" s="50"/>
      <c r="M212" s="64"/>
    </row>
    <row r="213" spans="1:13" ht="16.5" customHeight="1" x14ac:dyDescent="0.25">
      <c r="A213" s="68" t="s">
        <v>253</v>
      </c>
      <c r="B213" s="68" t="s">
        <v>16</v>
      </c>
      <c r="C213" s="40" t="s">
        <v>19</v>
      </c>
      <c r="D213" s="67" t="s">
        <v>290</v>
      </c>
      <c r="E213" s="15"/>
      <c r="F213" s="16"/>
      <c r="G213" s="16"/>
      <c r="H213" s="16"/>
      <c r="I213" s="16"/>
      <c r="J213" s="16"/>
      <c r="K213" s="50">
        <v>1</v>
      </c>
      <c r="L213" s="26">
        <v>345.16</v>
      </c>
      <c r="M213" s="43">
        <f>ROUND(K213*L213,2)</f>
        <v>345.16</v>
      </c>
    </row>
    <row r="214" spans="1:13" ht="44.25" customHeight="1" x14ac:dyDescent="0.25">
      <c r="A214" s="69"/>
      <c r="B214" s="69"/>
      <c r="C214" s="69"/>
      <c r="D214" s="52" t="s">
        <v>291</v>
      </c>
      <c r="E214" s="15"/>
      <c r="F214" s="16"/>
      <c r="G214" s="16"/>
      <c r="H214" s="16"/>
      <c r="I214" s="16"/>
      <c r="J214" s="16"/>
      <c r="K214" s="50"/>
      <c r="L214" s="50"/>
      <c r="M214" s="64"/>
    </row>
    <row r="215" spans="1:13" ht="17.25" customHeight="1" x14ac:dyDescent="0.25">
      <c r="A215" s="40" t="s">
        <v>256</v>
      </c>
      <c r="B215" s="40" t="s">
        <v>16</v>
      </c>
      <c r="C215" s="40" t="s">
        <v>19</v>
      </c>
      <c r="D215" s="67" t="s">
        <v>292</v>
      </c>
      <c r="E215" s="15"/>
      <c r="F215" s="16"/>
      <c r="G215" s="16"/>
      <c r="H215" s="16"/>
      <c r="I215" s="16"/>
      <c r="J215" s="16"/>
      <c r="K215" s="50">
        <v>2</v>
      </c>
      <c r="L215" s="50">
        <v>245.42</v>
      </c>
      <c r="M215" s="43">
        <f>ROUND(K215*L215,2)</f>
        <v>490.84</v>
      </c>
    </row>
    <row r="216" spans="1:13" ht="68.25" customHeight="1" x14ac:dyDescent="0.25">
      <c r="A216" s="40"/>
      <c r="B216" s="40"/>
      <c r="C216" s="40"/>
      <c r="D216" s="52" t="s">
        <v>293</v>
      </c>
      <c r="E216" s="15"/>
      <c r="F216" s="16"/>
      <c r="G216" s="16"/>
      <c r="H216" s="16"/>
      <c r="I216" s="16"/>
      <c r="J216" s="16"/>
      <c r="K216" s="50"/>
      <c r="L216" s="50"/>
      <c r="M216" s="51"/>
    </row>
    <row r="217" spans="1:13" ht="18" customHeight="1" x14ac:dyDescent="0.25">
      <c r="A217" s="40" t="s">
        <v>259</v>
      </c>
      <c r="B217" s="40" t="s">
        <v>16</v>
      </c>
      <c r="C217" s="40" t="s">
        <v>19</v>
      </c>
      <c r="D217" s="67" t="s">
        <v>294</v>
      </c>
      <c r="E217" s="15"/>
      <c r="F217" s="16"/>
      <c r="G217" s="16"/>
      <c r="H217" s="16"/>
      <c r="I217" s="16"/>
      <c r="J217" s="16"/>
      <c r="K217" s="50">
        <v>1</v>
      </c>
      <c r="L217" s="50">
        <v>155.69999999999999</v>
      </c>
      <c r="M217" s="43">
        <f>ROUND(K217*L217,2)</f>
        <v>155.69999999999999</v>
      </c>
    </row>
    <row r="218" spans="1:13" ht="68.25" customHeight="1" x14ac:dyDescent="0.25">
      <c r="A218" s="44"/>
      <c r="B218" s="44"/>
      <c r="C218" s="44"/>
      <c r="D218" s="52" t="s">
        <v>295</v>
      </c>
      <c r="E218" s="15"/>
      <c r="F218" s="16"/>
      <c r="G218" s="16"/>
      <c r="H218" s="16"/>
      <c r="I218" s="16"/>
      <c r="J218" s="16"/>
      <c r="K218" s="44"/>
      <c r="L218" s="44"/>
      <c r="M218" s="51"/>
    </row>
    <row r="219" spans="1:13" ht="19.5" customHeight="1" x14ac:dyDescent="0.25">
      <c r="A219" s="40" t="s">
        <v>262</v>
      </c>
      <c r="B219" s="40" t="s">
        <v>16</v>
      </c>
      <c r="C219" s="40" t="s">
        <v>19</v>
      </c>
      <c r="D219" s="67" t="s">
        <v>296</v>
      </c>
      <c r="E219" s="15"/>
      <c r="F219" s="16"/>
      <c r="G219" s="16"/>
      <c r="H219" s="16"/>
      <c r="I219" s="16"/>
      <c r="J219" s="16"/>
      <c r="K219" s="50">
        <v>1</v>
      </c>
      <c r="L219" s="50">
        <v>145.69999999999999</v>
      </c>
      <c r="M219" s="43">
        <f>ROUND(K219*L219,2)</f>
        <v>145.69999999999999</v>
      </c>
    </row>
    <row r="220" spans="1:13" ht="68.25" customHeight="1" x14ac:dyDescent="0.25">
      <c r="A220" s="44"/>
      <c r="B220" s="44"/>
      <c r="C220" s="44"/>
      <c r="D220" s="52" t="s">
        <v>297</v>
      </c>
      <c r="E220" s="15"/>
      <c r="F220" s="16"/>
      <c r="G220" s="16"/>
      <c r="H220" s="16"/>
      <c r="I220" s="16"/>
      <c r="J220" s="16"/>
      <c r="K220" s="44"/>
      <c r="L220" s="44"/>
      <c r="M220" s="51"/>
    </row>
    <row r="221" spans="1:13" ht="18" customHeight="1" x14ac:dyDescent="0.25">
      <c r="A221" s="40" t="s">
        <v>265</v>
      </c>
      <c r="B221" s="40" t="s">
        <v>16</v>
      </c>
      <c r="C221" s="40" t="s">
        <v>19</v>
      </c>
      <c r="D221" s="67" t="s">
        <v>298</v>
      </c>
      <c r="E221" s="15"/>
      <c r="F221" s="16"/>
      <c r="G221" s="16"/>
      <c r="H221" s="16"/>
      <c r="I221" s="16"/>
      <c r="J221" s="16"/>
      <c r="K221" s="50">
        <v>1</v>
      </c>
      <c r="L221" s="50">
        <v>85.1</v>
      </c>
      <c r="M221" s="43">
        <f>ROUND(K221*L221,2)</f>
        <v>85.1</v>
      </c>
    </row>
    <row r="222" spans="1:13" ht="68.25" customHeight="1" x14ac:dyDescent="0.25">
      <c r="A222" s="44"/>
      <c r="B222" s="44"/>
      <c r="C222" s="44"/>
      <c r="D222" s="52" t="s">
        <v>299</v>
      </c>
      <c r="E222" s="15"/>
      <c r="F222" s="16"/>
      <c r="G222" s="16"/>
      <c r="H222" s="16"/>
      <c r="I222" s="16"/>
      <c r="J222" s="16"/>
      <c r="K222" s="44"/>
      <c r="L222" s="44"/>
      <c r="M222" s="51"/>
    </row>
    <row r="223" spans="1:13" ht="21" customHeight="1" x14ac:dyDescent="0.25">
      <c r="A223" s="6" t="s">
        <v>340</v>
      </c>
      <c r="B223" s="6" t="s">
        <v>14</v>
      </c>
      <c r="C223" s="6" t="s">
        <v>15</v>
      </c>
      <c r="D223" s="7" t="s">
        <v>33</v>
      </c>
      <c r="E223" s="8"/>
      <c r="F223" s="9"/>
      <c r="G223" s="9"/>
      <c r="H223" s="9"/>
      <c r="I223" s="9"/>
      <c r="J223" s="9"/>
      <c r="K223" s="10"/>
      <c r="L223" s="11"/>
      <c r="M223" s="12">
        <f>SUM(M224:M235)</f>
        <v>768.5</v>
      </c>
    </row>
    <row r="224" spans="1:13" ht="19.5" customHeight="1" x14ac:dyDescent="0.25">
      <c r="A224" s="68" t="s">
        <v>284</v>
      </c>
      <c r="B224" s="68" t="s">
        <v>16</v>
      </c>
      <c r="C224" s="68" t="s">
        <v>285</v>
      </c>
      <c r="D224" s="67" t="s">
        <v>303</v>
      </c>
      <c r="E224" s="15"/>
      <c r="F224" s="16"/>
      <c r="G224" s="16"/>
      <c r="H224" s="16"/>
      <c r="I224" s="16"/>
      <c r="J224" s="16"/>
      <c r="K224" s="26">
        <v>1</v>
      </c>
      <c r="L224" s="26">
        <v>230.5</v>
      </c>
      <c r="M224" s="43">
        <f>ROUND(K224*L224,2)</f>
        <v>230.5</v>
      </c>
    </row>
    <row r="225" spans="1:15" ht="27" customHeight="1" x14ac:dyDescent="0.25">
      <c r="A225" s="69"/>
      <c r="B225" s="69"/>
      <c r="C225" s="69"/>
      <c r="D225" s="52" t="s">
        <v>304</v>
      </c>
      <c r="E225" s="15"/>
      <c r="F225" s="16"/>
      <c r="G225" s="16"/>
      <c r="H225" s="16"/>
      <c r="I225" s="16"/>
      <c r="J225" s="16"/>
      <c r="K225" s="67"/>
      <c r="L225" s="67"/>
      <c r="M225" s="54"/>
    </row>
    <row r="226" spans="1:15" ht="27" x14ac:dyDescent="0.25">
      <c r="A226" s="13" t="s">
        <v>341</v>
      </c>
      <c r="B226" s="13" t="s">
        <v>16</v>
      </c>
      <c r="C226" s="13" t="s">
        <v>20</v>
      </c>
      <c r="D226" s="14" t="s">
        <v>34</v>
      </c>
      <c r="E226" s="15"/>
      <c r="F226" s="16"/>
      <c r="G226" s="16"/>
      <c r="H226" s="16"/>
      <c r="I226" s="16"/>
      <c r="J226" s="16"/>
      <c r="K226" s="17">
        <v>22</v>
      </c>
      <c r="L226" s="17">
        <v>6.95</v>
      </c>
      <c r="M226" s="17">
        <f>ROUND(K226*L226,2)</f>
        <v>152.9</v>
      </c>
      <c r="N226" s="27"/>
      <c r="O226" s="28"/>
    </row>
    <row r="227" spans="1:15" ht="96" customHeight="1" x14ac:dyDescent="0.25">
      <c r="A227" s="15"/>
      <c r="B227" s="15"/>
      <c r="C227" s="15"/>
      <c r="D227" s="18" t="s">
        <v>35</v>
      </c>
      <c r="E227" s="15"/>
      <c r="F227" s="16"/>
      <c r="G227" s="16"/>
      <c r="H227" s="16"/>
      <c r="I227" s="16"/>
      <c r="J227" s="16"/>
      <c r="K227" s="16"/>
      <c r="L227" s="16"/>
      <c r="M227" s="16"/>
    </row>
    <row r="228" spans="1:15" x14ac:dyDescent="0.25">
      <c r="A228" s="13" t="s">
        <v>342</v>
      </c>
      <c r="B228" s="13" t="s">
        <v>16</v>
      </c>
      <c r="C228" s="13" t="s">
        <v>37</v>
      </c>
      <c r="D228" s="14" t="s">
        <v>36</v>
      </c>
      <c r="E228" s="15"/>
      <c r="F228" s="16"/>
      <c r="G228" s="16"/>
      <c r="H228" s="16"/>
      <c r="I228" s="16"/>
      <c r="J228" s="16"/>
      <c r="K228" s="17">
        <v>1</v>
      </c>
      <c r="L228" s="17">
        <v>85.98</v>
      </c>
      <c r="M228" s="17">
        <f>ROUND(K228*L228,2)</f>
        <v>85.98</v>
      </c>
    </row>
    <row r="229" spans="1:15" ht="27" x14ac:dyDescent="0.25">
      <c r="A229" s="15"/>
      <c r="B229" s="15"/>
      <c r="C229" s="15"/>
      <c r="D229" s="18" t="s">
        <v>38</v>
      </c>
      <c r="E229" s="15"/>
      <c r="F229" s="16"/>
      <c r="G229" s="16"/>
      <c r="H229" s="16"/>
      <c r="I229" s="16"/>
      <c r="J229" s="16"/>
      <c r="K229" s="16"/>
      <c r="L229" s="16"/>
      <c r="M229" s="16"/>
    </row>
    <row r="230" spans="1:15" x14ac:dyDescent="0.25">
      <c r="A230" s="13" t="s">
        <v>343</v>
      </c>
      <c r="B230" s="13" t="s">
        <v>16</v>
      </c>
      <c r="C230" s="13" t="s">
        <v>37</v>
      </c>
      <c r="D230" s="14" t="s">
        <v>39</v>
      </c>
      <c r="E230" s="15"/>
      <c r="F230" s="16"/>
      <c r="G230" s="16"/>
      <c r="H230" s="16"/>
      <c r="I230" s="16"/>
      <c r="J230" s="16"/>
      <c r="K230" s="17">
        <v>1</v>
      </c>
      <c r="L230" s="17">
        <v>22.14</v>
      </c>
      <c r="M230" s="17">
        <f>ROUND(K230*L230,2)</f>
        <v>22.14</v>
      </c>
    </row>
    <row r="231" spans="1:15" ht="27" x14ac:dyDescent="0.25">
      <c r="A231" s="15"/>
      <c r="B231" s="15"/>
      <c r="C231" s="15"/>
      <c r="D231" s="18" t="s">
        <v>40</v>
      </c>
      <c r="E231" s="15"/>
      <c r="F231" s="16"/>
      <c r="G231" s="16"/>
      <c r="H231" s="16"/>
      <c r="I231" s="16"/>
      <c r="J231" s="16"/>
      <c r="K231" s="16"/>
      <c r="L231" s="16"/>
      <c r="M231" s="16"/>
    </row>
    <row r="232" spans="1:15" x14ac:dyDescent="0.25">
      <c r="A232" s="13" t="s">
        <v>344</v>
      </c>
      <c r="B232" s="13" t="s">
        <v>16</v>
      </c>
      <c r="C232" s="13" t="s">
        <v>20</v>
      </c>
      <c r="D232" s="14" t="s">
        <v>41</v>
      </c>
      <c r="E232" s="15"/>
      <c r="F232" s="16"/>
      <c r="G232" s="16"/>
      <c r="H232" s="16"/>
      <c r="I232" s="16"/>
      <c r="J232" s="16"/>
      <c r="K232" s="17">
        <v>22</v>
      </c>
      <c r="L232" s="17">
        <v>3.6</v>
      </c>
      <c r="M232" s="17">
        <f>ROUND(K232*L232,2)</f>
        <v>79.2</v>
      </c>
      <c r="N232" s="27"/>
      <c r="O232" s="28"/>
    </row>
    <row r="233" spans="1:15" ht="40.5" x14ac:dyDescent="0.25">
      <c r="A233" s="15"/>
      <c r="B233" s="15"/>
      <c r="C233" s="15"/>
      <c r="D233" s="18" t="s">
        <v>42</v>
      </c>
      <c r="E233" s="15"/>
      <c r="F233" s="16"/>
      <c r="G233" s="16"/>
      <c r="H233" s="16"/>
      <c r="I233" s="16"/>
      <c r="J233" s="16"/>
      <c r="K233" s="16"/>
      <c r="L233" s="16"/>
      <c r="M233" s="16"/>
    </row>
    <row r="234" spans="1:15" x14ac:dyDescent="0.25">
      <c r="A234" s="13" t="s">
        <v>345</v>
      </c>
      <c r="B234" s="13" t="s">
        <v>16</v>
      </c>
      <c r="C234" s="13" t="s">
        <v>20</v>
      </c>
      <c r="D234" s="14" t="s">
        <v>43</v>
      </c>
      <c r="E234" s="15"/>
      <c r="F234" s="16"/>
      <c r="G234" s="16"/>
      <c r="H234" s="16"/>
      <c r="I234" s="16"/>
      <c r="J234" s="16"/>
      <c r="K234" s="17">
        <v>22</v>
      </c>
      <c r="L234" s="17">
        <v>8.99</v>
      </c>
      <c r="M234" s="17">
        <f>ROUND(K234*L234,2)</f>
        <v>197.78</v>
      </c>
    </row>
    <row r="235" spans="1:15" ht="54" x14ac:dyDescent="0.25">
      <c r="A235" s="15"/>
      <c r="B235" s="15"/>
      <c r="C235" s="15"/>
      <c r="D235" s="18" t="s">
        <v>44</v>
      </c>
      <c r="E235" s="15"/>
      <c r="F235" s="16"/>
      <c r="G235" s="16"/>
      <c r="H235" s="16"/>
      <c r="I235" s="16"/>
      <c r="J235" s="16"/>
      <c r="K235" s="16"/>
      <c r="L235" s="16"/>
      <c r="M235" s="16"/>
    </row>
    <row r="236" spans="1:15" x14ac:dyDescent="0.25">
      <c r="A236" s="6" t="s">
        <v>346</v>
      </c>
      <c r="B236" s="6" t="s">
        <v>14</v>
      </c>
      <c r="C236" s="6" t="s">
        <v>15</v>
      </c>
      <c r="D236" s="7" t="s">
        <v>45</v>
      </c>
      <c r="E236" s="8"/>
      <c r="F236" s="9"/>
      <c r="G236" s="9"/>
      <c r="H236" s="9"/>
      <c r="I236" s="9"/>
      <c r="J236" s="9"/>
      <c r="K236" s="10"/>
      <c r="L236" s="11"/>
      <c r="M236" s="12">
        <f>SUM(M237:M240)</f>
        <v>1100</v>
      </c>
    </row>
    <row r="237" spans="1:15" x14ac:dyDescent="0.25">
      <c r="A237" s="13" t="s">
        <v>347</v>
      </c>
      <c r="B237" s="13" t="s">
        <v>16</v>
      </c>
      <c r="C237" s="13" t="s">
        <v>19</v>
      </c>
      <c r="D237" s="14" t="s">
        <v>45</v>
      </c>
      <c r="E237" s="15"/>
      <c r="F237" s="16"/>
      <c r="G237" s="16"/>
      <c r="H237" s="16"/>
      <c r="I237" s="16"/>
      <c r="J237" s="16"/>
      <c r="K237" s="17">
        <v>1</v>
      </c>
      <c r="L237" s="17">
        <v>600</v>
      </c>
      <c r="M237" s="17">
        <f>ROUND(K237*L237,2)</f>
        <v>600</v>
      </c>
    </row>
    <row r="238" spans="1:15" ht="30" customHeight="1" x14ac:dyDescent="0.25">
      <c r="A238" s="15"/>
      <c r="B238" s="15"/>
      <c r="C238" s="15"/>
      <c r="D238" s="18" t="s">
        <v>112</v>
      </c>
      <c r="E238" s="15"/>
      <c r="F238" s="16"/>
      <c r="G238" s="16"/>
      <c r="H238" s="16"/>
      <c r="I238" s="16"/>
      <c r="J238" s="16"/>
      <c r="K238" s="16"/>
      <c r="L238" s="16"/>
      <c r="M238" s="16"/>
    </row>
    <row r="239" spans="1:15" x14ac:dyDescent="0.25">
      <c r="A239" s="13" t="s">
        <v>348</v>
      </c>
      <c r="B239" s="13" t="s">
        <v>16</v>
      </c>
      <c r="C239" s="13" t="s">
        <v>19</v>
      </c>
      <c r="D239" s="14" t="s">
        <v>56</v>
      </c>
      <c r="E239" s="15"/>
      <c r="F239" s="16"/>
      <c r="G239" s="16"/>
      <c r="H239" s="16"/>
      <c r="I239" s="16"/>
      <c r="J239" s="16"/>
      <c r="K239" s="17">
        <v>1</v>
      </c>
      <c r="L239" s="17">
        <v>500</v>
      </c>
      <c r="M239" s="17">
        <f>ROUND(K239*L239,2)</f>
        <v>500</v>
      </c>
    </row>
    <row r="240" spans="1:15" ht="67.5" x14ac:dyDescent="0.25">
      <c r="A240" s="15"/>
      <c r="B240" s="15"/>
      <c r="C240" s="15"/>
      <c r="D240" s="18" t="s">
        <v>113</v>
      </c>
      <c r="E240" s="15"/>
      <c r="F240" s="16"/>
      <c r="G240" s="16"/>
      <c r="H240" s="16"/>
      <c r="I240" s="16"/>
      <c r="J240" s="16"/>
      <c r="K240" s="16"/>
      <c r="L240" s="16"/>
      <c r="M240" s="16"/>
    </row>
    <row r="241" spans="1:14" x14ac:dyDescent="0.25">
      <c r="A241" s="19"/>
      <c r="B241" s="19"/>
      <c r="C241" s="19"/>
      <c r="D241" s="20"/>
      <c r="E241" s="19"/>
      <c r="F241" s="16"/>
      <c r="G241" s="16"/>
      <c r="H241" s="16"/>
      <c r="I241" s="16"/>
      <c r="J241" s="16"/>
      <c r="K241" s="16"/>
      <c r="L241" s="16"/>
      <c r="M241" s="16"/>
    </row>
    <row r="242" spans="1:14" x14ac:dyDescent="0.25">
      <c r="A242" s="30"/>
      <c r="B242" s="30"/>
      <c r="C242" s="30"/>
      <c r="D242" s="22"/>
      <c r="E242" s="30"/>
      <c r="F242" s="30"/>
      <c r="G242" s="30"/>
      <c r="H242" s="30"/>
      <c r="I242" s="30"/>
      <c r="J242" s="30"/>
      <c r="K242" s="30"/>
      <c r="L242" s="30"/>
      <c r="M242" s="30"/>
    </row>
    <row r="243" spans="1:14" x14ac:dyDescent="0.25">
      <c r="A243" s="29" t="str">
        <f>A1</f>
        <v>OG PCASTILLA 20-23 PROYECTO DE EJECUCIÓN</v>
      </c>
      <c r="B243" s="30"/>
      <c r="C243" s="30"/>
      <c r="D243" s="22"/>
      <c r="E243" s="30"/>
      <c r="F243" s="30"/>
      <c r="G243" s="30"/>
      <c r="H243" s="30"/>
      <c r="I243" s="30"/>
      <c r="J243" s="30"/>
      <c r="K243" s="30"/>
      <c r="L243" s="30"/>
      <c r="M243" s="30"/>
      <c r="N243" s="31"/>
    </row>
    <row r="244" spans="1:14" x14ac:dyDescent="0.25">
      <c r="A244" s="29" t="s">
        <v>62</v>
      </c>
      <c r="B244" s="31"/>
      <c r="C244" s="31"/>
      <c r="D244" s="31"/>
      <c r="E244" s="31"/>
      <c r="F244" s="31"/>
      <c r="G244" s="31"/>
      <c r="H244" s="31"/>
      <c r="I244" s="31"/>
      <c r="J244" s="31"/>
      <c r="K244" s="31"/>
      <c r="L244" s="31"/>
      <c r="M244" s="31"/>
      <c r="N244" s="31"/>
    </row>
    <row r="245" spans="1:14" x14ac:dyDescent="0.25">
      <c r="A245" s="70" t="str">
        <f>A4</f>
        <v xml:space="preserve">01                </v>
      </c>
      <c r="B245" s="70" t="str">
        <f>B4</f>
        <v>Capítulo</v>
      </c>
      <c r="C245" s="70" t="str">
        <f>C4</f>
        <v/>
      </c>
      <c r="D245" s="7" t="s">
        <v>13</v>
      </c>
      <c r="E245" s="70"/>
      <c r="F245" s="70"/>
      <c r="G245" s="70"/>
      <c r="H245" s="70"/>
      <c r="I245" s="70"/>
      <c r="J245" s="70"/>
      <c r="K245" s="70"/>
      <c r="L245" s="70"/>
      <c r="M245" s="71">
        <f>M4</f>
        <v>684.5</v>
      </c>
      <c r="N245" s="34"/>
    </row>
    <row r="246" spans="1:14" x14ac:dyDescent="0.25">
      <c r="A246" s="70" t="str">
        <f>A11</f>
        <v xml:space="preserve">02                </v>
      </c>
      <c r="B246" s="70" t="s">
        <v>14</v>
      </c>
      <c r="C246" s="70" t="str">
        <f>C11</f>
        <v/>
      </c>
      <c r="D246" s="7" t="s">
        <v>24</v>
      </c>
      <c r="E246" s="70"/>
      <c r="F246" s="70"/>
      <c r="G246" s="70"/>
      <c r="H246" s="70"/>
      <c r="I246" s="70"/>
      <c r="J246" s="70"/>
      <c r="K246" s="70"/>
      <c r="L246" s="70"/>
      <c r="M246" s="71">
        <f>M11</f>
        <v>36776.85</v>
      </c>
      <c r="N246" s="34"/>
    </row>
    <row r="247" spans="1:14" x14ac:dyDescent="0.25">
      <c r="A247" s="70" t="s">
        <v>305</v>
      </c>
      <c r="B247" s="70" t="s">
        <v>14</v>
      </c>
      <c r="C247" s="70" t="str">
        <f>C223</f>
        <v/>
      </c>
      <c r="D247" s="7" t="s">
        <v>140</v>
      </c>
      <c r="E247" s="70"/>
      <c r="F247" s="70"/>
      <c r="G247" s="70"/>
      <c r="H247" s="70"/>
      <c r="I247" s="70"/>
      <c r="J247" s="70"/>
      <c r="K247" s="70"/>
      <c r="L247" s="70"/>
      <c r="M247" s="71">
        <f>M96</f>
        <v>19876.27</v>
      </c>
      <c r="N247" s="34"/>
    </row>
    <row r="248" spans="1:14" x14ac:dyDescent="0.25">
      <c r="A248" s="70" t="str">
        <f t="shared" ref="A248:C248" si="5">A236</f>
        <v xml:space="preserve">09             </v>
      </c>
      <c r="B248" s="70" t="s">
        <v>14</v>
      </c>
      <c r="C248" s="70" t="str">
        <f t="shared" si="5"/>
        <v/>
      </c>
      <c r="D248" s="7" t="s">
        <v>197</v>
      </c>
      <c r="E248" s="70"/>
      <c r="F248" s="70"/>
      <c r="G248" s="70"/>
      <c r="H248" s="70"/>
      <c r="I248" s="70"/>
      <c r="J248" s="70"/>
      <c r="K248" s="70"/>
      <c r="L248" s="70"/>
      <c r="M248" s="71">
        <f>M147</f>
        <v>4809.04</v>
      </c>
      <c r="N248" s="34"/>
    </row>
    <row r="249" spans="1:14" x14ac:dyDescent="0.25">
      <c r="A249" s="70" t="s">
        <v>196</v>
      </c>
      <c r="B249" s="70" t="s">
        <v>14</v>
      </c>
      <c r="C249" s="70"/>
      <c r="D249" s="7" t="s">
        <v>217</v>
      </c>
      <c r="E249" s="70"/>
      <c r="F249" s="70"/>
      <c r="G249" s="70"/>
      <c r="H249" s="70"/>
      <c r="I249" s="70"/>
      <c r="J249" s="70"/>
      <c r="K249" s="70"/>
      <c r="L249" s="70"/>
      <c r="M249" s="71">
        <f>M160</f>
        <v>1326.91</v>
      </c>
      <c r="N249" s="34"/>
    </row>
    <row r="250" spans="1:14" x14ac:dyDescent="0.25">
      <c r="A250" s="70" t="s">
        <v>216</v>
      </c>
      <c r="B250" s="70" t="s">
        <v>14</v>
      </c>
      <c r="C250" s="70"/>
      <c r="D250" s="7" t="s">
        <v>246</v>
      </c>
      <c r="E250" s="70"/>
      <c r="F250" s="70"/>
      <c r="G250" s="70"/>
      <c r="H250" s="70"/>
      <c r="I250" s="70"/>
      <c r="J250" s="70"/>
      <c r="K250" s="70"/>
      <c r="L250" s="70"/>
      <c r="M250" s="71">
        <f>M179</f>
        <v>15871.58</v>
      </c>
      <c r="N250" s="34"/>
    </row>
    <row r="251" spans="1:14" x14ac:dyDescent="0.25">
      <c r="A251" s="70" t="s">
        <v>245</v>
      </c>
      <c r="B251" s="70" t="s">
        <v>14</v>
      </c>
      <c r="C251" s="70"/>
      <c r="D251" s="7" t="s">
        <v>283</v>
      </c>
      <c r="E251" s="70"/>
      <c r="F251" s="70"/>
      <c r="G251" s="70"/>
      <c r="H251" s="70"/>
      <c r="I251" s="70"/>
      <c r="J251" s="70"/>
      <c r="K251" s="70"/>
      <c r="L251" s="70"/>
      <c r="M251" s="71">
        <f>M208</f>
        <v>2764.56</v>
      </c>
      <c r="N251" s="34"/>
    </row>
    <row r="252" spans="1:14" x14ac:dyDescent="0.25">
      <c r="A252" s="70" t="s">
        <v>282</v>
      </c>
      <c r="B252" s="70" t="s">
        <v>14</v>
      </c>
      <c r="C252" s="70"/>
      <c r="D252" s="7" t="s">
        <v>33</v>
      </c>
      <c r="E252" s="70"/>
      <c r="F252" s="70"/>
      <c r="G252" s="70"/>
      <c r="H252" s="70"/>
      <c r="I252" s="70"/>
      <c r="J252" s="70"/>
      <c r="K252" s="70"/>
      <c r="L252" s="70"/>
      <c r="M252" s="71">
        <f>M223</f>
        <v>768.5</v>
      </c>
      <c r="N252" s="34"/>
    </row>
    <row r="253" spans="1:14" x14ac:dyDescent="0.25">
      <c r="A253" s="70" t="s">
        <v>300</v>
      </c>
      <c r="B253" s="70" t="s">
        <v>14</v>
      </c>
      <c r="C253" s="70"/>
      <c r="D253" s="7" t="s">
        <v>45</v>
      </c>
      <c r="E253" s="70"/>
      <c r="F253" s="70"/>
      <c r="G253" s="70"/>
      <c r="H253" s="70"/>
      <c r="I253" s="70"/>
      <c r="J253" s="70"/>
      <c r="K253" s="70"/>
      <c r="L253" s="70"/>
      <c r="M253" s="71">
        <f>M236</f>
        <v>1100</v>
      </c>
      <c r="N253" s="34"/>
    </row>
    <row r="254" spans="1:14" x14ac:dyDescent="0.25">
      <c r="A254" s="32"/>
      <c r="B254" s="32"/>
      <c r="C254" s="32"/>
      <c r="D254" s="32"/>
      <c r="E254" s="32"/>
      <c r="F254" s="32"/>
      <c r="G254" s="32"/>
      <c r="H254" s="32"/>
      <c r="I254" s="32"/>
      <c r="J254" s="32"/>
      <c r="K254" s="32"/>
      <c r="L254" s="32"/>
      <c r="M254" s="33"/>
      <c r="N254" s="34"/>
    </row>
    <row r="255" spans="1:14" x14ac:dyDescent="0.25">
      <c r="A255" s="31"/>
      <c r="B255" s="31" t="s">
        <v>57</v>
      </c>
      <c r="C255" s="31"/>
      <c r="D255" s="29" t="s">
        <v>57</v>
      </c>
      <c r="E255" s="29"/>
      <c r="F255" s="29"/>
      <c r="G255" s="29"/>
      <c r="H255" s="29"/>
      <c r="I255" s="29"/>
      <c r="J255" s="29"/>
      <c r="K255" s="29"/>
      <c r="L255" s="29"/>
      <c r="M255" s="33">
        <f>SUM(M245:M253)</f>
        <v>83978.21</v>
      </c>
      <c r="N255" s="34"/>
    </row>
    <row r="256" spans="1:14" x14ac:dyDescent="0.25">
      <c r="A256" s="31"/>
      <c r="B256" s="31" t="s">
        <v>58</v>
      </c>
      <c r="C256" s="31"/>
      <c r="D256" s="29" t="s">
        <v>58</v>
      </c>
      <c r="E256" s="35">
        <v>0.19</v>
      </c>
      <c r="F256" s="31"/>
      <c r="G256" s="31"/>
      <c r="H256" s="31"/>
      <c r="I256" s="31"/>
      <c r="J256" s="31"/>
      <c r="K256" s="31"/>
      <c r="L256" s="31"/>
      <c r="M256" s="33">
        <f>M255*E256</f>
        <v>15955.86</v>
      </c>
      <c r="N256" s="34"/>
    </row>
    <row r="257" spans="1:14" x14ac:dyDescent="0.25">
      <c r="A257" s="31"/>
      <c r="B257" s="31" t="s">
        <v>132</v>
      </c>
      <c r="C257" s="31"/>
      <c r="D257" s="29" t="s">
        <v>59</v>
      </c>
      <c r="E257" s="29"/>
      <c r="F257" s="31"/>
      <c r="G257" s="31"/>
      <c r="H257" s="31"/>
      <c r="I257" s="31"/>
      <c r="J257" s="31"/>
      <c r="K257" s="31"/>
      <c r="L257" s="31"/>
      <c r="M257" s="33">
        <f>SUBTOTAL(9,M255:M256)</f>
        <v>99934.07</v>
      </c>
      <c r="N257" s="34"/>
    </row>
    <row r="258" spans="1:14" x14ac:dyDescent="0.25">
      <c r="A258" s="31"/>
      <c r="B258" s="31" t="s">
        <v>60</v>
      </c>
      <c r="C258" s="31"/>
      <c r="D258" s="29" t="s">
        <v>60</v>
      </c>
      <c r="E258" s="35">
        <v>0.21</v>
      </c>
      <c r="F258" s="31"/>
      <c r="G258" s="31"/>
      <c r="H258" s="31"/>
      <c r="I258" s="31"/>
      <c r="J258" s="31"/>
      <c r="K258" s="31"/>
      <c r="L258" s="31"/>
      <c r="M258" s="33">
        <f>M257*E258</f>
        <v>20986.15</v>
      </c>
      <c r="N258" s="31"/>
    </row>
    <row r="259" spans="1:14" x14ac:dyDescent="0.25">
      <c r="A259" s="31"/>
      <c r="B259" s="31" t="s">
        <v>133</v>
      </c>
      <c r="C259" s="31"/>
      <c r="D259" s="29" t="s">
        <v>61</v>
      </c>
      <c r="E259" s="29"/>
      <c r="F259" s="31"/>
      <c r="G259" s="31"/>
      <c r="H259" s="31"/>
      <c r="I259" s="31"/>
      <c r="J259" s="31"/>
      <c r="K259" s="31"/>
      <c r="L259" s="31"/>
      <c r="M259" s="33">
        <f>M257+M258</f>
        <v>120920.22</v>
      </c>
      <c r="N259" s="31"/>
    </row>
    <row r="260" spans="1:14" x14ac:dyDescent="0.25">
      <c r="A260" s="31"/>
      <c r="B260" s="31"/>
      <c r="C260" s="31"/>
      <c r="D260" s="31"/>
      <c r="E260" s="31"/>
      <c r="F260" s="31"/>
      <c r="G260" s="31"/>
      <c r="H260" s="31"/>
      <c r="I260" s="31"/>
      <c r="J260" s="31"/>
      <c r="K260" s="31"/>
      <c r="L260" s="31"/>
      <c r="M260" s="31"/>
    </row>
    <row r="266" spans="1:14" x14ac:dyDescent="0.25">
      <c r="E266" s="36"/>
    </row>
  </sheetData>
  <autoFilter ref="B1:B259"/>
  <dataValidations disablePrompts="1" count="1">
    <dataValidation type="list" allowBlank="1" showInputMessage="1" showErrorMessage="1" sqref="B4:B217 B221 B219 B223:B243">
      <formula1>"Capítulo,Partida,Mano de obra,Maquinaria,Material,Otros,"</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Aldecoa Martinez-Conde</dc:creator>
  <cp:lastModifiedBy>Madrid Digital</cp:lastModifiedBy>
  <cp:lastPrinted>2018-07-25T12:04:47Z</cp:lastPrinted>
  <dcterms:created xsi:type="dcterms:W3CDTF">2018-07-23T10:23:17Z</dcterms:created>
  <dcterms:modified xsi:type="dcterms:W3CDTF">2022-12-21T19:21:31Z</dcterms:modified>
</cp:coreProperties>
</file>