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20043\Documents\Solicitud de Contratación SC\2000003653 Sum. Equipos peaje Tarjeta Bancaria EMV\"/>
    </mc:Choice>
  </mc:AlternateContent>
  <xr:revisionPtr revIDLastSave="0" documentId="13_ncr:1_{9E5B4D3C-B368-4D2D-8BAC-0B8EA5CDDE2F}" xr6:coauthVersionLast="36" xr6:coauthVersionMax="36" xr10:uidLastSave="{00000000-0000-0000-0000-000000000000}"/>
  <bookViews>
    <workbookView xWindow="0" yWindow="0" windowWidth="23940" windowHeight="13395" xr2:uid="{CACB94B4-D17B-4475-8C39-403439B309CB}"/>
  </bookViews>
  <sheets>
    <sheet name="Hoja1" sheetId="1" r:id="rId1"/>
  </sheets>
  <calcPr calcId="191029" fullPrecision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40" i="1" l="1"/>
  <c r="I41" i="1" s="1"/>
  <c r="H39" i="1"/>
  <c r="J36" i="1"/>
  <c r="I37" i="1" s="1"/>
  <c r="J37" i="1" s="1"/>
  <c r="J35" i="1" s="1"/>
  <c r="H35" i="1"/>
  <c r="J32" i="1"/>
  <c r="J31" i="1"/>
  <c r="J30" i="1"/>
  <c r="H29" i="1"/>
  <c r="J26" i="1"/>
  <c r="J25" i="1"/>
  <c r="J24" i="1"/>
  <c r="J23" i="1"/>
  <c r="J22" i="1"/>
  <c r="H21" i="1"/>
  <c r="J18" i="1"/>
  <c r="J17" i="1"/>
  <c r="J16" i="1"/>
  <c r="J15" i="1"/>
  <c r="H14" i="1"/>
  <c r="J11" i="1"/>
  <c r="J10" i="1"/>
  <c r="J9" i="1"/>
  <c r="J8" i="1"/>
  <c r="J7" i="1"/>
  <c r="H6" i="1"/>
  <c r="H5" i="1"/>
  <c r="E5" i="1"/>
  <c r="E39" i="1"/>
  <c r="G40" i="1"/>
  <c r="F41" i="1" s="1"/>
  <c r="E35" i="1"/>
  <c r="G36" i="1"/>
  <c r="F37" i="1" s="1"/>
  <c r="E29" i="1"/>
  <c r="G32" i="1"/>
  <c r="G31" i="1"/>
  <c r="G30" i="1"/>
  <c r="E21" i="1"/>
  <c r="G26" i="1"/>
  <c r="G25" i="1"/>
  <c r="G24" i="1"/>
  <c r="G23" i="1"/>
  <c r="G22" i="1"/>
  <c r="E14" i="1"/>
  <c r="G18" i="1"/>
  <c r="G17" i="1"/>
  <c r="G16" i="1"/>
  <c r="G15" i="1"/>
  <c r="E6" i="1"/>
  <c r="G11" i="1"/>
  <c r="G10" i="1"/>
  <c r="G9" i="1"/>
  <c r="G8" i="1"/>
  <c r="G7" i="1"/>
  <c r="F19" i="1" l="1"/>
  <c r="F27" i="1"/>
  <c r="G27" i="1" s="1"/>
  <c r="G21" i="1" s="1"/>
  <c r="F12" i="1"/>
  <c r="F6" i="1" s="1"/>
  <c r="F33" i="1"/>
  <c r="G33" i="1" s="1"/>
  <c r="G29" i="1" s="1"/>
  <c r="I27" i="1"/>
  <c r="I35" i="1"/>
  <c r="I33" i="1"/>
  <c r="I29" i="1" s="1"/>
  <c r="I19" i="1"/>
  <c r="I14" i="1" s="1"/>
  <c r="I12" i="1"/>
  <c r="I6" i="1" s="1"/>
  <c r="J41" i="1"/>
  <c r="J39" i="1" s="1"/>
  <c r="I39" i="1"/>
  <c r="J27" i="1"/>
  <c r="J21" i="1" s="1"/>
  <c r="I21" i="1"/>
  <c r="J12" i="1"/>
  <c r="J6" i="1" s="1"/>
  <c r="G19" i="1"/>
  <c r="G14" i="1" s="1"/>
  <c r="F14" i="1"/>
  <c r="G41" i="1"/>
  <c r="G39" i="1" s="1"/>
  <c r="F39" i="1"/>
  <c r="G37" i="1"/>
  <c r="G35" i="1" s="1"/>
  <c r="F35" i="1"/>
  <c r="J33" i="1" l="1"/>
  <c r="J29" i="1" s="1"/>
  <c r="J19" i="1"/>
  <c r="J14" i="1" s="1"/>
  <c r="I43" i="1" s="1"/>
  <c r="I5" i="1" s="1"/>
  <c r="F21" i="1"/>
  <c r="G12" i="1"/>
  <c r="G6" i="1" s="1"/>
  <c r="F43" i="1" s="1"/>
  <c r="F29" i="1"/>
  <c r="J43" i="1" l="1"/>
  <c r="F5" i="1"/>
  <c r="G43" i="1"/>
  <c r="G5" i="1" l="1"/>
  <c r="G46" i="1"/>
  <c r="G48" i="1" s="1"/>
  <c r="J5" i="1"/>
  <c r="J46" i="1"/>
  <c r="J47" i="1" s="1"/>
  <c r="G47" i="1"/>
  <c r="J48" i="1"/>
  <c r="J49" i="1" l="1"/>
  <c r="J50" i="1" s="1"/>
  <c r="J51" i="1" s="1"/>
  <c r="G49" i="1"/>
  <c r="G50" i="1" s="1"/>
  <c r="G51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Del Valle Marina, Manuel</author>
  </authors>
  <commentList>
    <comment ref="A3" authorId="0" shapeId="0" xr:uid="{E19EA83C-E012-4DA3-A1DD-582BD2D7ACF2}">
      <text>
        <r>
          <rPr>
            <b/>
            <sz val="9"/>
            <color indexed="81"/>
            <rFont val="Tahoma"/>
            <family val="2"/>
          </rPr>
          <t>Código del concepto. Ver colores en "Entorno de trabajo: Apariencia"</t>
        </r>
      </text>
    </comment>
    <comment ref="B3" authorId="0" shapeId="0" xr:uid="{A8D94F79-BD4D-4373-97AD-0DD31FCD81D1}">
      <text>
        <r>
          <rPr>
            <b/>
            <sz val="9"/>
            <color indexed="81"/>
            <rFont val="Tahoma"/>
            <family val="2"/>
          </rPr>
          <t>Naturaleza o tipo de concepto, ver valores de cada naturaleza en la ayuda del menú contextual</t>
        </r>
      </text>
    </comment>
    <comment ref="C3" authorId="0" shapeId="0" xr:uid="{97180728-6CF0-4856-AB51-9634473EC0C5}">
      <text>
        <r>
          <rPr>
            <b/>
            <sz val="9"/>
            <color indexed="81"/>
            <rFont val="Tahoma"/>
            <family val="2"/>
          </rPr>
          <t>Unidad principal de medida del concepto</t>
        </r>
      </text>
    </comment>
    <comment ref="D3" authorId="0" shapeId="0" xr:uid="{FE6FFC68-4BDA-432D-8AFA-41D7B6EC1A95}">
      <text>
        <r>
          <rPr>
            <b/>
            <sz val="9"/>
            <color indexed="81"/>
            <rFont val="Tahoma"/>
            <family val="2"/>
          </rPr>
          <t>Descripción corta</t>
        </r>
      </text>
    </comment>
    <comment ref="E3" authorId="0" shapeId="0" xr:uid="{16C6AE17-BB78-4127-A33D-BDB06FB8E325}">
      <text>
        <r>
          <rPr>
            <b/>
            <sz val="9"/>
            <color indexed="81"/>
            <rFont val="Tahoma"/>
            <family val="2"/>
          </rPr>
          <t>Rendimiento o cantidad presupuestada</t>
        </r>
      </text>
    </comment>
    <comment ref="F3" authorId="0" shapeId="0" xr:uid="{5A58B230-0FB2-4CC0-9987-99ED39DB9ADE}">
      <text>
        <r>
          <rPr>
            <b/>
            <sz val="9"/>
            <color indexed="81"/>
            <rFont val="Tahoma"/>
            <family val="2"/>
          </rPr>
          <t>Precio unitario en el presupuesto</t>
        </r>
      </text>
    </comment>
    <comment ref="G3" authorId="0" shapeId="0" xr:uid="{ABE5C7A0-E69F-48B9-B14C-B1BAE841E7F6}">
      <text>
        <r>
          <rPr>
            <b/>
            <sz val="9"/>
            <color indexed="81"/>
            <rFont val="Tahoma"/>
            <family val="2"/>
          </rPr>
          <t>Importe del presupuesto</t>
        </r>
      </text>
    </comment>
    <comment ref="H3" authorId="0" shapeId="0" xr:uid="{0559FE45-7EC5-4539-9144-603298FDE49C}">
      <text>
        <r>
          <rPr>
            <b/>
            <sz val="9"/>
            <color indexed="81"/>
            <rFont val="Tahoma"/>
            <family val="2"/>
          </rPr>
          <t>Rendimiento o cantidad presupuestada</t>
        </r>
      </text>
    </comment>
    <comment ref="I3" authorId="0" shapeId="0" xr:uid="{76A10425-9B50-4379-B8FA-07F85B0CBBA5}">
      <text>
        <r>
          <rPr>
            <b/>
            <sz val="9"/>
            <color indexed="81"/>
            <rFont val="Tahoma"/>
            <family val="2"/>
          </rPr>
          <t>Precio unitario en el presupuesto</t>
        </r>
      </text>
    </comment>
    <comment ref="J3" authorId="0" shapeId="0" xr:uid="{C3BB497F-3806-4D34-B3D1-0BBBA7B20E1D}">
      <text>
        <r>
          <rPr>
            <b/>
            <sz val="9"/>
            <color indexed="81"/>
            <rFont val="Tahoma"/>
            <family val="2"/>
          </rPr>
          <t>Importe del presupuesto</t>
        </r>
      </text>
    </comment>
  </commentList>
</comments>
</file>

<file path=xl/sharedStrings.xml><?xml version="1.0" encoding="utf-8"?>
<sst xmlns="http://schemas.openxmlformats.org/spreadsheetml/2006/main" count="136" uniqueCount="66">
  <si>
    <t>Presupuesto</t>
  </si>
  <si>
    <t>Código</t>
  </si>
  <si>
    <t>Nat</t>
  </si>
  <si>
    <t>Ud</t>
  </si>
  <si>
    <t>Resumen</t>
  </si>
  <si>
    <t>CanPres</t>
  </si>
  <si>
    <t>Pres</t>
  </si>
  <si>
    <t>ImpPres</t>
  </si>
  <si>
    <t>Capítulo</t>
  </si>
  <si>
    <t/>
  </si>
  <si>
    <t>Partida</t>
  </si>
  <si>
    <t>u</t>
  </si>
  <si>
    <t>I05PUS001</t>
  </si>
  <si>
    <t>Integración Lector TTP-EMV en Pupitre</t>
  </si>
  <si>
    <t>DIPSCA001</t>
  </si>
  <si>
    <t>Actualización SCADA de Venta y Peaje</t>
  </si>
  <si>
    <t>I05OVO001</t>
  </si>
  <si>
    <t>Señalética</t>
  </si>
  <si>
    <t>GESTIÓN Y SOFTWARE</t>
  </si>
  <si>
    <t>CIBERSEGURIDAD</t>
  </si>
  <si>
    <t>I05XVS001</t>
  </si>
  <si>
    <t>Auditoría de seguridad del SW del equipo</t>
  </si>
  <si>
    <t>I05XVX002</t>
  </si>
  <si>
    <t>Gastos de divulgación - Fondo Recuperación y Resiliencia</t>
  </si>
  <si>
    <t>LOTE 2</t>
  </si>
  <si>
    <t>SUMINISTRO E INSTALACIÓN DE LECTORES TTP-EMV EN EQUIPOS SUMINISTRADOS POR KAPSCH</t>
  </si>
  <si>
    <t>LOTE 2.1</t>
  </si>
  <si>
    <t>EQUIPOS KAPSCH</t>
  </si>
  <si>
    <t>I05PXH005</t>
  </si>
  <si>
    <t>Suministro e instalación, de lectores TTP-EMV en Trípodes Dassault con lector TELVENT, e integración en la PTM</t>
  </si>
  <si>
    <t>I05PXH007</t>
  </si>
  <si>
    <t>Suministro e instalación, de lectores TTP-EMV en Paso de Puertas TELVENT, e integración en la PTM</t>
  </si>
  <si>
    <t>Total LOTE 2.1</t>
  </si>
  <si>
    <t>LOTE 2.2</t>
  </si>
  <si>
    <t>EQUIPOS KAPSCH AEROPUERTO T4</t>
  </si>
  <si>
    <t>Total LOTE 2.2</t>
  </si>
  <si>
    <t>LOTE 2.3</t>
  </si>
  <si>
    <t>EQUIPOS KAPSCH LABORATORIOS</t>
  </si>
  <si>
    <t>Total LOTE 2.3</t>
  </si>
  <si>
    <t>LOTE 2.4</t>
  </si>
  <si>
    <t>I05OGS003</t>
  </si>
  <si>
    <t>Gestión Proyectos KAPSCH</t>
  </si>
  <si>
    <t>I05OVS003</t>
  </si>
  <si>
    <t>Ingeniería KAPSCH</t>
  </si>
  <si>
    <t>I05XVS004</t>
  </si>
  <si>
    <t>Software KAPSCH</t>
  </si>
  <si>
    <t>Total LOTE 2.4</t>
  </si>
  <si>
    <t>LOTE 2.5</t>
  </si>
  <si>
    <t>Total LOTE 2.5</t>
  </si>
  <si>
    <t>LOTE 2.6</t>
  </si>
  <si>
    <t>DIVULGACIÓN - FONDO DE RECUPERACIÓN Y RESILIENCIA</t>
  </si>
  <si>
    <t>Total LOTE 2.6</t>
  </si>
  <si>
    <t>Total LOTE 2</t>
  </si>
  <si>
    <t>REFERENCIA</t>
  </si>
  <si>
    <t>OFERTA</t>
  </si>
  <si>
    <t>Gastos generales</t>
  </si>
  <si>
    <t xml:space="preserve">      9,00%</t>
  </si>
  <si>
    <t>Beneficio industrial</t>
  </si>
  <si>
    <t xml:space="preserve">      6,00%</t>
  </si>
  <si>
    <t>IVA</t>
  </si>
  <si>
    <t xml:space="preserve">     21,00%</t>
  </si>
  <si>
    <t>Validación EMV LOTE 2</t>
  </si>
  <si>
    <t>Total oferta sin IVA</t>
  </si>
  <si>
    <t>TOTAL OFERTA IVA INCLUIDO LOTE 2</t>
  </si>
  <si>
    <t>NOTA:Para la elaboración de este documento se tendrán en cuenta las Notas del apartado 27 del cuadro resumen del Pliego de Condiciones Particulares.</t>
  </si>
  <si>
    <t>TOTAL LOTE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</si>
</sst>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9"/>
      <color indexed="81"/>
      <name val="Tahoma"/>
      <family val="2"/>
    </font>
    <font>
      <b/>
      <i/>
      <sz val="10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8"/>
      <color rgb="FFFF40FF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color rgb="FFFF40FF"/>
      <name val="Calibri"/>
      <family val="2"/>
      <scheme val="minor"/>
    </font>
    <font>
      <sz val="10"/>
      <name val="Arial"/>
      <family val="2"/>
    </font>
    <font>
      <b/>
      <sz val="9"/>
      <color indexed="9"/>
      <name val="Calibri"/>
      <family val="2"/>
      <scheme val="minor"/>
    </font>
    <font>
      <sz val="8"/>
      <name val="Calibri"/>
      <family val="2"/>
      <scheme val="minor"/>
    </font>
    <font>
      <sz val="8"/>
      <color indexed="14"/>
      <name val="Calibri"/>
      <family val="2"/>
      <scheme val="minor"/>
    </font>
    <font>
      <b/>
      <sz val="8"/>
      <color indexed="9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B4CBE0"/>
        <bgColor indexed="64"/>
      </patternFill>
    </fill>
    <fill>
      <patternFill patternType="solid">
        <fgColor rgb="FFC2D5E7"/>
        <bgColor indexed="64"/>
      </patternFill>
    </fill>
    <fill>
      <patternFill patternType="solid">
        <fgColor rgb="FFF0F0F0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4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medium">
        <color auto="1"/>
      </top>
      <bottom style="medium">
        <color auto="1"/>
      </bottom>
      <diagonal/>
    </border>
  </borders>
  <cellStyleXfs count="2">
    <xf numFmtId="0" fontId="0" fillId="0" borderId="0"/>
    <xf numFmtId="0" fontId="10" fillId="0" borderId="0"/>
  </cellStyleXfs>
  <cellXfs count="45">
    <xf numFmtId="0" fontId="0" fillId="0" borderId="0" xfId="0"/>
    <xf numFmtId="4" fontId="7" fillId="2" borderId="0" xfId="0" applyNumberFormat="1" applyFont="1" applyFill="1" applyAlignment="1" applyProtection="1">
      <alignment vertical="top"/>
    </xf>
    <xf numFmtId="4" fontId="7" fillId="3" borderId="0" xfId="0" applyNumberFormat="1" applyFont="1" applyFill="1" applyAlignment="1" applyProtection="1">
      <alignment vertical="top"/>
    </xf>
    <xf numFmtId="4" fontId="8" fillId="0" borderId="0" xfId="0" applyNumberFormat="1" applyFont="1" applyAlignment="1" applyProtection="1">
      <alignment vertical="top"/>
    </xf>
    <xf numFmtId="10" fontId="12" fillId="0" borderId="0" xfId="1" applyNumberFormat="1" applyFont="1" applyFill="1" applyBorder="1" applyAlignment="1" applyProtection="1">
      <alignment horizontal="right" vertical="top" wrapText="1"/>
      <protection locked="0"/>
    </xf>
    <xf numFmtId="10" fontId="12" fillId="0" borderId="1" xfId="1" applyNumberFormat="1" applyFont="1" applyFill="1" applyBorder="1" applyAlignment="1" applyProtection="1">
      <alignment horizontal="right" vertical="top" wrapText="1"/>
      <protection locked="0"/>
    </xf>
    <xf numFmtId="164" fontId="2" fillId="0" borderId="0" xfId="0" applyNumberFormat="1" applyFont="1" applyAlignment="1" applyProtection="1">
      <alignment vertical="top"/>
    </xf>
    <xf numFmtId="164" fontId="0" fillId="0" borderId="0" xfId="0" applyNumberFormat="1" applyAlignment="1" applyProtection="1">
      <alignment vertical="top"/>
    </xf>
    <xf numFmtId="164" fontId="0" fillId="0" borderId="0" xfId="0" applyNumberFormat="1" applyProtection="1"/>
    <xf numFmtId="164" fontId="3" fillId="0" borderId="0" xfId="0" applyNumberFormat="1" applyFont="1" applyAlignment="1" applyProtection="1">
      <alignment vertical="top"/>
    </xf>
    <xf numFmtId="164" fontId="1" fillId="0" borderId="0" xfId="0" applyNumberFormat="1" applyFont="1" applyAlignment="1" applyProtection="1">
      <alignment horizontal="center" vertical="top"/>
    </xf>
    <xf numFmtId="164" fontId="5" fillId="0" borderId="0" xfId="0" applyNumberFormat="1" applyFont="1" applyAlignment="1" applyProtection="1">
      <alignment vertical="top"/>
    </xf>
    <xf numFmtId="164" fontId="5" fillId="0" borderId="0" xfId="0" applyNumberFormat="1" applyFont="1" applyAlignment="1" applyProtection="1">
      <alignment vertical="top" wrapText="1"/>
    </xf>
    <xf numFmtId="164" fontId="8" fillId="5" borderId="0" xfId="0" applyNumberFormat="1" applyFont="1" applyFill="1" applyAlignment="1" applyProtection="1">
      <alignment vertical="top"/>
    </xf>
    <xf numFmtId="164" fontId="8" fillId="5" borderId="0" xfId="0" applyNumberFormat="1" applyFont="1" applyFill="1" applyAlignment="1" applyProtection="1">
      <alignment vertical="top" wrapText="1"/>
    </xf>
    <xf numFmtId="164" fontId="8" fillId="5" borderId="0" xfId="0" applyNumberFormat="1" applyFont="1" applyFill="1" applyAlignment="1" applyProtection="1">
      <alignment vertical="top"/>
      <protection locked="0"/>
    </xf>
    <xf numFmtId="164" fontId="6" fillId="2" borderId="0" xfId="0" applyNumberFormat="1" applyFont="1" applyFill="1" applyAlignment="1" applyProtection="1">
      <alignment vertical="top"/>
    </xf>
    <xf numFmtId="164" fontId="6" fillId="2" borderId="0" xfId="0" applyNumberFormat="1" applyFont="1" applyFill="1" applyAlignment="1" applyProtection="1">
      <alignment vertical="top" wrapText="1"/>
    </xf>
    <xf numFmtId="164" fontId="7" fillId="2" borderId="0" xfId="0" applyNumberFormat="1" applyFont="1" applyFill="1" applyAlignment="1" applyProtection="1">
      <alignment vertical="top"/>
    </xf>
    <xf numFmtId="164" fontId="6" fillId="3" borderId="0" xfId="0" applyNumberFormat="1" applyFont="1" applyFill="1" applyAlignment="1" applyProtection="1">
      <alignment vertical="top"/>
    </xf>
    <xf numFmtId="164" fontId="6" fillId="3" borderId="0" xfId="0" applyNumberFormat="1" applyFont="1" applyFill="1" applyAlignment="1" applyProtection="1">
      <alignment vertical="top" wrapText="1"/>
    </xf>
    <xf numFmtId="164" fontId="7" fillId="3" borderId="0" xfId="0" applyNumberFormat="1" applyFont="1" applyFill="1" applyAlignment="1" applyProtection="1">
      <alignment vertical="top"/>
    </xf>
    <xf numFmtId="164" fontId="8" fillId="4" borderId="0" xfId="0" applyNumberFormat="1" applyFont="1" applyFill="1" applyAlignment="1" applyProtection="1">
      <alignment vertical="top"/>
    </xf>
    <xf numFmtId="164" fontId="8" fillId="0" borderId="0" xfId="0" applyNumberFormat="1" applyFont="1" applyAlignment="1" applyProtection="1">
      <alignment vertical="top"/>
    </xf>
    <xf numFmtId="164" fontId="8" fillId="0" borderId="0" xfId="0" applyNumberFormat="1" applyFont="1" applyAlignment="1" applyProtection="1">
      <alignment vertical="top" wrapText="1"/>
    </xf>
    <xf numFmtId="164" fontId="9" fillId="0" borderId="0" xfId="0" applyNumberFormat="1" applyFont="1" applyAlignment="1" applyProtection="1">
      <alignment vertical="top"/>
    </xf>
    <xf numFmtId="164" fontId="8" fillId="0" borderId="0" xfId="0" applyNumberFormat="1" applyFont="1" applyAlignment="1" applyProtection="1">
      <alignment vertical="top"/>
      <protection locked="0"/>
    </xf>
    <xf numFmtId="164" fontId="6" fillId="0" borderId="0" xfId="0" applyNumberFormat="1" applyFont="1" applyAlignment="1" applyProtection="1">
      <alignment vertical="top" wrapText="1"/>
    </xf>
    <xf numFmtId="164" fontId="7" fillId="0" borderId="0" xfId="0" applyNumberFormat="1" applyFont="1" applyAlignment="1" applyProtection="1">
      <alignment vertical="top"/>
    </xf>
    <xf numFmtId="164" fontId="8" fillId="0" borderId="2" xfId="0" applyNumberFormat="1" applyFont="1" applyBorder="1" applyAlignment="1" applyProtection="1">
      <alignment vertical="top" wrapText="1"/>
    </xf>
    <xf numFmtId="164" fontId="12" fillId="0" borderId="2" xfId="1" applyNumberFormat="1" applyFont="1" applyBorder="1" applyAlignment="1" applyProtection="1">
      <alignment horizontal="left" vertical="top" wrapText="1"/>
    </xf>
    <xf numFmtId="164" fontId="13" fillId="6" borderId="2" xfId="1" applyNumberFormat="1" applyFont="1" applyFill="1" applyBorder="1" applyAlignment="1" applyProtection="1">
      <alignment horizontal="right" vertical="top" wrapText="1"/>
    </xf>
    <xf numFmtId="164" fontId="12" fillId="0" borderId="0" xfId="1" applyNumberFormat="1" applyFont="1" applyFill="1" applyBorder="1" applyAlignment="1" applyProtection="1">
      <alignment horizontal="right" vertical="top" wrapText="1"/>
    </xf>
    <xf numFmtId="164" fontId="13" fillId="6" borderId="0" xfId="1" applyNumberFormat="1" applyFont="1" applyFill="1" applyBorder="1" applyAlignment="1" applyProtection="1">
      <alignment horizontal="right" vertical="top" wrapText="1"/>
    </xf>
    <xf numFmtId="164" fontId="12" fillId="0" borderId="1" xfId="1" applyNumberFormat="1" applyFont="1" applyFill="1" applyBorder="1" applyAlignment="1" applyProtection="1">
      <alignment horizontal="right" vertical="top" wrapText="1"/>
    </xf>
    <xf numFmtId="164" fontId="13" fillId="6" borderId="1" xfId="1" applyNumberFormat="1" applyFont="1" applyFill="1" applyBorder="1" applyAlignment="1" applyProtection="1">
      <alignment horizontal="right" vertical="top" wrapText="1"/>
    </xf>
    <xf numFmtId="164" fontId="12" fillId="0" borderId="0" xfId="1" applyNumberFormat="1" applyFont="1" applyFill="1" applyBorder="1" applyAlignment="1" applyProtection="1">
      <alignment vertical="top"/>
    </xf>
    <xf numFmtId="164" fontId="11" fillId="7" borderId="0" xfId="1" applyNumberFormat="1" applyFont="1" applyFill="1" applyBorder="1" applyAlignment="1" applyProtection="1">
      <alignment vertical="top" wrapText="1"/>
    </xf>
    <xf numFmtId="164" fontId="14" fillId="7" borderId="0" xfId="1" applyNumberFormat="1" applyFont="1" applyFill="1" applyBorder="1" applyAlignment="1" applyProtection="1">
      <alignment vertical="top"/>
    </xf>
    <xf numFmtId="164" fontId="14" fillId="7" borderId="0" xfId="1" applyNumberFormat="1" applyFont="1" applyFill="1" applyBorder="1" applyAlignment="1" applyProtection="1">
      <alignment horizontal="right" vertical="top"/>
    </xf>
    <xf numFmtId="164" fontId="14" fillId="7" borderId="0" xfId="1" applyNumberFormat="1" applyFont="1" applyFill="1" applyBorder="1" applyAlignment="1" applyProtection="1">
      <alignment vertical="top"/>
      <protection locked="0"/>
    </xf>
    <xf numFmtId="4" fontId="0" fillId="0" borderId="0" xfId="0" applyNumberFormat="1" applyAlignment="1" applyProtection="1">
      <alignment vertical="top"/>
    </xf>
    <xf numFmtId="4" fontId="5" fillId="0" borderId="0" xfId="0" applyNumberFormat="1" applyFont="1" applyAlignment="1" applyProtection="1">
      <alignment vertical="top"/>
    </xf>
    <xf numFmtId="4" fontId="8" fillId="5" borderId="0" xfId="0" applyNumberFormat="1" applyFont="1" applyFill="1" applyAlignment="1" applyProtection="1">
      <alignment vertical="top"/>
    </xf>
    <xf numFmtId="4" fontId="0" fillId="0" borderId="0" xfId="0" applyNumberFormat="1" applyProtection="1"/>
  </cellXfs>
  <cellStyles count="2">
    <cellStyle name="Normal" xfId="0" builtinId="0"/>
    <cellStyle name="Normal 2" xfId="1" xr:uid="{00000000-0005-0000-0000-00002F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A83681-082A-4C19-BBD3-8394B7F9161B}">
  <dimension ref="A1:J54"/>
  <sheetViews>
    <sheetView tabSelected="1" workbookViewId="0">
      <pane xSplit="4" ySplit="3" topLeftCell="E4" activePane="bottomRight" state="frozen"/>
      <selection pane="topRight" activeCell="E1" sqref="E1"/>
      <selection pane="bottomLeft" activeCell="A4" sqref="A4"/>
      <selection pane="bottomRight" activeCell="K12" sqref="K12"/>
    </sheetView>
  </sheetViews>
  <sheetFormatPr baseColWidth="10" defaultRowHeight="15" x14ac:dyDescent="0.25"/>
  <cols>
    <col min="1" max="1" width="8.5703125" style="8" bestFit="1" customWidth="1"/>
    <col min="2" max="2" width="6.5703125" style="8" bestFit="1" customWidth="1"/>
    <col min="3" max="3" width="3.7109375" style="8" bestFit="1" customWidth="1"/>
    <col min="4" max="4" width="32.85546875" style="8" customWidth="1"/>
    <col min="5" max="5" width="7.85546875" style="44" bestFit="1" customWidth="1"/>
    <col min="6" max="6" width="10" style="8" bestFit="1" customWidth="1"/>
    <col min="7" max="7" width="11.28515625" style="8" bestFit="1" customWidth="1"/>
    <col min="8" max="8" width="7.85546875" style="44" bestFit="1" customWidth="1"/>
    <col min="9" max="10" width="10" style="8" bestFit="1" customWidth="1"/>
    <col min="11" max="16384" width="11.42578125" style="8"/>
  </cols>
  <sheetData>
    <row r="1" spans="1:10" x14ac:dyDescent="0.25">
      <c r="A1" s="6" t="s">
        <v>61</v>
      </c>
      <c r="B1" s="7"/>
      <c r="C1" s="7"/>
      <c r="D1" s="7"/>
      <c r="E1" s="41"/>
      <c r="F1" s="7"/>
      <c r="G1" s="7"/>
      <c r="H1" s="41"/>
      <c r="I1" s="7"/>
      <c r="J1" s="7"/>
    </row>
    <row r="2" spans="1:10" ht="18.75" x14ac:dyDescent="0.25">
      <c r="A2" s="9" t="s">
        <v>0</v>
      </c>
      <c r="B2" s="7"/>
      <c r="C2" s="7"/>
      <c r="D2" s="7"/>
      <c r="E2" s="10" t="s">
        <v>53</v>
      </c>
      <c r="F2" s="10"/>
      <c r="G2" s="10"/>
      <c r="H2" s="10" t="s">
        <v>54</v>
      </c>
      <c r="I2" s="10"/>
      <c r="J2" s="10"/>
    </row>
    <row r="3" spans="1:10" x14ac:dyDescent="0.25">
      <c r="A3" s="11" t="s">
        <v>1</v>
      </c>
      <c r="B3" s="11" t="s">
        <v>2</v>
      </c>
      <c r="C3" s="11" t="s">
        <v>3</v>
      </c>
      <c r="D3" s="12" t="s">
        <v>4</v>
      </c>
      <c r="E3" s="42" t="s">
        <v>5</v>
      </c>
      <c r="F3" s="11" t="s">
        <v>6</v>
      </c>
      <c r="G3" s="11" t="s">
        <v>7</v>
      </c>
      <c r="H3" s="42" t="s">
        <v>5</v>
      </c>
      <c r="I3" s="11" t="s">
        <v>6</v>
      </c>
      <c r="J3" s="11" t="s">
        <v>7</v>
      </c>
    </row>
    <row r="4" spans="1:10" ht="0.95" customHeight="1" x14ac:dyDescent="0.25">
      <c r="A4" s="13"/>
      <c r="B4" s="13"/>
      <c r="C4" s="13"/>
      <c r="D4" s="14"/>
      <c r="E4" s="43"/>
      <c r="F4" s="13"/>
      <c r="G4" s="13"/>
      <c r="H4" s="43"/>
      <c r="I4" s="15"/>
      <c r="J4" s="13"/>
    </row>
    <row r="5" spans="1:10" ht="22.5" x14ac:dyDescent="0.25">
      <c r="A5" s="16" t="s">
        <v>24</v>
      </c>
      <c r="B5" s="16" t="s">
        <v>8</v>
      </c>
      <c r="C5" s="16" t="s">
        <v>9</v>
      </c>
      <c r="D5" s="17" t="s">
        <v>25</v>
      </c>
      <c r="E5" s="1">
        <f t="shared" ref="E5:J5" si="0">E43</f>
        <v>1</v>
      </c>
      <c r="F5" s="18">
        <f t="shared" si="0"/>
        <v>921357.75</v>
      </c>
      <c r="G5" s="18">
        <f t="shared" si="0"/>
        <v>921357.75</v>
      </c>
      <c r="H5" s="1">
        <f t="shared" si="0"/>
        <v>1</v>
      </c>
      <c r="I5" s="18">
        <f t="shared" si="0"/>
        <v>0</v>
      </c>
      <c r="J5" s="18">
        <f t="shared" si="0"/>
        <v>0</v>
      </c>
    </row>
    <row r="6" spans="1:10" x14ac:dyDescent="0.25">
      <c r="A6" s="19" t="s">
        <v>26</v>
      </c>
      <c r="B6" s="19" t="s">
        <v>8</v>
      </c>
      <c r="C6" s="19" t="s">
        <v>9</v>
      </c>
      <c r="D6" s="20" t="s">
        <v>27</v>
      </c>
      <c r="E6" s="2">
        <f t="shared" ref="E6:J6" si="1">E12</f>
        <v>1</v>
      </c>
      <c r="F6" s="21">
        <f t="shared" si="1"/>
        <v>776372.1</v>
      </c>
      <c r="G6" s="21">
        <f t="shared" si="1"/>
        <v>776372.1</v>
      </c>
      <c r="H6" s="2">
        <f t="shared" si="1"/>
        <v>1</v>
      </c>
      <c r="I6" s="21">
        <f t="shared" si="1"/>
        <v>0</v>
      </c>
      <c r="J6" s="21">
        <f t="shared" si="1"/>
        <v>0</v>
      </c>
    </row>
    <row r="7" spans="1:10" ht="33.75" x14ac:dyDescent="0.25">
      <c r="A7" s="22" t="s">
        <v>28</v>
      </c>
      <c r="B7" s="23" t="s">
        <v>10</v>
      </c>
      <c r="C7" s="23" t="s">
        <v>11</v>
      </c>
      <c r="D7" s="24" t="s">
        <v>29</v>
      </c>
      <c r="E7" s="3">
        <v>122</v>
      </c>
      <c r="F7" s="23">
        <v>2762.27</v>
      </c>
      <c r="G7" s="25">
        <f t="shared" ref="G7:G12" si="2">ROUND(E7*F7,2)</f>
        <v>336996.94</v>
      </c>
      <c r="H7" s="3">
        <v>122</v>
      </c>
      <c r="I7" s="26"/>
      <c r="J7" s="25">
        <f t="shared" ref="J7:J12" si="3">ROUND(H7*I7,2)</f>
        <v>0</v>
      </c>
    </row>
    <row r="8" spans="1:10" ht="33.75" x14ac:dyDescent="0.25">
      <c r="A8" s="22" t="s">
        <v>30</v>
      </c>
      <c r="B8" s="23" t="s">
        <v>10</v>
      </c>
      <c r="C8" s="23" t="s">
        <v>11</v>
      </c>
      <c r="D8" s="24" t="s">
        <v>31</v>
      </c>
      <c r="E8" s="3">
        <v>175</v>
      </c>
      <c r="F8" s="23">
        <v>2112.2600000000002</v>
      </c>
      <c r="G8" s="25">
        <f t="shared" si="2"/>
        <v>369645.5</v>
      </c>
      <c r="H8" s="3">
        <v>175</v>
      </c>
      <c r="I8" s="26"/>
      <c r="J8" s="25">
        <f t="shared" si="3"/>
        <v>0</v>
      </c>
    </row>
    <row r="9" spans="1:10" x14ac:dyDescent="0.25">
      <c r="A9" s="22" t="s">
        <v>12</v>
      </c>
      <c r="B9" s="23" t="s">
        <v>10</v>
      </c>
      <c r="C9" s="23" t="s">
        <v>11</v>
      </c>
      <c r="D9" s="24" t="s">
        <v>13</v>
      </c>
      <c r="E9" s="3">
        <v>297</v>
      </c>
      <c r="F9" s="23">
        <v>130.43</v>
      </c>
      <c r="G9" s="25">
        <f t="shared" si="2"/>
        <v>38737.71</v>
      </c>
      <c r="H9" s="3">
        <v>297</v>
      </c>
      <c r="I9" s="26"/>
      <c r="J9" s="25">
        <f t="shared" si="3"/>
        <v>0</v>
      </c>
    </row>
    <row r="10" spans="1:10" x14ac:dyDescent="0.25">
      <c r="A10" s="22" t="s">
        <v>14</v>
      </c>
      <c r="B10" s="23" t="s">
        <v>10</v>
      </c>
      <c r="C10" s="23" t="s">
        <v>11</v>
      </c>
      <c r="D10" s="24" t="s">
        <v>15</v>
      </c>
      <c r="E10" s="3">
        <v>297</v>
      </c>
      <c r="F10" s="23">
        <v>60.87</v>
      </c>
      <c r="G10" s="25">
        <f t="shared" si="2"/>
        <v>18078.39</v>
      </c>
      <c r="H10" s="3">
        <v>297</v>
      </c>
      <c r="I10" s="26"/>
      <c r="J10" s="25">
        <f t="shared" si="3"/>
        <v>0</v>
      </c>
    </row>
    <row r="11" spans="1:10" x14ac:dyDescent="0.25">
      <c r="A11" s="22" t="s">
        <v>16</v>
      </c>
      <c r="B11" s="23" t="s">
        <v>10</v>
      </c>
      <c r="C11" s="23" t="s">
        <v>11</v>
      </c>
      <c r="D11" s="24" t="s">
        <v>17</v>
      </c>
      <c r="E11" s="3">
        <v>297</v>
      </c>
      <c r="F11" s="23">
        <v>43.48</v>
      </c>
      <c r="G11" s="25">
        <f t="shared" si="2"/>
        <v>12913.56</v>
      </c>
      <c r="H11" s="3">
        <v>297</v>
      </c>
      <c r="I11" s="26"/>
      <c r="J11" s="25">
        <f t="shared" si="3"/>
        <v>0</v>
      </c>
    </row>
    <row r="12" spans="1:10" x14ac:dyDescent="0.25">
      <c r="A12" s="23"/>
      <c r="B12" s="23"/>
      <c r="C12" s="23"/>
      <c r="D12" s="27" t="s">
        <v>32</v>
      </c>
      <c r="E12" s="3">
        <v>1</v>
      </c>
      <c r="F12" s="28">
        <f>SUM(G7:G11)</f>
        <v>776372.1</v>
      </c>
      <c r="G12" s="28">
        <f t="shared" si="2"/>
        <v>776372.1</v>
      </c>
      <c r="H12" s="3">
        <v>1</v>
      </c>
      <c r="I12" s="28">
        <f>SUM(J7:J11)</f>
        <v>0</v>
      </c>
      <c r="J12" s="28">
        <f t="shared" si="3"/>
        <v>0</v>
      </c>
    </row>
    <row r="13" spans="1:10" ht="0.95" customHeight="1" x14ac:dyDescent="0.25">
      <c r="A13" s="13"/>
      <c r="B13" s="13"/>
      <c r="C13" s="13"/>
      <c r="D13" s="14"/>
      <c r="E13" s="43"/>
      <c r="F13" s="13"/>
      <c r="G13" s="13"/>
      <c r="H13" s="43"/>
      <c r="I13" s="15"/>
      <c r="J13" s="13"/>
    </row>
    <row r="14" spans="1:10" x14ac:dyDescent="0.25">
      <c r="A14" s="19" t="s">
        <v>33</v>
      </c>
      <c r="B14" s="19" t="s">
        <v>8</v>
      </c>
      <c r="C14" s="19" t="s">
        <v>9</v>
      </c>
      <c r="D14" s="20" t="s">
        <v>34</v>
      </c>
      <c r="E14" s="2">
        <f t="shared" ref="E14:J14" si="4">E19</f>
        <v>1</v>
      </c>
      <c r="F14" s="21">
        <f t="shared" si="4"/>
        <v>2347.04</v>
      </c>
      <c r="G14" s="21">
        <f t="shared" si="4"/>
        <v>2347.04</v>
      </c>
      <c r="H14" s="2">
        <f t="shared" si="4"/>
        <v>1</v>
      </c>
      <c r="I14" s="21">
        <f t="shared" si="4"/>
        <v>0</v>
      </c>
      <c r="J14" s="21">
        <f t="shared" si="4"/>
        <v>0</v>
      </c>
    </row>
    <row r="15" spans="1:10" ht="33.75" x14ac:dyDescent="0.25">
      <c r="A15" s="22" t="s">
        <v>30</v>
      </c>
      <c r="B15" s="23" t="s">
        <v>10</v>
      </c>
      <c r="C15" s="23" t="s">
        <v>11</v>
      </c>
      <c r="D15" s="24" t="s">
        <v>31</v>
      </c>
      <c r="E15" s="3">
        <v>1</v>
      </c>
      <c r="F15" s="23">
        <v>2112.2600000000002</v>
      </c>
      <c r="G15" s="25">
        <f>ROUND(E15*F15,2)</f>
        <v>2112.2600000000002</v>
      </c>
      <c r="H15" s="3">
        <v>1</v>
      </c>
      <c r="I15" s="26"/>
      <c r="J15" s="25">
        <f>ROUND(H15*I15,2)</f>
        <v>0</v>
      </c>
    </row>
    <row r="16" spans="1:10" x14ac:dyDescent="0.25">
      <c r="A16" s="22" t="s">
        <v>12</v>
      </c>
      <c r="B16" s="23" t="s">
        <v>10</v>
      </c>
      <c r="C16" s="23" t="s">
        <v>11</v>
      </c>
      <c r="D16" s="24" t="s">
        <v>13</v>
      </c>
      <c r="E16" s="3">
        <v>1</v>
      </c>
      <c r="F16" s="23">
        <v>130.43</v>
      </c>
      <c r="G16" s="25">
        <f>ROUND(E16*F16,2)</f>
        <v>130.43</v>
      </c>
      <c r="H16" s="3">
        <v>1</v>
      </c>
      <c r="I16" s="26"/>
      <c r="J16" s="25">
        <f>ROUND(H16*I16,2)</f>
        <v>0</v>
      </c>
    </row>
    <row r="17" spans="1:10" x14ac:dyDescent="0.25">
      <c r="A17" s="22" t="s">
        <v>14</v>
      </c>
      <c r="B17" s="23" t="s">
        <v>10</v>
      </c>
      <c r="C17" s="23" t="s">
        <v>11</v>
      </c>
      <c r="D17" s="24" t="s">
        <v>15</v>
      </c>
      <c r="E17" s="3">
        <v>1</v>
      </c>
      <c r="F17" s="23">
        <v>60.87</v>
      </c>
      <c r="G17" s="25">
        <f>ROUND(E17*F17,2)</f>
        <v>60.87</v>
      </c>
      <c r="H17" s="3">
        <v>1</v>
      </c>
      <c r="I17" s="26"/>
      <c r="J17" s="25">
        <f>ROUND(H17*I17,2)</f>
        <v>0</v>
      </c>
    </row>
    <row r="18" spans="1:10" x14ac:dyDescent="0.25">
      <c r="A18" s="22" t="s">
        <v>16</v>
      </c>
      <c r="B18" s="23" t="s">
        <v>10</v>
      </c>
      <c r="C18" s="23" t="s">
        <v>11</v>
      </c>
      <c r="D18" s="24" t="s">
        <v>17</v>
      </c>
      <c r="E18" s="3">
        <v>1</v>
      </c>
      <c r="F18" s="23">
        <v>43.48</v>
      </c>
      <c r="G18" s="25">
        <f>ROUND(E18*F18,2)</f>
        <v>43.48</v>
      </c>
      <c r="H18" s="3">
        <v>1</v>
      </c>
      <c r="I18" s="26"/>
      <c r="J18" s="25">
        <f>ROUND(H18*I18,2)</f>
        <v>0</v>
      </c>
    </row>
    <row r="19" spans="1:10" x14ac:dyDescent="0.25">
      <c r="A19" s="23"/>
      <c r="B19" s="23"/>
      <c r="C19" s="23"/>
      <c r="D19" s="27" t="s">
        <v>35</v>
      </c>
      <c r="E19" s="3">
        <v>1</v>
      </c>
      <c r="F19" s="28">
        <f>SUM(G15:G18)</f>
        <v>2347.04</v>
      </c>
      <c r="G19" s="28">
        <f>ROUND(E19*F19,2)</f>
        <v>2347.04</v>
      </c>
      <c r="H19" s="3">
        <v>1</v>
      </c>
      <c r="I19" s="28">
        <f>SUM(J15:J18)</f>
        <v>0</v>
      </c>
      <c r="J19" s="28">
        <f>ROUND(H19*I19,2)</f>
        <v>0</v>
      </c>
    </row>
    <row r="20" spans="1:10" ht="0.95" customHeight="1" x14ac:dyDescent="0.25">
      <c r="A20" s="13"/>
      <c r="B20" s="13"/>
      <c r="C20" s="13"/>
      <c r="D20" s="14"/>
      <c r="E20" s="43"/>
      <c r="F20" s="13"/>
      <c r="G20" s="13"/>
      <c r="H20" s="43"/>
      <c r="I20" s="15"/>
      <c r="J20" s="13"/>
    </row>
    <row r="21" spans="1:10" x14ac:dyDescent="0.25">
      <c r="A21" s="19" t="s">
        <v>36</v>
      </c>
      <c r="B21" s="19" t="s">
        <v>8</v>
      </c>
      <c r="C21" s="19" t="s">
        <v>9</v>
      </c>
      <c r="D21" s="20" t="s">
        <v>37</v>
      </c>
      <c r="E21" s="2">
        <f t="shared" ref="E21:J21" si="5">E27</f>
        <v>1</v>
      </c>
      <c r="F21" s="21">
        <f t="shared" si="5"/>
        <v>23073.39</v>
      </c>
      <c r="G21" s="21">
        <f t="shared" si="5"/>
        <v>23073.39</v>
      </c>
      <c r="H21" s="2">
        <f t="shared" si="5"/>
        <v>1</v>
      </c>
      <c r="I21" s="21">
        <f t="shared" si="5"/>
        <v>0</v>
      </c>
      <c r="J21" s="21">
        <f t="shared" si="5"/>
        <v>0</v>
      </c>
    </row>
    <row r="22" spans="1:10" ht="33.75" x14ac:dyDescent="0.25">
      <c r="A22" s="22" t="s">
        <v>28</v>
      </c>
      <c r="B22" s="23" t="s">
        <v>10</v>
      </c>
      <c r="C22" s="23" t="s">
        <v>11</v>
      </c>
      <c r="D22" s="24" t="s">
        <v>29</v>
      </c>
      <c r="E22" s="3">
        <v>3</v>
      </c>
      <c r="F22" s="23">
        <v>2762.27</v>
      </c>
      <c r="G22" s="25">
        <f t="shared" ref="G22:G27" si="6">ROUND(E22*F22,2)</f>
        <v>8286.81</v>
      </c>
      <c r="H22" s="3">
        <v>3</v>
      </c>
      <c r="I22" s="26"/>
      <c r="J22" s="25">
        <f t="shared" ref="J22:J27" si="7">ROUND(H22*I22,2)</f>
        <v>0</v>
      </c>
    </row>
    <row r="23" spans="1:10" ht="33.75" x14ac:dyDescent="0.25">
      <c r="A23" s="22" t="s">
        <v>30</v>
      </c>
      <c r="B23" s="23" t="s">
        <v>10</v>
      </c>
      <c r="C23" s="23" t="s">
        <v>11</v>
      </c>
      <c r="D23" s="24" t="s">
        <v>31</v>
      </c>
      <c r="E23" s="3">
        <v>6</v>
      </c>
      <c r="F23" s="23">
        <v>2112.2600000000002</v>
      </c>
      <c r="G23" s="25">
        <f t="shared" si="6"/>
        <v>12673.56</v>
      </c>
      <c r="H23" s="3">
        <v>6</v>
      </c>
      <c r="I23" s="26"/>
      <c r="J23" s="25">
        <f t="shared" si="7"/>
        <v>0</v>
      </c>
    </row>
    <row r="24" spans="1:10" x14ac:dyDescent="0.25">
      <c r="A24" s="22" t="s">
        <v>12</v>
      </c>
      <c r="B24" s="23" t="s">
        <v>10</v>
      </c>
      <c r="C24" s="23" t="s">
        <v>11</v>
      </c>
      <c r="D24" s="24" t="s">
        <v>13</v>
      </c>
      <c r="E24" s="3">
        <v>9</v>
      </c>
      <c r="F24" s="23">
        <v>130.43</v>
      </c>
      <c r="G24" s="25">
        <f t="shared" si="6"/>
        <v>1173.8699999999999</v>
      </c>
      <c r="H24" s="3">
        <v>9</v>
      </c>
      <c r="I24" s="26"/>
      <c r="J24" s="25">
        <f t="shared" si="7"/>
        <v>0</v>
      </c>
    </row>
    <row r="25" spans="1:10" x14ac:dyDescent="0.25">
      <c r="A25" s="22" t="s">
        <v>14</v>
      </c>
      <c r="B25" s="23" t="s">
        <v>10</v>
      </c>
      <c r="C25" s="23" t="s">
        <v>11</v>
      </c>
      <c r="D25" s="24" t="s">
        <v>15</v>
      </c>
      <c r="E25" s="3">
        <v>9</v>
      </c>
      <c r="F25" s="23">
        <v>60.87</v>
      </c>
      <c r="G25" s="25">
        <f t="shared" si="6"/>
        <v>547.83000000000004</v>
      </c>
      <c r="H25" s="3">
        <v>9</v>
      </c>
      <c r="I25" s="26"/>
      <c r="J25" s="25">
        <f t="shared" si="7"/>
        <v>0</v>
      </c>
    </row>
    <row r="26" spans="1:10" x14ac:dyDescent="0.25">
      <c r="A26" s="22" t="s">
        <v>16</v>
      </c>
      <c r="B26" s="23" t="s">
        <v>10</v>
      </c>
      <c r="C26" s="23" t="s">
        <v>11</v>
      </c>
      <c r="D26" s="24" t="s">
        <v>17</v>
      </c>
      <c r="E26" s="3">
        <v>9</v>
      </c>
      <c r="F26" s="23">
        <v>43.48</v>
      </c>
      <c r="G26" s="25">
        <f t="shared" si="6"/>
        <v>391.32</v>
      </c>
      <c r="H26" s="3">
        <v>9</v>
      </c>
      <c r="I26" s="26"/>
      <c r="J26" s="25">
        <f t="shared" si="7"/>
        <v>0</v>
      </c>
    </row>
    <row r="27" spans="1:10" x14ac:dyDescent="0.25">
      <c r="A27" s="23"/>
      <c r="B27" s="23"/>
      <c r="C27" s="23"/>
      <c r="D27" s="27" t="s">
        <v>38</v>
      </c>
      <c r="E27" s="3">
        <v>1</v>
      </c>
      <c r="F27" s="28">
        <f>SUM(G22:G26)</f>
        <v>23073.39</v>
      </c>
      <c r="G27" s="28">
        <f t="shared" si="6"/>
        <v>23073.39</v>
      </c>
      <c r="H27" s="3">
        <v>1</v>
      </c>
      <c r="I27" s="28">
        <f>SUM(J22:J26)</f>
        <v>0</v>
      </c>
      <c r="J27" s="28">
        <f t="shared" si="7"/>
        <v>0</v>
      </c>
    </row>
    <row r="28" spans="1:10" ht="0.95" customHeight="1" x14ac:dyDescent="0.25">
      <c r="A28" s="13"/>
      <c r="B28" s="13"/>
      <c r="C28" s="13"/>
      <c r="D28" s="14"/>
      <c r="E28" s="43"/>
      <c r="F28" s="13"/>
      <c r="G28" s="13"/>
      <c r="H28" s="43"/>
      <c r="I28" s="15"/>
      <c r="J28" s="13"/>
    </row>
    <row r="29" spans="1:10" x14ac:dyDescent="0.25">
      <c r="A29" s="19" t="s">
        <v>39</v>
      </c>
      <c r="B29" s="19" t="s">
        <v>8</v>
      </c>
      <c r="C29" s="19" t="s">
        <v>9</v>
      </c>
      <c r="D29" s="20" t="s">
        <v>18</v>
      </c>
      <c r="E29" s="2">
        <f t="shared" ref="E29:J29" si="8">E33</f>
        <v>1</v>
      </c>
      <c r="F29" s="21">
        <f t="shared" si="8"/>
        <v>97826.09</v>
      </c>
      <c r="G29" s="21">
        <f t="shared" si="8"/>
        <v>97826.09</v>
      </c>
      <c r="H29" s="2">
        <f t="shared" si="8"/>
        <v>1</v>
      </c>
      <c r="I29" s="21">
        <f t="shared" si="8"/>
        <v>0</v>
      </c>
      <c r="J29" s="21">
        <f t="shared" si="8"/>
        <v>0</v>
      </c>
    </row>
    <row r="30" spans="1:10" x14ac:dyDescent="0.25">
      <c r="A30" s="22" t="s">
        <v>40</v>
      </c>
      <c r="B30" s="23" t="s">
        <v>10</v>
      </c>
      <c r="C30" s="23" t="s">
        <v>11</v>
      </c>
      <c r="D30" s="24" t="s">
        <v>41</v>
      </c>
      <c r="E30" s="3">
        <v>1</v>
      </c>
      <c r="F30" s="23">
        <v>10869.57</v>
      </c>
      <c r="G30" s="25">
        <f>ROUND(E30*F30,2)</f>
        <v>10869.57</v>
      </c>
      <c r="H30" s="3">
        <v>1</v>
      </c>
      <c r="I30" s="26"/>
      <c r="J30" s="25">
        <f>ROUND(H30*I30,2)</f>
        <v>0</v>
      </c>
    </row>
    <row r="31" spans="1:10" x14ac:dyDescent="0.25">
      <c r="A31" s="22" t="s">
        <v>42</v>
      </c>
      <c r="B31" s="23" t="s">
        <v>10</v>
      </c>
      <c r="C31" s="23" t="s">
        <v>11</v>
      </c>
      <c r="D31" s="24" t="s">
        <v>43</v>
      </c>
      <c r="E31" s="3">
        <v>1</v>
      </c>
      <c r="F31" s="23">
        <v>43478.26</v>
      </c>
      <c r="G31" s="25">
        <f>ROUND(E31*F31,2)</f>
        <v>43478.26</v>
      </c>
      <c r="H31" s="3">
        <v>1</v>
      </c>
      <c r="I31" s="26"/>
      <c r="J31" s="25">
        <f>ROUND(H31*I31,2)</f>
        <v>0</v>
      </c>
    </row>
    <row r="32" spans="1:10" x14ac:dyDescent="0.25">
      <c r="A32" s="22" t="s">
        <v>44</v>
      </c>
      <c r="B32" s="23" t="s">
        <v>10</v>
      </c>
      <c r="C32" s="23" t="s">
        <v>11</v>
      </c>
      <c r="D32" s="24" t="s">
        <v>45</v>
      </c>
      <c r="E32" s="3">
        <v>1</v>
      </c>
      <c r="F32" s="23">
        <v>43478.26</v>
      </c>
      <c r="G32" s="25">
        <f>ROUND(E32*F32,2)</f>
        <v>43478.26</v>
      </c>
      <c r="H32" s="3">
        <v>1</v>
      </c>
      <c r="I32" s="26"/>
      <c r="J32" s="25">
        <f>ROUND(H32*I32,2)</f>
        <v>0</v>
      </c>
    </row>
    <row r="33" spans="1:10" x14ac:dyDescent="0.25">
      <c r="A33" s="23"/>
      <c r="B33" s="23"/>
      <c r="C33" s="23"/>
      <c r="D33" s="27" t="s">
        <v>46</v>
      </c>
      <c r="E33" s="3">
        <v>1</v>
      </c>
      <c r="F33" s="28">
        <f>SUM(G30:G32)</f>
        <v>97826.09</v>
      </c>
      <c r="G33" s="28">
        <f>ROUND(E33*F33,2)</f>
        <v>97826.09</v>
      </c>
      <c r="H33" s="3">
        <v>1</v>
      </c>
      <c r="I33" s="28">
        <f>SUM(J30:J32)</f>
        <v>0</v>
      </c>
      <c r="J33" s="28">
        <f>ROUND(H33*I33,2)</f>
        <v>0</v>
      </c>
    </row>
    <row r="34" spans="1:10" ht="0.95" customHeight="1" x14ac:dyDescent="0.25">
      <c r="A34" s="13"/>
      <c r="B34" s="13"/>
      <c r="C34" s="13"/>
      <c r="D34" s="14"/>
      <c r="E34" s="43"/>
      <c r="F34" s="13"/>
      <c r="G34" s="13"/>
      <c r="H34" s="43"/>
      <c r="I34" s="15"/>
      <c r="J34" s="13"/>
    </row>
    <row r="35" spans="1:10" x14ac:dyDescent="0.25">
      <c r="A35" s="19" t="s">
        <v>47</v>
      </c>
      <c r="B35" s="19" t="s">
        <v>8</v>
      </c>
      <c r="C35" s="19" t="s">
        <v>9</v>
      </c>
      <c r="D35" s="20" t="s">
        <v>19</v>
      </c>
      <c r="E35" s="2">
        <f t="shared" ref="E35:J35" si="9">E37</f>
        <v>1</v>
      </c>
      <c r="F35" s="21">
        <f t="shared" si="9"/>
        <v>17391.3</v>
      </c>
      <c r="G35" s="21">
        <f t="shared" si="9"/>
        <v>17391.3</v>
      </c>
      <c r="H35" s="2">
        <f t="shared" si="9"/>
        <v>1</v>
      </c>
      <c r="I35" s="21">
        <f t="shared" si="9"/>
        <v>0</v>
      </c>
      <c r="J35" s="21">
        <f t="shared" si="9"/>
        <v>0</v>
      </c>
    </row>
    <row r="36" spans="1:10" x14ac:dyDescent="0.25">
      <c r="A36" s="22" t="s">
        <v>20</v>
      </c>
      <c r="B36" s="23" t="s">
        <v>10</v>
      </c>
      <c r="C36" s="23" t="s">
        <v>11</v>
      </c>
      <c r="D36" s="24" t="s">
        <v>21</v>
      </c>
      <c r="E36" s="3">
        <v>2</v>
      </c>
      <c r="F36" s="23">
        <v>8695.65</v>
      </c>
      <c r="G36" s="25">
        <f>ROUND(E36*F36,2)</f>
        <v>17391.3</v>
      </c>
      <c r="H36" s="3">
        <v>2</v>
      </c>
      <c r="I36" s="26"/>
      <c r="J36" s="25">
        <f>ROUND(H36*I36,2)</f>
        <v>0</v>
      </c>
    </row>
    <row r="37" spans="1:10" x14ac:dyDescent="0.25">
      <c r="A37" s="23"/>
      <c r="B37" s="23"/>
      <c r="C37" s="23"/>
      <c r="D37" s="27" t="s">
        <v>48</v>
      </c>
      <c r="E37" s="3">
        <v>1</v>
      </c>
      <c r="F37" s="28">
        <f>G36</f>
        <v>17391.3</v>
      </c>
      <c r="G37" s="28">
        <f>ROUND(E37*F37,2)</f>
        <v>17391.3</v>
      </c>
      <c r="H37" s="3">
        <v>1</v>
      </c>
      <c r="I37" s="28">
        <f>J36</f>
        <v>0</v>
      </c>
      <c r="J37" s="28">
        <f>ROUND(H37*I37,2)</f>
        <v>0</v>
      </c>
    </row>
    <row r="38" spans="1:10" ht="0.95" customHeight="1" x14ac:dyDescent="0.25">
      <c r="A38" s="13"/>
      <c r="B38" s="13"/>
      <c r="C38" s="13"/>
      <c r="D38" s="14"/>
      <c r="E38" s="43"/>
      <c r="F38" s="13"/>
      <c r="G38" s="13"/>
      <c r="H38" s="43"/>
      <c r="I38" s="15"/>
      <c r="J38" s="13"/>
    </row>
    <row r="39" spans="1:10" ht="22.5" x14ac:dyDescent="0.25">
      <c r="A39" s="19" t="s">
        <v>49</v>
      </c>
      <c r="B39" s="19" t="s">
        <v>8</v>
      </c>
      <c r="C39" s="19" t="s">
        <v>9</v>
      </c>
      <c r="D39" s="20" t="s">
        <v>50</v>
      </c>
      <c r="E39" s="2">
        <f t="shared" ref="E39:J39" si="10">E41</f>
        <v>1</v>
      </c>
      <c r="F39" s="21">
        <f t="shared" si="10"/>
        <v>4347.83</v>
      </c>
      <c r="G39" s="21">
        <f t="shared" si="10"/>
        <v>4347.83</v>
      </c>
      <c r="H39" s="2">
        <f t="shared" si="10"/>
        <v>1</v>
      </c>
      <c r="I39" s="21">
        <f t="shared" si="10"/>
        <v>0</v>
      </c>
      <c r="J39" s="21">
        <f t="shared" si="10"/>
        <v>0</v>
      </c>
    </row>
    <row r="40" spans="1:10" ht="22.5" x14ac:dyDescent="0.25">
      <c r="A40" s="22" t="s">
        <v>22</v>
      </c>
      <c r="B40" s="23" t="s">
        <v>10</v>
      </c>
      <c r="C40" s="23" t="s">
        <v>11</v>
      </c>
      <c r="D40" s="24" t="s">
        <v>23</v>
      </c>
      <c r="E40" s="3">
        <v>1</v>
      </c>
      <c r="F40" s="23">
        <v>4347.83</v>
      </c>
      <c r="G40" s="25">
        <f>ROUND(E40*F40,2)</f>
        <v>4347.83</v>
      </c>
      <c r="H40" s="3">
        <v>1</v>
      </c>
      <c r="I40" s="26"/>
      <c r="J40" s="25">
        <f>ROUND(H40*I40,2)</f>
        <v>0</v>
      </c>
    </row>
    <row r="41" spans="1:10" x14ac:dyDescent="0.25">
      <c r="A41" s="23"/>
      <c r="B41" s="23"/>
      <c r="C41" s="23"/>
      <c r="D41" s="27" t="s">
        <v>51</v>
      </c>
      <c r="E41" s="3">
        <v>1</v>
      </c>
      <c r="F41" s="28">
        <f>G40</f>
        <v>4347.83</v>
      </c>
      <c r="G41" s="28">
        <f>ROUND(E41*F41,2)</f>
        <v>4347.83</v>
      </c>
      <c r="H41" s="3">
        <v>1</v>
      </c>
      <c r="I41" s="28">
        <f>J40</f>
        <v>0</v>
      </c>
      <c r="J41" s="28">
        <f>ROUND(H41*I41,2)</f>
        <v>0</v>
      </c>
    </row>
    <row r="42" spans="1:10" ht="0.95" customHeight="1" x14ac:dyDescent="0.25">
      <c r="A42" s="13"/>
      <c r="B42" s="13"/>
      <c r="C42" s="13"/>
      <c r="D42" s="14"/>
      <c r="E42" s="43"/>
      <c r="F42" s="13"/>
      <c r="G42" s="13"/>
      <c r="H42" s="43"/>
      <c r="I42" s="15"/>
      <c r="J42" s="13"/>
    </row>
    <row r="43" spans="1:10" x14ac:dyDescent="0.25">
      <c r="A43" s="23"/>
      <c r="B43" s="23"/>
      <c r="C43" s="23"/>
      <c r="D43" s="27" t="s">
        <v>52</v>
      </c>
      <c r="E43" s="3">
        <v>1</v>
      </c>
      <c r="F43" s="28">
        <f>G6+G14+G21+G29+G35+G39</f>
        <v>921357.75</v>
      </c>
      <c r="G43" s="28">
        <f>ROUND(E43*F43,2)</f>
        <v>921357.75</v>
      </c>
      <c r="H43" s="3">
        <v>1</v>
      </c>
      <c r="I43" s="28">
        <f>J6+J14+J21+J29+J35+J39</f>
        <v>0</v>
      </c>
      <c r="J43" s="28">
        <f>ROUND(H43*I43,2)</f>
        <v>0</v>
      </c>
    </row>
    <row r="44" spans="1:10" x14ac:dyDescent="0.25">
      <c r="A44" s="13"/>
      <c r="B44" s="13"/>
      <c r="C44" s="13"/>
      <c r="D44" s="14"/>
      <c r="E44" s="43"/>
      <c r="F44" s="13"/>
      <c r="G44" s="13"/>
      <c r="H44" s="43"/>
      <c r="I44" s="15"/>
      <c r="J44" s="13"/>
    </row>
    <row r="45" spans="1:10" ht="15.75" thickBot="1" x14ac:dyDescent="0.3">
      <c r="A45" s="13"/>
      <c r="B45" s="13"/>
      <c r="C45" s="13"/>
      <c r="D45" s="14"/>
      <c r="E45" s="43"/>
      <c r="F45" s="13"/>
      <c r="G45" s="13"/>
      <c r="H45" s="43"/>
      <c r="I45" s="15"/>
      <c r="J45" s="13"/>
    </row>
    <row r="46" spans="1:10" ht="15.75" thickBot="1" x14ac:dyDescent="0.3">
      <c r="D46" s="29" t="s">
        <v>65</v>
      </c>
      <c r="F46" s="30"/>
      <c r="G46" s="31">
        <f>G43</f>
        <v>921357.75</v>
      </c>
      <c r="I46" s="30"/>
      <c r="J46" s="31">
        <f>J43</f>
        <v>0</v>
      </c>
    </row>
    <row r="47" spans="1:10" x14ac:dyDescent="0.25">
      <c r="D47" s="24" t="s">
        <v>55</v>
      </c>
      <c r="F47" s="32" t="s">
        <v>56</v>
      </c>
      <c r="G47" s="33">
        <f>G46*F47</f>
        <v>82922.2</v>
      </c>
      <c r="I47" s="4">
        <v>0</v>
      </c>
      <c r="J47" s="33">
        <f>J46*I47</f>
        <v>0</v>
      </c>
    </row>
    <row r="48" spans="1:10" x14ac:dyDescent="0.25">
      <c r="D48" s="24" t="s">
        <v>57</v>
      </c>
      <c r="F48" s="34" t="s">
        <v>58</v>
      </c>
      <c r="G48" s="35">
        <f>G46*F48</f>
        <v>55281.47</v>
      </c>
      <c r="I48" s="5">
        <v>0</v>
      </c>
      <c r="J48" s="35">
        <f>J46*I48</f>
        <v>0</v>
      </c>
    </row>
    <row r="49" spans="4:10" x14ac:dyDescent="0.25">
      <c r="D49" s="24" t="s">
        <v>62</v>
      </c>
      <c r="F49" s="36"/>
      <c r="G49" s="33">
        <f>SUM(G46:G48)</f>
        <v>1059561.42</v>
      </c>
      <c r="I49" s="36"/>
      <c r="J49" s="33">
        <f>SUM(J46:J48)</f>
        <v>0</v>
      </c>
    </row>
    <row r="50" spans="4:10" x14ac:dyDescent="0.25">
      <c r="D50" s="24" t="s">
        <v>59</v>
      </c>
      <c r="F50" s="32" t="s">
        <v>60</v>
      </c>
      <c r="G50" s="33">
        <f>G49*F50</f>
        <v>222507.9</v>
      </c>
      <c r="I50" s="32" t="s">
        <v>60</v>
      </c>
      <c r="J50" s="33">
        <f>J49*I50</f>
        <v>0</v>
      </c>
    </row>
    <row r="51" spans="4:10" x14ac:dyDescent="0.25">
      <c r="D51" s="37" t="s">
        <v>63</v>
      </c>
      <c r="F51" s="38"/>
      <c r="G51" s="39">
        <f>SUM(G49:G50)</f>
        <v>1282069.32</v>
      </c>
      <c r="I51" s="40"/>
      <c r="J51" s="39">
        <f>SUM(J49:J50)</f>
        <v>0</v>
      </c>
    </row>
    <row r="54" spans="4:10" x14ac:dyDescent="0.25">
      <c r="D54" s="8" t="s">
        <v>64</v>
      </c>
    </row>
  </sheetData>
  <sheetProtection sheet="1" objects="1" scenarios="1"/>
  <mergeCells count="2">
    <mergeCell ref="E2:G2"/>
    <mergeCell ref="H2:J2"/>
  </mergeCells>
  <dataValidations count="1">
    <dataValidation type="list" allowBlank="1" showInputMessage="1" showErrorMessage="1" sqref="B4:B45" xr:uid="{CAD11784-C903-4178-900B-3ED19677DF6A}">
      <formula1>"Capítulo,Partida,Mano de obra,Maquinaria,Material,Otros,Tarea,"</formula1>
    </dataValidation>
  </dataValidation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 Valle Marina, Manuel</dc:creator>
  <cp:lastModifiedBy>Chaparro Vera, Mario</cp:lastModifiedBy>
  <dcterms:created xsi:type="dcterms:W3CDTF">2022-06-13T10:35:07Z</dcterms:created>
  <dcterms:modified xsi:type="dcterms:W3CDTF">2022-09-05T09:23:07Z</dcterms:modified>
</cp:coreProperties>
</file>