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043\Documents\Solicitud de Contratación SC\2000003653 Sum. Equipos peaje Tarjeta Bancaria EMV\"/>
    </mc:Choice>
  </mc:AlternateContent>
  <xr:revisionPtr revIDLastSave="0" documentId="13_ncr:1_{A5F5D0EA-2155-45BA-A710-F8E0B2800886}" xr6:coauthVersionLast="36" xr6:coauthVersionMax="36" xr10:uidLastSave="{00000000-0000-0000-0000-000000000000}"/>
  <bookViews>
    <workbookView xWindow="0" yWindow="0" windowWidth="23940" windowHeight="13395" xr2:uid="{CACB94B4-D17B-4475-8C39-403439B309CB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1" l="1"/>
  <c r="I29" i="1" s="1"/>
  <c r="H27" i="1"/>
  <c r="J24" i="1"/>
  <c r="I25" i="1" s="1"/>
  <c r="J25" i="1" s="1"/>
  <c r="J23" i="1" s="1"/>
  <c r="H23" i="1"/>
  <c r="J20" i="1"/>
  <c r="J19" i="1"/>
  <c r="J18" i="1"/>
  <c r="J17" i="1"/>
  <c r="H16" i="1"/>
  <c r="J13" i="1"/>
  <c r="J12" i="1"/>
  <c r="I14" i="1" s="1"/>
  <c r="H11" i="1"/>
  <c r="J8" i="1"/>
  <c r="J7" i="1"/>
  <c r="H6" i="1"/>
  <c r="H5" i="1"/>
  <c r="E5" i="1"/>
  <c r="E27" i="1"/>
  <c r="G28" i="1"/>
  <c r="F29" i="1" s="1"/>
  <c r="F27" i="1" s="1"/>
  <c r="E23" i="1"/>
  <c r="G24" i="1"/>
  <c r="F25" i="1" s="1"/>
  <c r="E16" i="1"/>
  <c r="G20" i="1"/>
  <c r="G19" i="1"/>
  <c r="G18" i="1"/>
  <c r="G17" i="1"/>
  <c r="E11" i="1"/>
  <c r="G13" i="1"/>
  <c r="G12" i="1"/>
  <c r="E6" i="1"/>
  <c r="G8" i="1"/>
  <c r="G7" i="1"/>
  <c r="F9" i="1" l="1"/>
  <c r="F6" i="1" s="1"/>
  <c r="F14" i="1"/>
  <c r="G14" i="1" s="1"/>
  <c r="G11" i="1" s="1"/>
  <c r="F21" i="1"/>
  <c r="I9" i="1"/>
  <c r="J9" i="1" s="1"/>
  <c r="J6" i="1" s="1"/>
  <c r="I21" i="1"/>
  <c r="J21" i="1" s="1"/>
  <c r="J16" i="1" s="1"/>
  <c r="J29" i="1"/>
  <c r="J27" i="1" s="1"/>
  <c r="I27" i="1"/>
  <c r="J14" i="1"/>
  <c r="J11" i="1" s="1"/>
  <c r="I11" i="1"/>
  <c r="I23" i="1"/>
  <c r="F16" i="1"/>
  <c r="G21" i="1"/>
  <c r="G16" i="1" s="1"/>
  <c r="F11" i="1"/>
  <c r="G25" i="1"/>
  <c r="G23" i="1" s="1"/>
  <c r="F23" i="1"/>
  <c r="G9" i="1"/>
  <c r="G6" i="1" s="1"/>
  <c r="G29" i="1"/>
  <c r="G27" i="1" s="1"/>
  <c r="I16" i="1" l="1"/>
  <c r="I6" i="1"/>
  <c r="I31" i="1"/>
  <c r="F31" i="1"/>
  <c r="I5" i="1" l="1"/>
  <c r="J31" i="1"/>
  <c r="G31" i="1"/>
  <c r="F5" i="1"/>
  <c r="J5" i="1" l="1"/>
  <c r="J34" i="1"/>
  <c r="G5" i="1"/>
  <c r="G34" i="1"/>
  <c r="G36" i="1" l="1"/>
  <c r="G35" i="1"/>
  <c r="G37" i="1" s="1"/>
  <c r="G38" i="1" s="1"/>
  <c r="G39" i="1" s="1"/>
  <c r="J35" i="1"/>
  <c r="J36" i="1"/>
  <c r="J37" i="1" l="1"/>
  <c r="J38" i="1" s="1"/>
  <c r="J3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 Valle Marina, Manuel</author>
  </authors>
  <commentList>
    <comment ref="A3" authorId="0" shapeId="0" xr:uid="{E19EA83C-E012-4DA3-A1DD-582BD2D7ACF2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A8D94F79-BD4D-4373-97AD-0DD31FCD81D1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97180728-6CF0-4856-AB51-9634473EC0C5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FE6FFC68-4BDA-432D-8AFA-41D7B6EC1A95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16C6AE17-BB78-4127-A33D-BDB06FB8E325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5A58B230-0FB2-4CC0-9987-99ED39DB9ADE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ABE5C7A0-E69F-48B9-B14C-B1BAE841E7F6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0559FE45-7EC5-4539-9144-603298FDE49C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76A10425-9B50-4379-B8FA-07F85B0CBBA5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C3BB497F-3806-4D34-B3D1-0BBBA7B20E1D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<sst xmlns="http://schemas.openxmlformats.org/spreadsheetml/2006/main" count="95" uniqueCount="59">
  <si>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</si>
  <si>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</si>
  <si>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</si>
  <si>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</si>
  <si>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</si>
  <si>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</si>
  <si>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</si>
  <si>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</si>
  <si>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Capítulo</t>
  </si>
  <si>
    <t/>
  </si>
  <si>
    <t>Partida</t>
  </si>
  <si>
    <t>u</t>
  </si>
  <si>
    <t>GESTIÓN Y SOFTWARE</t>
  </si>
  <si>
    <t>CIBERSEGURIDAD</t>
  </si>
  <si>
    <t>I05XVS001</t>
  </si>
  <si>
    <t>Auditoría de seguridad del SW del equipo</t>
  </si>
  <si>
    <t>I05XVX002</t>
  </si>
  <si>
    <t>Gastos de divulgación - Fondo Recuperación y Resiliencia</t>
  </si>
  <si>
    <t>DIVULGACIÓN - FONDO DE RECUPERACIÓN Y RESILIENCIA</t>
  </si>
  <si>
    <t>LOTE 8</t>
  </si>
  <si>
    <t>SUMINISTRO DE TERMINALES DE INTERVENCIÓN PARA PLATAFORMA TRANSIT</t>
  </si>
  <si>
    <t>LOTE 8.1</t>
  </si>
  <si>
    <t>TERMINALES DE INTERVENCIÓN</t>
  </si>
  <si>
    <t>I05ITH001</t>
  </si>
  <si>
    <t>Terminal de inspección</t>
  </si>
  <si>
    <t>I05IIH001</t>
  </si>
  <si>
    <t>Impresora térmica para emisión de justificantes y facturas</t>
  </si>
  <si>
    <t>Total LOTE 8.1</t>
  </si>
  <si>
    <t>LOTE 8.2</t>
  </si>
  <si>
    <t>TERMINALES DE INTERVENCIÓN LABORATORIOS</t>
  </si>
  <si>
    <t>Total LOTE 8.2</t>
  </si>
  <si>
    <t>LOTE 8.3</t>
  </si>
  <si>
    <t>I05OGS006</t>
  </si>
  <si>
    <t>Gestión Proyectos Terminal Inspección</t>
  </si>
  <si>
    <t>I05ITS001</t>
  </si>
  <si>
    <t>App Inspección TTP y EMV, incluido cobro de recargos y sanciones mediante Tarjeta de crédito</t>
  </si>
  <si>
    <t>I05ITS002</t>
  </si>
  <si>
    <t>Integración del Terminal de Inspección en la PLATAFORMA TRANSIT de METRO (PTM).</t>
  </si>
  <si>
    <t>I05ITS003</t>
  </si>
  <si>
    <t>Homologación Inspección y cobro EMV</t>
  </si>
  <si>
    <t>Total LOTE 8.3</t>
  </si>
  <si>
    <t>LOTE 8.4</t>
  </si>
  <si>
    <t>Total LOTE 8.4</t>
  </si>
  <si>
    <t>LOTE 8.5</t>
  </si>
  <si>
    <t>Total LOTE 8.5</t>
  </si>
  <si>
    <t>Total LOTE 8</t>
  </si>
  <si>
    <t>REFERENCIA</t>
  </si>
  <si>
    <t>OFERTA</t>
  </si>
  <si>
    <t>Gastos generales</t>
  </si>
  <si>
    <t xml:space="preserve">      9,00%</t>
  </si>
  <si>
    <t>Beneficio industrial</t>
  </si>
  <si>
    <t xml:space="preserve">      6,00%</t>
  </si>
  <si>
    <t>IVA</t>
  </si>
  <si>
    <t xml:space="preserve">     21,00%</t>
  </si>
  <si>
    <t>Validación EMV LOTE 8</t>
  </si>
  <si>
    <t>Total oferta sin IVA</t>
  </si>
  <si>
    <t>TOTAL OFERTA IVA INCLUIDO LOTE 8</t>
  </si>
  <si>
    <t>NOTA:Para la elaboración de este documento se tendrán en cuenta las notas del apartado 27 del cuadro resumen del Pliego de Condiciones Particulares.</t>
  </si>
  <si>
    <t>TOTAL LOTE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</si>
</sst>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sz val="10"/>
      <name val="Arial"/>
      <family val="2"/>
    </font>
    <font>
      <b/>
      <sz val="9"/>
      <color indexed="9"/>
      <name val="Calibri"/>
      <family val="2"/>
      <scheme val="minor"/>
    </font>
    <font>
      <sz val="8"/>
      <name val="Calibri"/>
      <family val="2"/>
      <scheme val="minor"/>
    </font>
    <font>
      <sz val="8"/>
      <color indexed="14"/>
      <name val="Calibri"/>
      <family val="2"/>
      <scheme val="minor"/>
    </font>
    <font>
      <b/>
      <sz val="8"/>
      <color indexed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0" fillId="0" borderId="0"/>
  </cellStyleXfs>
  <cellXfs count="45">
    <xf numFmtId="0" fontId="0" fillId="0" borderId="0" xfId="0"/>
    <xf numFmtId="4" fontId="7" fillId="2" borderId="0" xfId="0" applyNumberFormat="1" applyFont="1" applyFill="1" applyAlignment="1" applyProtection="1">
      <alignment vertical="top"/>
    </xf>
    <xf numFmtId="4" fontId="7" fillId="3" borderId="0" xfId="0" applyNumberFormat="1" applyFont="1" applyFill="1" applyAlignment="1" applyProtection="1">
      <alignment vertical="top"/>
    </xf>
    <xf numFmtId="4" fontId="8" fillId="0" borderId="0" xfId="0" applyNumberFormat="1" applyFont="1" applyAlignment="1" applyProtection="1">
      <alignment vertical="top"/>
    </xf>
    <xf numFmtId="10" fontId="12" fillId="0" borderId="0" xfId="1" applyNumberFormat="1" applyFont="1" applyFill="1" applyBorder="1" applyAlignment="1" applyProtection="1">
      <alignment horizontal="right" vertical="top" wrapText="1"/>
      <protection locked="0"/>
    </xf>
    <xf numFmtId="10" fontId="12" fillId="0" borderId="1" xfId="1" applyNumberFormat="1" applyFont="1" applyFill="1" applyBorder="1" applyAlignment="1" applyProtection="1">
      <alignment horizontal="right" vertical="top" wrapText="1"/>
      <protection locked="0"/>
    </xf>
    <xf numFmtId="164" fontId="2" fillId="0" borderId="0" xfId="0" applyNumberFormat="1" applyFont="1" applyAlignment="1" applyProtection="1">
      <alignment vertical="top"/>
    </xf>
    <xf numFmtId="164" fontId="0" fillId="0" borderId="0" xfId="0" applyNumberFormat="1" applyAlignment="1" applyProtection="1">
      <alignment vertical="top"/>
    </xf>
    <xf numFmtId="164" fontId="0" fillId="0" borderId="0" xfId="0" applyNumberFormat="1" applyProtection="1"/>
    <xf numFmtId="164" fontId="3" fillId="0" borderId="0" xfId="0" applyNumberFormat="1" applyFont="1" applyAlignment="1" applyProtection="1">
      <alignment vertical="top"/>
    </xf>
    <xf numFmtId="164" fontId="1" fillId="0" borderId="0" xfId="0" applyNumberFormat="1" applyFont="1" applyAlignment="1" applyProtection="1">
      <alignment horizontal="center" vertical="top"/>
    </xf>
    <xf numFmtId="164" fontId="5" fillId="0" borderId="0" xfId="0" applyNumberFormat="1" applyFont="1" applyAlignment="1" applyProtection="1">
      <alignment vertical="top"/>
    </xf>
    <xf numFmtId="164" fontId="5" fillId="0" borderId="0" xfId="0" applyNumberFormat="1" applyFont="1" applyAlignment="1" applyProtection="1">
      <alignment vertical="top" wrapText="1"/>
    </xf>
    <xf numFmtId="164" fontId="8" fillId="5" borderId="0" xfId="0" applyNumberFormat="1" applyFont="1" applyFill="1" applyAlignment="1" applyProtection="1">
      <alignment vertical="top"/>
    </xf>
    <xf numFmtId="164" fontId="8" fillId="5" borderId="0" xfId="0" applyNumberFormat="1" applyFont="1" applyFill="1" applyAlignment="1" applyProtection="1">
      <alignment vertical="top" wrapText="1"/>
    </xf>
    <xf numFmtId="164" fontId="8" fillId="5" borderId="0" xfId="0" applyNumberFormat="1" applyFont="1" applyFill="1" applyAlignment="1" applyProtection="1">
      <alignment vertical="top"/>
      <protection locked="0"/>
    </xf>
    <xf numFmtId="164" fontId="6" fillId="2" borderId="0" xfId="0" applyNumberFormat="1" applyFont="1" applyFill="1" applyAlignment="1" applyProtection="1">
      <alignment vertical="top"/>
    </xf>
    <xf numFmtId="164" fontId="6" fillId="2" borderId="0" xfId="0" applyNumberFormat="1" applyFont="1" applyFill="1" applyAlignment="1" applyProtection="1">
      <alignment vertical="top" wrapText="1"/>
    </xf>
    <xf numFmtId="164" fontId="7" fillId="2" borderId="0" xfId="0" applyNumberFormat="1" applyFont="1" applyFill="1" applyAlignment="1" applyProtection="1">
      <alignment vertical="top"/>
    </xf>
    <xf numFmtId="164" fontId="6" fillId="3" borderId="0" xfId="0" applyNumberFormat="1" applyFont="1" applyFill="1" applyAlignment="1" applyProtection="1">
      <alignment vertical="top"/>
    </xf>
    <xf numFmtId="164" fontId="6" fillId="3" borderId="0" xfId="0" applyNumberFormat="1" applyFont="1" applyFill="1" applyAlignment="1" applyProtection="1">
      <alignment vertical="top" wrapText="1"/>
    </xf>
    <xf numFmtId="164" fontId="7" fillId="3" borderId="0" xfId="0" applyNumberFormat="1" applyFont="1" applyFill="1" applyAlignment="1" applyProtection="1">
      <alignment vertical="top"/>
    </xf>
    <xf numFmtId="164" fontId="8" fillId="4" borderId="0" xfId="0" applyNumberFormat="1" applyFont="1" applyFill="1" applyAlignment="1" applyProtection="1">
      <alignment vertical="top"/>
    </xf>
    <xf numFmtId="164" fontId="8" fillId="0" borderId="0" xfId="0" applyNumberFormat="1" applyFont="1" applyAlignment="1" applyProtection="1">
      <alignment vertical="top"/>
    </xf>
    <xf numFmtId="164" fontId="8" fillId="0" borderId="0" xfId="0" applyNumberFormat="1" applyFont="1" applyAlignment="1" applyProtection="1">
      <alignment vertical="top" wrapText="1"/>
    </xf>
    <xf numFmtId="164" fontId="9" fillId="0" borderId="0" xfId="0" applyNumberFormat="1" applyFont="1" applyAlignment="1" applyProtection="1">
      <alignment vertical="top"/>
    </xf>
    <xf numFmtId="164" fontId="8" fillId="0" borderId="0" xfId="0" applyNumberFormat="1" applyFont="1" applyAlignment="1" applyProtection="1">
      <alignment vertical="top"/>
      <protection locked="0"/>
    </xf>
    <xf numFmtId="164" fontId="6" fillId="0" borderId="0" xfId="0" applyNumberFormat="1" applyFont="1" applyAlignment="1" applyProtection="1">
      <alignment vertical="top" wrapText="1"/>
    </xf>
    <xf numFmtId="164" fontId="7" fillId="0" borderId="0" xfId="0" applyNumberFormat="1" applyFont="1" applyAlignment="1" applyProtection="1">
      <alignment vertical="top"/>
    </xf>
    <xf numFmtId="164" fontId="8" fillId="0" borderId="2" xfId="0" applyNumberFormat="1" applyFont="1" applyBorder="1" applyAlignment="1" applyProtection="1">
      <alignment vertical="top" wrapText="1"/>
    </xf>
    <xf numFmtId="164" fontId="12" fillId="0" borderId="2" xfId="1" applyNumberFormat="1" applyFont="1" applyBorder="1" applyAlignment="1" applyProtection="1">
      <alignment horizontal="left" vertical="top" wrapText="1"/>
    </xf>
    <xf numFmtId="164" fontId="13" fillId="6" borderId="2" xfId="1" applyNumberFormat="1" applyFont="1" applyFill="1" applyBorder="1" applyAlignment="1" applyProtection="1">
      <alignment horizontal="right" vertical="top" wrapText="1"/>
    </xf>
    <xf numFmtId="164" fontId="12" fillId="0" borderId="0" xfId="1" applyNumberFormat="1" applyFont="1" applyFill="1" applyBorder="1" applyAlignment="1" applyProtection="1">
      <alignment horizontal="right" vertical="top" wrapText="1"/>
    </xf>
    <xf numFmtId="164" fontId="13" fillId="6" borderId="0" xfId="1" applyNumberFormat="1" applyFont="1" applyFill="1" applyBorder="1" applyAlignment="1" applyProtection="1">
      <alignment horizontal="right" vertical="top" wrapText="1"/>
    </xf>
    <xf numFmtId="164" fontId="12" fillId="0" borderId="1" xfId="1" applyNumberFormat="1" applyFont="1" applyFill="1" applyBorder="1" applyAlignment="1" applyProtection="1">
      <alignment horizontal="right" vertical="top" wrapText="1"/>
    </xf>
    <xf numFmtId="164" fontId="13" fillId="6" borderId="1" xfId="1" applyNumberFormat="1" applyFont="1" applyFill="1" applyBorder="1" applyAlignment="1" applyProtection="1">
      <alignment horizontal="right" vertical="top" wrapText="1"/>
    </xf>
    <xf numFmtId="164" fontId="12" fillId="0" borderId="0" xfId="1" applyNumberFormat="1" applyFont="1" applyFill="1" applyBorder="1" applyAlignment="1" applyProtection="1">
      <alignment vertical="top"/>
    </xf>
    <xf numFmtId="164" fontId="11" fillId="7" borderId="0" xfId="1" applyNumberFormat="1" applyFont="1" applyFill="1" applyBorder="1" applyAlignment="1" applyProtection="1">
      <alignment vertical="top" wrapText="1"/>
    </xf>
    <xf numFmtId="164" fontId="14" fillId="7" borderId="0" xfId="1" applyNumberFormat="1" applyFont="1" applyFill="1" applyBorder="1" applyAlignment="1" applyProtection="1">
      <alignment vertical="top"/>
    </xf>
    <xf numFmtId="164" fontId="14" fillId="7" borderId="0" xfId="1" applyNumberFormat="1" applyFont="1" applyFill="1" applyBorder="1" applyAlignment="1" applyProtection="1">
      <alignment horizontal="right" vertical="top"/>
    </xf>
    <xf numFmtId="164" fontId="14" fillId="7" borderId="0" xfId="1" applyNumberFormat="1" applyFont="1" applyFill="1" applyBorder="1" applyAlignment="1" applyProtection="1">
      <alignment vertical="top"/>
      <protection locked="0"/>
    </xf>
    <xf numFmtId="4" fontId="0" fillId="0" borderId="0" xfId="0" applyNumberFormat="1" applyAlignment="1" applyProtection="1">
      <alignment vertical="top"/>
    </xf>
    <xf numFmtId="4" fontId="5" fillId="0" borderId="0" xfId="0" applyNumberFormat="1" applyFont="1" applyAlignment="1" applyProtection="1">
      <alignment vertical="top"/>
    </xf>
    <xf numFmtId="4" fontId="8" fillId="5" borderId="0" xfId="0" applyNumberFormat="1" applyFont="1" applyFill="1" applyAlignment="1" applyProtection="1">
      <alignment vertical="top"/>
    </xf>
    <xf numFmtId="4" fontId="0" fillId="0" borderId="0" xfId="0" applyNumberFormat="1" applyProtection="1"/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83681-082A-4C19-BBD3-8394B7F9161B}">
  <dimension ref="A1:J43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K18" sqref="K18"/>
    </sheetView>
  </sheetViews>
  <sheetFormatPr baseColWidth="10" defaultRowHeight="15" x14ac:dyDescent="0.25"/>
  <cols>
    <col min="1" max="1" width="8.5703125" style="8" bestFit="1" customWidth="1"/>
    <col min="2" max="2" width="6.5703125" style="8" bestFit="1" customWidth="1"/>
    <col min="3" max="3" width="3.7109375" style="8" bestFit="1" customWidth="1"/>
    <col min="4" max="4" width="32.85546875" style="8" customWidth="1"/>
    <col min="5" max="5" width="7.85546875" style="44" bestFit="1" customWidth="1"/>
    <col min="6" max="6" width="10" style="8" bestFit="1" customWidth="1"/>
    <col min="7" max="7" width="11.28515625" style="8" bestFit="1" customWidth="1"/>
    <col min="8" max="8" width="7.85546875" style="44" bestFit="1" customWidth="1"/>
    <col min="9" max="10" width="10" style="8" bestFit="1" customWidth="1"/>
    <col min="11" max="16384" width="11.42578125" style="8"/>
  </cols>
  <sheetData>
    <row r="1" spans="1:10" x14ac:dyDescent="0.25">
      <c r="A1" s="6" t="s">
        <v>54</v>
      </c>
      <c r="B1" s="7"/>
      <c r="C1" s="7"/>
      <c r="D1" s="7"/>
      <c r="E1" s="41"/>
      <c r="F1" s="7"/>
      <c r="G1" s="7"/>
      <c r="H1" s="41"/>
      <c r="I1" s="7"/>
      <c r="J1" s="7"/>
    </row>
    <row r="2" spans="1:10" ht="18.75" x14ac:dyDescent="0.25">
      <c r="A2" s="9" t="s">
        <v>0</v>
      </c>
      <c r="B2" s="7"/>
      <c r="C2" s="7"/>
      <c r="D2" s="7"/>
      <c r="E2" s="10" t="s">
        <v>46</v>
      </c>
      <c r="F2" s="10"/>
      <c r="G2" s="10"/>
      <c r="H2" s="10" t="s">
        <v>47</v>
      </c>
      <c r="I2" s="10"/>
      <c r="J2" s="10"/>
    </row>
    <row r="3" spans="1:10" x14ac:dyDescent="0.25">
      <c r="A3" s="11" t="s">
        <v>1</v>
      </c>
      <c r="B3" s="11" t="s">
        <v>2</v>
      </c>
      <c r="C3" s="11" t="s">
        <v>3</v>
      </c>
      <c r="D3" s="12" t="s">
        <v>4</v>
      </c>
      <c r="E3" s="42" t="s">
        <v>5</v>
      </c>
      <c r="F3" s="11" t="s">
        <v>6</v>
      </c>
      <c r="G3" s="11" t="s">
        <v>7</v>
      </c>
      <c r="H3" s="42" t="s">
        <v>5</v>
      </c>
      <c r="I3" s="11" t="s">
        <v>6</v>
      </c>
      <c r="J3" s="11" t="s">
        <v>7</v>
      </c>
    </row>
    <row r="4" spans="1:10" ht="0.95" customHeight="1" x14ac:dyDescent="0.25">
      <c r="A4" s="13"/>
      <c r="B4" s="13"/>
      <c r="C4" s="13"/>
      <c r="D4" s="14"/>
      <c r="E4" s="43"/>
      <c r="F4" s="13"/>
      <c r="G4" s="13"/>
      <c r="H4" s="43"/>
      <c r="I4" s="15"/>
      <c r="J4" s="13"/>
    </row>
    <row r="5" spans="1:10" ht="22.5" x14ac:dyDescent="0.25">
      <c r="A5" s="16" t="s">
        <v>19</v>
      </c>
      <c r="B5" s="16" t="s">
        <v>8</v>
      </c>
      <c r="C5" s="16" t="s">
        <v>9</v>
      </c>
      <c r="D5" s="17" t="s">
        <v>20</v>
      </c>
      <c r="E5" s="1">
        <f t="shared" ref="E5:J5" si="0">E31</f>
        <v>1</v>
      </c>
      <c r="F5" s="18">
        <f t="shared" si="0"/>
        <v>330303.78000000003</v>
      </c>
      <c r="G5" s="18">
        <f t="shared" si="0"/>
        <v>330303.78000000003</v>
      </c>
      <c r="H5" s="1">
        <f t="shared" si="0"/>
        <v>1</v>
      </c>
      <c r="I5" s="18">
        <f t="shared" si="0"/>
        <v>0</v>
      </c>
      <c r="J5" s="18">
        <f t="shared" si="0"/>
        <v>0</v>
      </c>
    </row>
    <row r="6" spans="1:10" x14ac:dyDescent="0.25">
      <c r="A6" s="19" t="s">
        <v>21</v>
      </c>
      <c r="B6" s="19" t="s">
        <v>8</v>
      </c>
      <c r="C6" s="19" t="s">
        <v>9</v>
      </c>
      <c r="D6" s="20" t="s">
        <v>22</v>
      </c>
      <c r="E6" s="2">
        <f t="shared" ref="E6:J6" si="1">E9</f>
        <v>1</v>
      </c>
      <c r="F6" s="21">
        <f t="shared" si="1"/>
        <v>160869</v>
      </c>
      <c r="G6" s="21">
        <f t="shared" si="1"/>
        <v>160869</v>
      </c>
      <c r="H6" s="2">
        <f t="shared" si="1"/>
        <v>1</v>
      </c>
      <c r="I6" s="21">
        <f t="shared" si="1"/>
        <v>0</v>
      </c>
      <c r="J6" s="21">
        <f t="shared" si="1"/>
        <v>0</v>
      </c>
    </row>
    <row r="7" spans="1:10" x14ac:dyDescent="0.25">
      <c r="A7" s="22" t="s">
        <v>23</v>
      </c>
      <c r="B7" s="23" t="s">
        <v>10</v>
      </c>
      <c r="C7" s="23" t="s">
        <v>11</v>
      </c>
      <c r="D7" s="24" t="s">
        <v>24</v>
      </c>
      <c r="E7" s="3">
        <v>100</v>
      </c>
      <c r="F7" s="23">
        <v>1217.3900000000001</v>
      </c>
      <c r="G7" s="25">
        <f>ROUND(E7*F7,2)</f>
        <v>121739</v>
      </c>
      <c r="H7" s="3">
        <v>100</v>
      </c>
      <c r="I7" s="26"/>
      <c r="J7" s="25">
        <f>ROUND(H7*I7,2)</f>
        <v>0</v>
      </c>
    </row>
    <row r="8" spans="1:10" ht="22.5" x14ac:dyDescent="0.25">
      <c r="A8" s="22" t="s">
        <v>25</v>
      </c>
      <c r="B8" s="23" t="s">
        <v>10</v>
      </c>
      <c r="C8" s="23" t="s">
        <v>11</v>
      </c>
      <c r="D8" s="24" t="s">
        <v>26</v>
      </c>
      <c r="E8" s="3">
        <v>100</v>
      </c>
      <c r="F8" s="23">
        <v>391.3</v>
      </c>
      <c r="G8" s="25">
        <f>ROUND(E8*F8,2)</f>
        <v>39130</v>
      </c>
      <c r="H8" s="3">
        <v>100</v>
      </c>
      <c r="I8" s="26"/>
      <c r="J8" s="25">
        <f>ROUND(H8*I8,2)</f>
        <v>0</v>
      </c>
    </row>
    <row r="9" spans="1:10" x14ac:dyDescent="0.25">
      <c r="A9" s="23"/>
      <c r="B9" s="23"/>
      <c r="C9" s="23"/>
      <c r="D9" s="27" t="s">
        <v>27</v>
      </c>
      <c r="E9" s="3">
        <v>1</v>
      </c>
      <c r="F9" s="28">
        <f>SUM(G7:G8)</f>
        <v>160869</v>
      </c>
      <c r="G9" s="28">
        <f>ROUND(E9*F9,2)</f>
        <v>160869</v>
      </c>
      <c r="H9" s="3">
        <v>1</v>
      </c>
      <c r="I9" s="28">
        <f>SUM(J7:J8)</f>
        <v>0</v>
      </c>
      <c r="J9" s="28">
        <f>ROUND(H9*I9,2)</f>
        <v>0</v>
      </c>
    </row>
    <row r="10" spans="1:10" ht="0.95" customHeight="1" x14ac:dyDescent="0.25">
      <c r="A10" s="13"/>
      <c r="B10" s="13"/>
      <c r="C10" s="13"/>
      <c r="D10" s="14"/>
      <c r="E10" s="43"/>
      <c r="F10" s="13"/>
      <c r="G10" s="13"/>
      <c r="H10" s="43"/>
      <c r="I10" s="15"/>
      <c r="J10" s="13"/>
    </row>
    <row r="11" spans="1:10" x14ac:dyDescent="0.25">
      <c r="A11" s="19" t="s">
        <v>28</v>
      </c>
      <c r="B11" s="19" t="s">
        <v>8</v>
      </c>
      <c r="C11" s="19" t="s">
        <v>9</v>
      </c>
      <c r="D11" s="20" t="s">
        <v>29</v>
      </c>
      <c r="E11" s="2">
        <f t="shared" ref="E11:J11" si="2">E14</f>
        <v>1</v>
      </c>
      <c r="F11" s="21">
        <f t="shared" si="2"/>
        <v>1608.69</v>
      </c>
      <c r="G11" s="21">
        <f t="shared" si="2"/>
        <v>1608.69</v>
      </c>
      <c r="H11" s="2">
        <f t="shared" si="2"/>
        <v>1</v>
      </c>
      <c r="I11" s="21">
        <f t="shared" si="2"/>
        <v>0</v>
      </c>
      <c r="J11" s="21">
        <f t="shared" si="2"/>
        <v>0</v>
      </c>
    </row>
    <row r="12" spans="1:10" x14ac:dyDescent="0.25">
      <c r="A12" s="22" t="s">
        <v>23</v>
      </c>
      <c r="B12" s="23" t="s">
        <v>10</v>
      </c>
      <c r="C12" s="23" t="s">
        <v>11</v>
      </c>
      <c r="D12" s="24" t="s">
        <v>24</v>
      </c>
      <c r="E12" s="3">
        <v>1</v>
      </c>
      <c r="F12" s="23">
        <v>1217.3900000000001</v>
      </c>
      <c r="G12" s="25">
        <f>ROUND(E12*F12,2)</f>
        <v>1217.3900000000001</v>
      </c>
      <c r="H12" s="3">
        <v>1</v>
      </c>
      <c r="I12" s="26"/>
      <c r="J12" s="25">
        <f>ROUND(H12*I12,2)</f>
        <v>0</v>
      </c>
    </row>
    <row r="13" spans="1:10" ht="22.5" x14ac:dyDescent="0.25">
      <c r="A13" s="22" t="s">
        <v>25</v>
      </c>
      <c r="B13" s="23" t="s">
        <v>10</v>
      </c>
      <c r="C13" s="23" t="s">
        <v>11</v>
      </c>
      <c r="D13" s="24" t="s">
        <v>26</v>
      </c>
      <c r="E13" s="3">
        <v>1</v>
      </c>
      <c r="F13" s="23">
        <v>391.3</v>
      </c>
      <c r="G13" s="25">
        <f>ROUND(E13*F13,2)</f>
        <v>391.3</v>
      </c>
      <c r="H13" s="3">
        <v>1</v>
      </c>
      <c r="I13" s="26"/>
      <c r="J13" s="25">
        <f>ROUND(H13*I13,2)</f>
        <v>0</v>
      </c>
    </row>
    <row r="14" spans="1:10" x14ac:dyDescent="0.25">
      <c r="A14" s="23"/>
      <c r="B14" s="23"/>
      <c r="C14" s="23"/>
      <c r="D14" s="27" t="s">
        <v>30</v>
      </c>
      <c r="E14" s="3">
        <v>1</v>
      </c>
      <c r="F14" s="28">
        <f>SUM(G12:G13)</f>
        <v>1608.69</v>
      </c>
      <c r="G14" s="28">
        <f>ROUND(E14*F14,2)</f>
        <v>1608.69</v>
      </c>
      <c r="H14" s="3">
        <v>1</v>
      </c>
      <c r="I14" s="28">
        <f>SUM(J12:J13)</f>
        <v>0</v>
      </c>
      <c r="J14" s="28">
        <f>ROUND(H14*I14,2)</f>
        <v>0</v>
      </c>
    </row>
    <row r="15" spans="1:10" ht="0.95" customHeight="1" x14ac:dyDescent="0.25">
      <c r="A15" s="13"/>
      <c r="B15" s="13"/>
      <c r="C15" s="13"/>
      <c r="D15" s="14"/>
      <c r="E15" s="43"/>
      <c r="F15" s="13"/>
      <c r="G15" s="13"/>
      <c r="H15" s="43"/>
      <c r="I15" s="15"/>
      <c r="J15" s="13"/>
    </row>
    <row r="16" spans="1:10" x14ac:dyDescent="0.25">
      <c r="A16" s="19" t="s">
        <v>31</v>
      </c>
      <c r="B16" s="19" t="s">
        <v>8</v>
      </c>
      <c r="C16" s="19" t="s">
        <v>9</v>
      </c>
      <c r="D16" s="20" t="s">
        <v>12</v>
      </c>
      <c r="E16" s="2">
        <f t="shared" ref="E16:J16" si="3">E21</f>
        <v>1</v>
      </c>
      <c r="F16" s="21">
        <f t="shared" si="3"/>
        <v>154782.60999999999</v>
      </c>
      <c r="G16" s="21">
        <f t="shared" si="3"/>
        <v>154782.60999999999</v>
      </c>
      <c r="H16" s="2">
        <f t="shared" si="3"/>
        <v>1</v>
      </c>
      <c r="I16" s="21">
        <f t="shared" si="3"/>
        <v>0</v>
      </c>
      <c r="J16" s="21">
        <f t="shared" si="3"/>
        <v>0</v>
      </c>
    </row>
    <row r="17" spans="1:10" x14ac:dyDescent="0.25">
      <c r="A17" s="22" t="s">
        <v>32</v>
      </c>
      <c r="B17" s="23" t="s">
        <v>10</v>
      </c>
      <c r="C17" s="23" t="s">
        <v>11</v>
      </c>
      <c r="D17" s="24" t="s">
        <v>33</v>
      </c>
      <c r="E17" s="3">
        <v>1</v>
      </c>
      <c r="F17" s="23">
        <v>17391.3</v>
      </c>
      <c r="G17" s="25">
        <f>ROUND(E17*F17,2)</f>
        <v>17391.3</v>
      </c>
      <c r="H17" s="3">
        <v>1</v>
      </c>
      <c r="I17" s="26"/>
      <c r="J17" s="25">
        <f>ROUND(H17*I17,2)</f>
        <v>0</v>
      </c>
    </row>
    <row r="18" spans="1:10" ht="33.75" x14ac:dyDescent="0.25">
      <c r="A18" s="22" t="s">
        <v>34</v>
      </c>
      <c r="B18" s="23" t="s">
        <v>10</v>
      </c>
      <c r="C18" s="23" t="s">
        <v>11</v>
      </c>
      <c r="D18" s="24" t="s">
        <v>35</v>
      </c>
      <c r="E18" s="3">
        <v>1</v>
      </c>
      <c r="F18" s="23">
        <v>82608.7</v>
      </c>
      <c r="G18" s="25">
        <f>ROUND(E18*F18,2)</f>
        <v>82608.7</v>
      </c>
      <c r="H18" s="3">
        <v>1</v>
      </c>
      <c r="I18" s="26"/>
      <c r="J18" s="25">
        <f>ROUND(H18*I18,2)</f>
        <v>0</v>
      </c>
    </row>
    <row r="19" spans="1:10" ht="22.5" x14ac:dyDescent="0.25">
      <c r="A19" s="22" t="s">
        <v>36</v>
      </c>
      <c r="B19" s="23" t="s">
        <v>10</v>
      </c>
      <c r="C19" s="23" t="s">
        <v>11</v>
      </c>
      <c r="D19" s="24" t="s">
        <v>37</v>
      </c>
      <c r="E19" s="3">
        <v>1</v>
      </c>
      <c r="F19" s="23">
        <v>36521.74</v>
      </c>
      <c r="G19" s="25">
        <f>ROUND(E19*F19,2)</f>
        <v>36521.74</v>
      </c>
      <c r="H19" s="3">
        <v>1</v>
      </c>
      <c r="I19" s="26"/>
      <c r="J19" s="25">
        <f>ROUND(H19*I19,2)</f>
        <v>0</v>
      </c>
    </row>
    <row r="20" spans="1:10" x14ac:dyDescent="0.25">
      <c r="A20" s="22" t="s">
        <v>38</v>
      </c>
      <c r="B20" s="23" t="s">
        <v>10</v>
      </c>
      <c r="C20" s="23" t="s">
        <v>11</v>
      </c>
      <c r="D20" s="24" t="s">
        <v>39</v>
      </c>
      <c r="E20" s="3">
        <v>1</v>
      </c>
      <c r="F20" s="23">
        <v>18260.87</v>
      </c>
      <c r="G20" s="25">
        <f>ROUND(E20*F20,2)</f>
        <v>18260.87</v>
      </c>
      <c r="H20" s="3">
        <v>1</v>
      </c>
      <c r="I20" s="26"/>
      <c r="J20" s="25">
        <f>ROUND(H20*I20,2)</f>
        <v>0</v>
      </c>
    </row>
    <row r="21" spans="1:10" x14ac:dyDescent="0.25">
      <c r="A21" s="23"/>
      <c r="B21" s="23"/>
      <c r="C21" s="23"/>
      <c r="D21" s="27" t="s">
        <v>40</v>
      </c>
      <c r="E21" s="3">
        <v>1</v>
      </c>
      <c r="F21" s="28">
        <f>SUM(G17:G20)</f>
        <v>154782.60999999999</v>
      </c>
      <c r="G21" s="28">
        <f>ROUND(E21*F21,2)</f>
        <v>154782.60999999999</v>
      </c>
      <c r="H21" s="3">
        <v>1</v>
      </c>
      <c r="I21" s="28">
        <f>SUM(J17:J20)</f>
        <v>0</v>
      </c>
      <c r="J21" s="28">
        <f>ROUND(H21*I21,2)</f>
        <v>0</v>
      </c>
    </row>
    <row r="22" spans="1:10" ht="0.95" customHeight="1" x14ac:dyDescent="0.25">
      <c r="A22" s="13"/>
      <c r="B22" s="13"/>
      <c r="C22" s="13"/>
      <c r="D22" s="14"/>
      <c r="E22" s="43"/>
      <c r="F22" s="13"/>
      <c r="G22" s="13"/>
      <c r="H22" s="43"/>
      <c r="I22" s="15"/>
      <c r="J22" s="13"/>
    </row>
    <row r="23" spans="1:10" x14ac:dyDescent="0.25">
      <c r="A23" s="19" t="s">
        <v>41</v>
      </c>
      <c r="B23" s="19" t="s">
        <v>8</v>
      </c>
      <c r="C23" s="19" t="s">
        <v>9</v>
      </c>
      <c r="D23" s="20" t="s">
        <v>13</v>
      </c>
      <c r="E23" s="2">
        <f t="shared" ref="E23:J23" si="4">E25</f>
        <v>1</v>
      </c>
      <c r="F23" s="21">
        <f t="shared" si="4"/>
        <v>8695.65</v>
      </c>
      <c r="G23" s="21">
        <f t="shared" si="4"/>
        <v>8695.65</v>
      </c>
      <c r="H23" s="2">
        <f t="shared" si="4"/>
        <v>1</v>
      </c>
      <c r="I23" s="21">
        <f t="shared" si="4"/>
        <v>0</v>
      </c>
      <c r="J23" s="21">
        <f t="shared" si="4"/>
        <v>0</v>
      </c>
    </row>
    <row r="24" spans="1:10" x14ac:dyDescent="0.25">
      <c r="A24" s="22" t="s">
        <v>14</v>
      </c>
      <c r="B24" s="23" t="s">
        <v>10</v>
      </c>
      <c r="C24" s="23" t="s">
        <v>11</v>
      </c>
      <c r="D24" s="24" t="s">
        <v>15</v>
      </c>
      <c r="E24" s="3">
        <v>1</v>
      </c>
      <c r="F24" s="23">
        <v>8695.65</v>
      </c>
      <c r="G24" s="25">
        <f>ROUND(E24*F24,2)</f>
        <v>8695.65</v>
      </c>
      <c r="H24" s="3">
        <v>1</v>
      </c>
      <c r="I24" s="26"/>
      <c r="J24" s="25">
        <f>ROUND(H24*I24,2)</f>
        <v>0</v>
      </c>
    </row>
    <row r="25" spans="1:10" x14ac:dyDescent="0.25">
      <c r="A25" s="23"/>
      <c r="B25" s="23"/>
      <c r="C25" s="23"/>
      <c r="D25" s="27" t="s">
        <v>42</v>
      </c>
      <c r="E25" s="3">
        <v>1</v>
      </c>
      <c r="F25" s="28">
        <f>G24</f>
        <v>8695.65</v>
      </c>
      <c r="G25" s="28">
        <f>ROUND(E25*F25,2)</f>
        <v>8695.65</v>
      </c>
      <c r="H25" s="3">
        <v>1</v>
      </c>
      <c r="I25" s="28">
        <f>J24</f>
        <v>0</v>
      </c>
      <c r="J25" s="28">
        <f>ROUND(H25*I25,2)</f>
        <v>0</v>
      </c>
    </row>
    <row r="26" spans="1:10" ht="0.95" customHeight="1" x14ac:dyDescent="0.25">
      <c r="A26" s="13"/>
      <c r="B26" s="13"/>
      <c r="C26" s="13"/>
      <c r="D26" s="14"/>
      <c r="E26" s="43"/>
      <c r="F26" s="13"/>
      <c r="G26" s="13"/>
      <c r="H26" s="43"/>
      <c r="I26" s="15"/>
      <c r="J26" s="13"/>
    </row>
    <row r="27" spans="1:10" ht="22.5" x14ac:dyDescent="0.25">
      <c r="A27" s="19" t="s">
        <v>43</v>
      </c>
      <c r="B27" s="19" t="s">
        <v>8</v>
      </c>
      <c r="C27" s="19" t="s">
        <v>9</v>
      </c>
      <c r="D27" s="20" t="s">
        <v>18</v>
      </c>
      <c r="E27" s="2">
        <f t="shared" ref="E27:J27" si="5">E29</f>
        <v>1</v>
      </c>
      <c r="F27" s="21">
        <f t="shared" si="5"/>
        <v>4347.83</v>
      </c>
      <c r="G27" s="21">
        <f t="shared" si="5"/>
        <v>4347.83</v>
      </c>
      <c r="H27" s="2">
        <f t="shared" si="5"/>
        <v>1</v>
      </c>
      <c r="I27" s="21">
        <f t="shared" si="5"/>
        <v>0</v>
      </c>
      <c r="J27" s="21">
        <f t="shared" si="5"/>
        <v>0</v>
      </c>
    </row>
    <row r="28" spans="1:10" ht="22.5" x14ac:dyDescent="0.25">
      <c r="A28" s="22" t="s">
        <v>16</v>
      </c>
      <c r="B28" s="23" t="s">
        <v>10</v>
      </c>
      <c r="C28" s="23" t="s">
        <v>11</v>
      </c>
      <c r="D28" s="24" t="s">
        <v>17</v>
      </c>
      <c r="E28" s="3">
        <v>1</v>
      </c>
      <c r="F28" s="23">
        <v>4347.83</v>
      </c>
      <c r="G28" s="25">
        <f>ROUND(E28*F28,2)</f>
        <v>4347.83</v>
      </c>
      <c r="H28" s="3">
        <v>1</v>
      </c>
      <c r="I28" s="26"/>
      <c r="J28" s="25">
        <f>ROUND(H28*I28,2)</f>
        <v>0</v>
      </c>
    </row>
    <row r="29" spans="1:10" x14ac:dyDescent="0.25">
      <c r="A29" s="23"/>
      <c r="B29" s="23"/>
      <c r="C29" s="23"/>
      <c r="D29" s="27" t="s">
        <v>44</v>
      </c>
      <c r="E29" s="3">
        <v>1</v>
      </c>
      <c r="F29" s="28">
        <f>G28</f>
        <v>4347.83</v>
      </c>
      <c r="G29" s="28">
        <f>ROUND(E29*F29,2)</f>
        <v>4347.83</v>
      </c>
      <c r="H29" s="3">
        <v>1</v>
      </c>
      <c r="I29" s="28">
        <f>J28</f>
        <v>0</v>
      </c>
      <c r="J29" s="28">
        <f>ROUND(H29*I29,2)</f>
        <v>0</v>
      </c>
    </row>
    <row r="30" spans="1:10" ht="0.95" customHeight="1" x14ac:dyDescent="0.25">
      <c r="A30" s="13"/>
      <c r="B30" s="13"/>
      <c r="C30" s="13"/>
      <c r="D30" s="14"/>
      <c r="E30" s="43"/>
      <c r="F30" s="13"/>
      <c r="G30" s="13"/>
      <c r="H30" s="43"/>
      <c r="I30" s="15"/>
      <c r="J30" s="13"/>
    </row>
    <row r="31" spans="1:10" x14ac:dyDescent="0.25">
      <c r="A31" s="23"/>
      <c r="B31" s="23"/>
      <c r="C31" s="23"/>
      <c r="D31" s="27" t="s">
        <v>45</v>
      </c>
      <c r="E31" s="3">
        <v>1</v>
      </c>
      <c r="F31" s="28">
        <f>G6+G11+G16+G23+G27</f>
        <v>330303.78000000003</v>
      </c>
      <c r="G31" s="28">
        <f>ROUND(E31*F31,2)</f>
        <v>330303.78000000003</v>
      </c>
      <c r="H31" s="3">
        <v>1</v>
      </c>
      <c r="I31" s="28">
        <f>J6+J11+J16+J23+J27</f>
        <v>0</v>
      </c>
      <c r="J31" s="28">
        <f>ROUND(H31*I31,2)</f>
        <v>0</v>
      </c>
    </row>
    <row r="32" spans="1:10" x14ac:dyDescent="0.25">
      <c r="A32" s="13"/>
      <c r="B32" s="13"/>
      <c r="C32" s="13"/>
      <c r="D32" s="14"/>
      <c r="E32" s="43"/>
      <c r="F32" s="13"/>
      <c r="G32" s="13"/>
      <c r="H32" s="43"/>
      <c r="I32" s="15"/>
      <c r="J32" s="13"/>
    </row>
    <row r="33" spans="1:10" ht="15.75" thickBot="1" x14ac:dyDescent="0.3">
      <c r="A33" s="13"/>
      <c r="B33" s="13"/>
      <c r="C33" s="13"/>
      <c r="D33" s="14"/>
      <c r="E33" s="43"/>
      <c r="F33" s="13"/>
      <c r="G33" s="13"/>
      <c r="H33" s="43"/>
      <c r="I33" s="15"/>
      <c r="J33" s="13"/>
    </row>
    <row r="34" spans="1:10" ht="15.75" thickBot="1" x14ac:dyDescent="0.3">
      <c r="D34" s="29" t="s">
        <v>58</v>
      </c>
      <c r="F34" s="30"/>
      <c r="G34" s="31">
        <f>G31</f>
        <v>330303.78000000003</v>
      </c>
      <c r="I34" s="30"/>
      <c r="J34" s="31">
        <f>J31</f>
        <v>0</v>
      </c>
    </row>
    <row r="35" spans="1:10" x14ac:dyDescent="0.25">
      <c r="D35" s="24" t="s">
        <v>48</v>
      </c>
      <c r="F35" s="32" t="s">
        <v>49</v>
      </c>
      <c r="G35" s="33">
        <f>G34*F35</f>
        <v>29727.34</v>
      </c>
      <c r="I35" s="4">
        <v>0</v>
      </c>
      <c r="J35" s="33">
        <f>J34*I35</f>
        <v>0</v>
      </c>
    </row>
    <row r="36" spans="1:10" x14ac:dyDescent="0.25">
      <c r="D36" s="24" t="s">
        <v>50</v>
      </c>
      <c r="F36" s="34" t="s">
        <v>51</v>
      </c>
      <c r="G36" s="35">
        <f>G34*F36</f>
        <v>19818.23</v>
      </c>
      <c r="I36" s="5">
        <v>0</v>
      </c>
      <c r="J36" s="35">
        <f>J34*I36</f>
        <v>0</v>
      </c>
    </row>
    <row r="37" spans="1:10" x14ac:dyDescent="0.25">
      <c r="D37" s="24" t="s">
        <v>55</v>
      </c>
      <c r="F37" s="36"/>
      <c r="G37" s="33">
        <f>SUM(G34:G36)</f>
        <v>379849.35</v>
      </c>
      <c r="I37" s="36"/>
      <c r="J37" s="33">
        <f>SUM(J34:J36)</f>
        <v>0</v>
      </c>
    </row>
    <row r="38" spans="1:10" x14ac:dyDescent="0.25">
      <c r="D38" s="24" t="s">
        <v>52</v>
      </c>
      <c r="F38" s="32" t="s">
        <v>53</v>
      </c>
      <c r="G38" s="33">
        <f>G37*F38</f>
        <v>79768.36</v>
      </c>
      <c r="I38" s="32" t="s">
        <v>53</v>
      </c>
      <c r="J38" s="33">
        <f>J37*I38</f>
        <v>0</v>
      </c>
    </row>
    <row r="39" spans="1:10" x14ac:dyDescent="0.25">
      <c r="D39" s="37" t="s">
        <v>56</v>
      </c>
      <c r="F39" s="38"/>
      <c r="G39" s="39">
        <f>SUM(G37:G38)</f>
        <v>459617.71</v>
      </c>
      <c r="I39" s="40"/>
      <c r="J39" s="39">
        <f>SUM(J37:J38)</f>
        <v>0</v>
      </c>
    </row>
    <row r="43" spans="1:10" x14ac:dyDescent="0.25">
      <c r="D43" s="8" t="s">
        <v>57</v>
      </c>
    </row>
  </sheetData>
  <sheetProtection sheet="1" objects="1" scenarios="1"/>
  <mergeCells count="2">
    <mergeCell ref="E2:G2"/>
    <mergeCell ref="H2:J2"/>
  </mergeCells>
  <dataValidations count="1">
    <dataValidation type="list" allowBlank="1" showInputMessage="1" showErrorMessage="1" sqref="B4:B33" xr:uid="{CAD11784-C903-4178-900B-3ED19677DF6A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 Valle Marina, Manuel</dc:creator>
  <cp:lastModifiedBy>Chaparro Vera, Mario</cp:lastModifiedBy>
  <dcterms:created xsi:type="dcterms:W3CDTF">2022-06-13T10:35:07Z</dcterms:created>
  <dcterms:modified xsi:type="dcterms:W3CDTF">2022-09-05T09:42:17Z</dcterms:modified>
</cp:coreProperties>
</file>