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043\Documents\Solicitud de Contratación SC\2000003653 Sum. Equipos peaje Tarjeta Bancaria EMV\"/>
    </mc:Choice>
  </mc:AlternateContent>
  <xr:revisionPtr revIDLastSave="0" documentId="13_ncr:1_{E222C0E8-753F-493E-918E-6142CF27EB2D}" xr6:coauthVersionLast="36" xr6:coauthVersionMax="36" xr10:uidLastSave="{00000000-0000-0000-0000-000000000000}"/>
  <bookViews>
    <workbookView xWindow="0" yWindow="0" windowWidth="23940" windowHeight="13392" xr2:uid="{CACB94B4-D17B-4475-8C39-403439B309CB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I14" i="1" s="1"/>
  <c r="J14" i="1" s="1"/>
  <c r="J12" i="1" s="1"/>
  <c r="J10" i="1"/>
  <c r="J9" i="1"/>
  <c r="J8" i="1"/>
  <c r="J7" i="1"/>
  <c r="J6" i="1"/>
  <c r="G13" i="1"/>
  <c r="F14" i="1" s="1"/>
  <c r="G7" i="1"/>
  <c r="G8" i="1"/>
  <c r="G9" i="1"/>
  <c r="G10" i="1"/>
  <c r="G6" i="1"/>
  <c r="F11" i="1" s="1"/>
  <c r="G14" i="1" l="1"/>
  <c r="G12" i="1" s="1"/>
  <c r="F12" i="1"/>
  <c r="G11" i="1"/>
  <c r="G5" i="1" s="1"/>
  <c r="F5" i="1"/>
  <c r="I11" i="1"/>
  <c r="J11" i="1" s="1"/>
  <c r="J5" i="1" s="1"/>
  <c r="I16" i="1" s="1"/>
  <c r="J16" i="1" s="1"/>
  <c r="I12" i="1"/>
  <c r="F16" i="1" l="1"/>
  <c r="I5" i="1"/>
  <c r="I4" i="1"/>
  <c r="J4" i="1"/>
  <c r="J18" i="1"/>
  <c r="F4" i="1" l="1"/>
  <c r="G16" i="1"/>
  <c r="G19" i="1"/>
  <c r="G20" i="1"/>
  <c r="G21" i="1" l="1"/>
  <c r="J19" i="1"/>
  <c r="J20" i="1"/>
  <c r="J21" i="1" l="1"/>
  <c r="J22" i="1" l="1"/>
  <c r="J23" i="1" s="1"/>
  <c r="G22" i="1"/>
  <c r="G2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 Valle Marina, Manuel</author>
  </authors>
  <commentList>
    <comment ref="A3" authorId="0" shapeId="0" xr:uid="{E19EA83C-E012-4DA3-A1DD-582BD2D7ACF2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A8D94F79-BD4D-4373-97AD-0DD31FCD81D1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97180728-6CF0-4856-AB51-9634473EC0C5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FE6FFC68-4BDA-432D-8AFA-41D7B6EC1A95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16C6AE17-BB78-4127-A33D-BDB06FB8E325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5A58B230-0FB2-4CC0-9987-99ED39DB9ADE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ABE5C7A0-E69F-48B9-B14C-B1BAE841E7F6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0559FE45-7EC5-4539-9144-603298FDE49C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76A10425-9B50-4379-B8FA-07F85B0CBBA5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C3BB497F-3806-4D34-B3D1-0BBBA7B20E1D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<sst xmlns="http://schemas.openxmlformats.org/spreadsheetml/2006/main" count="63" uniqueCount="46">
  <si>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</si>
  <si>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</si>
  <si>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</si>
  <si>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</si>
  <si>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</si>
  <si>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</si>
  <si>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</si>
  <si>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</si>
  <si>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Capítulo</t>
  </si>
  <si>
    <t/>
  </si>
  <si>
    <t>Partida</t>
  </si>
  <si>
    <t>u</t>
  </si>
  <si>
    <t>LOTE 6</t>
  </si>
  <si>
    <t>DESARROLLO DE BACKOFFICE DE TRANSPORTE PARA PLATAFORMA TRANSIT</t>
  </si>
  <si>
    <t>Total LOTE 6</t>
  </si>
  <si>
    <t>REFERENCIA</t>
  </si>
  <si>
    <t>OFERTA</t>
  </si>
  <si>
    <t>Gastos generales</t>
  </si>
  <si>
    <t xml:space="preserve">      9,00%</t>
  </si>
  <si>
    <t>Beneficio industrial</t>
  </si>
  <si>
    <t xml:space="preserve">      6,00%</t>
  </si>
  <si>
    <t>IVA</t>
  </si>
  <si>
    <t xml:space="preserve">     21,00%</t>
  </si>
  <si>
    <t>Validación EMV LOTE 6</t>
  </si>
  <si>
    <t>PRESUPUESTO DE EJECUCIÓN LOTE 6</t>
  </si>
  <si>
    <t>Jornadas profesionales</t>
  </si>
  <si>
    <t>h</t>
  </si>
  <si>
    <t>Total oferta sin IVA</t>
  </si>
  <si>
    <t>TOTAL OFERTA IVA INCLUIDO LOTE 6</t>
  </si>
  <si>
    <t>LOTE 6.1</t>
  </si>
  <si>
    <t>BACKOFFICE BASADO EN MODELO TRANSIT (MMT)</t>
  </si>
  <si>
    <t>I05OES003</t>
  </si>
  <si>
    <t>Desarrollo BackOffice según el modelo Transit</t>
  </si>
  <si>
    <t>I05OES004</t>
  </si>
  <si>
    <t>Integración del BackOffice con aplicaciones corporativas</t>
  </si>
  <si>
    <t>I05OES005</t>
  </si>
  <si>
    <t>Licencias y hardware para el BackOffice</t>
  </si>
  <si>
    <t>I05OES006</t>
  </si>
  <si>
    <t>Mantenimiento: BackOffice, software y hardware</t>
  </si>
  <si>
    <t>I05OES007</t>
  </si>
  <si>
    <t>Total LOTE 6.1</t>
  </si>
  <si>
    <t>LOTE 6.2</t>
  </si>
  <si>
    <t>DIVULGACIÓN - FONDO DE RECUPERACIÓN Y RESILIENCIA</t>
  </si>
  <si>
    <t>I05XVX002</t>
  </si>
  <si>
    <t>Gastos de divulgación - Fondo Recuperación y Resiliencia</t>
  </si>
  <si>
    <t>Total LOTE 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</si>
</sst>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sz val="10"/>
      <name val="Arial"/>
      <family val="2"/>
    </font>
    <font>
      <b/>
      <sz val="9"/>
      <color indexed="9"/>
      <name val="Calibri"/>
      <family val="2"/>
      <scheme val="minor"/>
    </font>
    <font>
      <sz val="8"/>
      <name val="Calibri"/>
      <family val="2"/>
      <scheme val="minor"/>
    </font>
    <font>
      <sz val="8"/>
      <color indexed="14"/>
      <name val="Calibri"/>
      <family val="2"/>
      <scheme val="minor"/>
    </font>
    <font>
      <b/>
      <sz val="8"/>
      <color indexed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0" fillId="0" borderId="0"/>
  </cellStyleXfs>
  <cellXfs count="43">
    <xf numFmtId="0" fontId="0" fillId="0" borderId="0" xfId="0"/>
    <xf numFmtId="4" fontId="0" fillId="0" borderId="0" xfId="0" applyNumberFormat="1" applyProtection="1"/>
    <xf numFmtId="4" fontId="7" fillId="2" borderId="0" xfId="0" applyNumberFormat="1" applyFont="1" applyFill="1" applyAlignment="1" applyProtection="1">
      <alignment vertical="top"/>
    </xf>
    <xf numFmtId="4" fontId="7" fillId="6" borderId="0" xfId="0" applyNumberFormat="1" applyFont="1" applyFill="1" applyAlignment="1" applyProtection="1">
      <alignment vertical="top"/>
    </xf>
    <xf numFmtId="4" fontId="8" fillId="0" borderId="0" xfId="0" applyNumberFormat="1" applyFont="1" applyAlignment="1" applyProtection="1">
      <alignment vertical="top"/>
    </xf>
    <xf numFmtId="10" fontId="12" fillId="0" borderId="0" xfId="1" applyNumberFormat="1" applyFont="1" applyFill="1" applyBorder="1" applyAlignment="1" applyProtection="1">
      <alignment horizontal="right" vertical="top" wrapText="1"/>
      <protection locked="0"/>
    </xf>
    <xf numFmtId="10" fontId="12" fillId="0" borderId="1" xfId="1" applyNumberFormat="1" applyFont="1" applyFill="1" applyBorder="1" applyAlignment="1" applyProtection="1">
      <alignment horizontal="right" vertical="top" wrapText="1"/>
      <protection locked="0"/>
    </xf>
    <xf numFmtId="164" fontId="2" fillId="0" borderId="0" xfId="0" applyNumberFormat="1" applyFont="1" applyAlignment="1" applyProtection="1">
      <alignment vertical="top"/>
    </xf>
    <xf numFmtId="164" fontId="0" fillId="0" borderId="0" xfId="0" applyNumberFormat="1" applyAlignment="1" applyProtection="1">
      <alignment vertical="top"/>
    </xf>
    <xf numFmtId="164" fontId="0" fillId="0" borderId="0" xfId="0" applyNumberFormat="1" applyProtection="1"/>
    <xf numFmtId="164" fontId="3" fillId="0" borderId="0" xfId="0" applyNumberFormat="1" applyFont="1" applyAlignment="1" applyProtection="1">
      <alignment vertical="top"/>
    </xf>
    <xf numFmtId="164" fontId="1" fillId="0" borderId="0" xfId="0" applyNumberFormat="1" applyFont="1" applyAlignment="1" applyProtection="1">
      <alignment horizontal="center" vertical="top"/>
    </xf>
    <xf numFmtId="164" fontId="5" fillId="0" borderId="0" xfId="0" applyNumberFormat="1" applyFont="1" applyAlignment="1" applyProtection="1">
      <alignment vertical="top"/>
    </xf>
    <xf numFmtId="164" fontId="5" fillId="0" borderId="0" xfId="0" applyNumberFormat="1" applyFont="1" applyAlignment="1" applyProtection="1">
      <alignment vertical="top" wrapText="1"/>
    </xf>
    <xf numFmtId="164" fontId="6" fillId="2" borderId="0" xfId="0" applyNumberFormat="1" applyFont="1" applyFill="1" applyAlignment="1" applyProtection="1">
      <alignment vertical="top"/>
    </xf>
    <xf numFmtId="164" fontId="6" fillId="2" borderId="0" xfId="0" applyNumberFormat="1" applyFont="1" applyFill="1" applyAlignment="1" applyProtection="1">
      <alignment vertical="top" wrapText="1"/>
    </xf>
    <xf numFmtId="164" fontId="7" fillId="2" borderId="0" xfId="0" applyNumberFormat="1" applyFont="1" applyFill="1" applyAlignment="1" applyProtection="1">
      <alignment vertical="top"/>
    </xf>
    <xf numFmtId="164" fontId="7" fillId="6" borderId="0" xfId="0" applyNumberFormat="1" applyFont="1" applyFill="1" applyAlignment="1" applyProtection="1">
      <alignment vertical="top"/>
    </xf>
    <xf numFmtId="164" fontId="6" fillId="6" borderId="0" xfId="0" applyNumberFormat="1" applyFont="1" applyFill="1" applyAlignment="1" applyProtection="1">
      <alignment vertical="top"/>
    </xf>
    <xf numFmtId="164" fontId="6" fillId="6" borderId="0" xfId="0" applyNumberFormat="1" applyFont="1" applyFill="1" applyAlignment="1" applyProtection="1">
      <alignment vertical="top" wrapText="1"/>
    </xf>
    <xf numFmtId="164" fontId="8" fillId="7" borderId="0" xfId="0" applyNumberFormat="1" applyFont="1" applyFill="1" applyAlignment="1" applyProtection="1">
      <alignment vertical="top"/>
    </xf>
    <xf numFmtId="164" fontId="8" fillId="0" borderId="0" xfId="0" applyNumberFormat="1" applyFont="1" applyAlignment="1" applyProtection="1">
      <alignment vertical="top"/>
    </xf>
    <xf numFmtId="164" fontId="8" fillId="0" borderId="0" xfId="0" applyNumberFormat="1" applyFont="1" applyAlignment="1" applyProtection="1">
      <alignment vertical="top" wrapText="1"/>
    </xf>
    <xf numFmtId="164" fontId="9" fillId="0" borderId="0" xfId="0" applyNumberFormat="1" applyFont="1" applyAlignment="1" applyProtection="1">
      <alignment vertical="top"/>
    </xf>
    <xf numFmtId="164" fontId="8" fillId="0" borderId="0" xfId="0" applyNumberFormat="1" applyFont="1" applyAlignment="1" applyProtection="1">
      <alignment vertical="top"/>
      <protection locked="0"/>
    </xf>
    <xf numFmtId="164" fontId="6" fillId="0" borderId="0" xfId="0" applyNumberFormat="1" applyFont="1" applyAlignment="1" applyProtection="1">
      <alignment vertical="top" wrapText="1"/>
    </xf>
    <xf numFmtId="164" fontId="7" fillId="0" borderId="0" xfId="0" applyNumberFormat="1" applyFont="1" applyAlignment="1" applyProtection="1">
      <alignment vertical="top"/>
    </xf>
    <xf numFmtId="164" fontId="8" fillId="3" borderId="0" xfId="0" applyNumberFormat="1" applyFont="1" applyFill="1" applyAlignment="1" applyProtection="1">
      <alignment vertical="top"/>
    </xf>
    <xf numFmtId="164" fontId="8" fillId="3" borderId="0" xfId="0" applyNumberFormat="1" applyFont="1" applyFill="1" applyAlignment="1" applyProtection="1">
      <alignment vertical="top" wrapText="1"/>
    </xf>
    <xf numFmtId="164" fontId="8" fillId="0" borderId="2" xfId="0" applyNumberFormat="1" applyFont="1" applyBorder="1" applyAlignment="1" applyProtection="1">
      <alignment vertical="top" wrapText="1"/>
    </xf>
    <xf numFmtId="164" fontId="12" fillId="0" borderId="2" xfId="1" applyNumberFormat="1" applyFont="1" applyBorder="1" applyAlignment="1" applyProtection="1">
      <alignment horizontal="left" vertical="top" wrapText="1"/>
    </xf>
    <xf numFmtId="164" fontId="13" fillId="4" borderId="2" xfId="1" applyNumberFormat="1" applyFont="1" applyFill="1" applyBorder="1" applyAlignment="1" applyProtection="1">
      <alignment horizontal="right" vertical="top" wrapText="1"/>
    </xf>
    <xf numFmtId="164" fontId="12" fillId="0" borderId="0" xfId="1" applyNumberFormat="1" applyFont="1" applyFill="1" applyBorder="1" applyAlignment="1" applyProtection="1">
      <alignment horizontal="right" vertical="top" wrapText="1"/>
    </xf>
    <xf numFmtId="164" fontId="13" fillId="4" borderId="0" xfId="1" applyNumberFormat="1" applyFont="1" applyFill="1" applyBorder="1" applyAlignment="1" applyProtection="1">
      <alignment horizontal="right" vertical="top" wrapText="1"/>
    </xf>
    <xf numFmtId="164" fontId="12" fillId="0" borderId="1" xfId="1" applyNumberFormat="1" applyFont="1" applyFill="1" applyBorder="1" applyAlignment="1" applyProtection="1">
      <alignment horizontal="right" vertical="top" wrapText="1"/>
    </xf>
    <xf numFmtId="164" fontId="13" fillId="4" borderId="1" xfId="1" applyNumberFormat="1" applyFont="1" applyFill="1" applyBorder="1" applyAlignment="1" applyProtection="1">
      <alignment horizontal="right" vertical="top" wrapText="1"/>
    </xf>
    <xf numFmtId="164" fontId="12" fillId="0" borderId="0" xfId="1" applyNumberFormat="1" applyFont="1" applyFill="1" applyBorder="1" applyAlignment="1" applyProtection="1">
      <alignment vertical="top"/>
    </xf>
    <xf numFmtId="164" fontId="11" fillId="5" borderId="0" xfId="1" applyNumberFormat="1" applyFont="1" applyFill="1" applyBorder="1" applyAlignment="1" applyProtection="1">
      <alignment vertical="top" wrapText="1"/>
    </xf>
    <xf numFmtId="164" fontId="14" fillId="5" borderId="0" xfId="1" applyNumberFormat="1" applyFont="1" applyFill="1" applyBorder="1" applyAlignment="1" applyProtection="1">
      <alignment vertical="top"/>
    </xf>
    <xf numFmtId="164" fontId="14" fillId="5" borderId="0" xfId="1" applyNumberFormat="1" applyFont="1" applyFill="1" applyBorder="1" applyAlignment="1" applyProtection="1">
      <alignment horizontal="right" vertical="top"/>
    </xf>
    <xf numFmtId="4" fontId="0" fillId="0" borderId="0" xfId="0" applyNumberFormat="1" applyAlignment="1" applyProtection="1">
      <alignment vertical="top"/>
    </xf>
    <xf numFmtId="4" fontId="5" fillId="0" borderId="0" xfId="0" applyNumberFormat="1" applyFont="1" applyAlignment="1" applyProtection="1">
      <alignment vertical="top"/>
    </xf>
    <xf numFmtId="4" fontId="8" fillId="3" borderId="0" xfId="0" applyNumberFormat="1" applyFont="1" applyFill="1" applyAlignment="1" applyProtection="1">
      <alignment vertical="top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83681-082A-4C19-BBD3-8394B7F9161B}">
  <dimension ref="A1:K23"/>
  <sheetViews>
    <sheetView tabSelected="1" zoomScaleNormal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L11" sqref="L11"/>
    </sheetView>
  </sheetViews>
  <sheetFormatPr baseColWidth="10" defaultColWidth="11.44140625" defaultRowHeight="14.4" x14ac:dyDescent="0.3"/>
  <cols>
    <col min="1" max="1" width="8.5546875" style="9" bestFit="1" customWidth="1"/>
    <col min="2" max="2" width="6.5546875" style="9" bestFit="1" customWidth="1"/>
    <col min="3" max="3" width="3.6640625" style="9" bestFit="1" customWidth="1"/>
    <col min="4" max="4" width="32.88671875" style="9" customWidth="1"/>
    <col min="5" max="5" width="7.88671875" style="1" bestFit="1" customWidth="1"/>
    <col min="6" max="6" width="10" style="9" bestFit="1" customWidth="1"/>
    <col min="7" max="7" width="11.33203125" style="9" bestFit="1" customWidth="1"/>
    <col min="8" max="8" width="7.88671875" style="1" bestFit="1" customWidth="1"/>
    <col min="9" max="10" width="10" style="9" bestFit="1" customWidth="1"/>
    <col min="11" max="16384" width="11.44140625" style="9"/>
  </cols>
  <sheetData>
    <row r="1" spans="1:11" x14ac:dyDescent="0.3">
      <c r="A1" s="7" t="s">
        <v>23</v>
      </c>
      <c r="B1" s="8"/>
      <c r="C1" s="8"/>
      <c r="D1" s="8"/>
      <c r="E1" s="40"/>
      <c r="F1" s="8"/>
      <c r="G1" s="8"/>
      <c r="H1" s="40"/>
      <c r="I1" s="8"/>
      <c r="J1" s="8"/>
    </row>
    <row r="2" spans="1:11" ht="18" x14ac:dyDescent="0.3">
      <c r="A2" s="10" t="s">
        <v>0</v>
      </c>
      <c r="B2" s="8"/>
      <c r="C2" s="8"/>
      <c r="D2" s="8"/>
      <c r="E2" s="11" t="s">
        <v>15</v>
      </c>
      <c r="F2" s="11"/>
      <c r="G2" s="11"/>
      <c r="H2" s="11" t="s">
        <v>16</v>
      </c>
      <c r="I2" s="11"/>
      <c r="J2" s="11"/>
    </row>
    <row r="3" spans="1:11" x14ac:dyDescent="0.3">
      <c r="A3" s="12" t="s">
        <v>1</v>
      </c>
      <c r="B3" s="12" t="s">
        <v>2</v>
      </c>
      <c r="C3" s="12" t="s">
        <v>3</v>
      </c>
      <c r="D3" s="13" t="s">
        <v>4</v>
      </c>
      <c r="E3" s="41" t="s">
        <v>5</v>
      </c>
      <c r="F3" s="12" t="s">
        <v>6</v>
      </c>
      <c r="G3" s="12" t="s">
        <v>7</v>
      </c>
      <c r="H3" s="41" t="s">
        <v>5</v>
      </c>
      <c r="I3" s="12" t="s">
        <v>6</v>
      </c>
      <c r="J3" s="12" t="s">
        <v>7</v>
      </c>
    </row>
    <row r="4" spans="1:11" ht="20.399999999999999" x14ac:dyDescent="0.3">
      <c r="A4" s="14" t="s">
        <v>12</v>
      </c>
      <c r="B4" s="14" t="s">
        <v>8</v>
      </c>
      <c r="C4" s="14" t="s">
        <v>9</v>
      </c>
      <c r="D4" s="15" t="s">
        <v>13</v>
      </c>
      <c r="E4" s="2">
        <v>1</v>
      </c>
      <c r="F4" s="16">
        <f>F16</f>
        <v>665217.39</v>
      </c>
      <c r="G4" s="16">
        <v>665217.39</v>
      </c>
      <c r="H4" s="2">
        <v>1</v>
      </c>
      <c r="I4" s="17">
        <f>I16</f>
        <v>0</v>
      </c>
      <c r="J4" s="17">
        <f>J16</f>
        <v>0</v>
      </c>
    </row>
    <row r="5" spans="1:11" x14ac:dyDescent="0.3">
      <c r="A5" s="18" t="s">
        <v>29</v>
      </c>
      <c r="B5" s="18" t="s">
        <v>8</v>
      </c>
      <c r="C5" s="18" t="s">
        <v>9</v>
      </c>
      <c r="D5" s="19" t="s">
        <v>30</v>
      </c>
      <c r="E5" s="3">
        <v>1</v>
      </c>
      <c r="F5" s="17">
        <f>F11</f>
        <v>660869.56000000006</v>
      </c>
      <c r="G5" s="17">
        <f>G11</f>
        <v>660869.56000000006</v>
      </c>
      <c r="H5" s="3">
        <v>1</v>
      </c>
      <c r="I5" s="17">
        <f>I11</f>
        <v>0</v>
      </c>
      <c r="J5" s="17">
        <f>J11</f>
        <v>0</v>
      </c>
    </row>
    <row r="6" spans="1:11" x14ac:dyDescent="0.3">
      <c r="A6" s="20" t="s">
        <v>31</v>
      </c>
      <c r="B6" s="21" t="s">
        <v>10</v>
      </c>
      <c r="C6" s="21" t="s">
        <v>11</v>
      </c>
      <c r="D6" s="22" t="s">
        <v>32</v>
      </c>
      <c r="E6" s="4">
        <v>1</v>
      </c>
      <c r="F6" s="21">
        <v>429560.87</v>
      </c>
      <c r="G6" s="23">
        <f>ROUND(E6*F6,2)</f>
        <v>429560.87</v>
      </c>
      <c r="H6" s="4">
        <v>1</v>
      </c>
      <c r="I6" s="24"/>
      <c r="J6" s="23">
        <f>ROUND(H6*I6,2)</f>
        <v>0</v>
      </c>
      <c r="K6" s="21"/>
    </row>
    <row r="7" spans="1:11" ht="20.399999999999999" x14ac:dyDescent="0.3">
      <c r="A7" s="20" t="s">
        <v>33</v>
      </c>
      <c r="B7" s="21" t="s">
        <v>10</v>
      </c>
      <c r="C7" s="21" t="s">
        <v>11</v>
      </c>
      <c r="D7" s="22" t="s">
        <v>34</v>
      </c>
      <c r="E7" s="4">
        <v>1</v>
      </c>
      <c r="F7" s="21">
        <v>130434.78</v>
      </c>
      <c r="G7" s="23">
        <f t="shared" ref="G7:G11" si="0">ROUND(E7*F7,2)</f>
        <v>130434.78</v>
      </c>
      <c r="H7" s="4">
        <v>1</v>
      </c>
      <c r="I7" s="24"/>
      <c r="J7" s="23">
        <f t="shared" ref="J7:J11" si="1">ROUND(H7*I7,2)</f>
        <v>0</v>
      </c>
      <c r="K7" s="21"/>
    </row>
    <row r="8" spans="1:11" x14ac:dyDescent="0.3">
      <c r="A8" s="20" t="s">
        <v>35</v>
      </c>
      <c r="B8" s="21" t="s">
        <v>10</v>
      </c>
      <c r="C8" s="21" t="s">
        <v>11</v>
      </c>
      <c r="D8" s="22" t="s">
        <v>36</v>
      </c>
      <c r="E8" s="4">
        <v>1</v>
      </c>
      <c r="F8" s="21">
        <v>54782.61</v>
      </c>
      <c r="G8" s="23">
        <f t="shared" si="0"/>
        <v>54782.61</v>
      </c>
      <c r="H8" s="4">
        <v>1</v>
      </c>
      <c r="I8" s="24"/>
      <c r="J8" s="23">
        <f t="shared" si="1"/>
        <v>0</v>
      </c>
      <c r="K8" s="21"/>
    </row>
    <row r="9" spans="1:11" x14ac:dyDescent="0.3">
      <c r="A9" s="20" t="s">
        <v>37</v>
      </c>
      <c r="B9" s="21" t="s">
        <v>10</v>
      </c>
      <c r="C9" s="21" t="s">
        <v>11</v>
      </c>
      <c r="D9" s="22" t="s">
        <v>38</v>
      </c>
      <c r="E9" s="4">
        <v>1</v>
      </c>
      <c r="F9" s="21">
        <v>37391.300000000003</v>
      </c>
      <c r="G9" s="23">
        <f t="shared" si="0"/>
        <v>37391.300000000003</v>
      </c>
      <c r="H9" s="4">
        <v>1</v>
      </c>
      <c r="I9" s="24"/>
      <c r="J9" s="23">
        <f t="shared" si="1"/>
        <v>0</v>
      </c>
      <c r="K9" s="21"/>
    </row>
    <row r="10" spans="1:11" x14ac:dyDescent="0.3">
      <c r="A10" s="20" t="s">
        <v>39</v>
      </c>
      <c r="B10" s="21" t="s">
        <v>10</v>
      </c>
      <c r="C10" s="21" t="s">
        <v>26</v>
      </c>
      <c r="D10" s="22" t="s">
        <v>25</v>
      </c>
      <c r="E10" s="4">
        <v>60</v>
      </c>
      <c r="F10" s="21">
        <v>145</v>
      </c>
      <c r="G10" s="23">
        <f t="shared" si="0"/>
        <v>8700</v>
      </c>
      <c r="H10" s="4">
        <v>60</v>
      </c>
      <c r="I10" s="24"/>
      <c r="J10" s="23">
        <f t="shared" si="1"/>
        <v>0</v>
      </c>
      <c r="K10" s="21"/>
    </row>
    <row r="11" spans="1:11" x14ac:dyDescent="0.3">
      <c r="A11" s="21"/>
      <c r="B11" s="21"/>
      <c r="C11" s="21"/>
      <c r="D11" s="25" t="s">
        <v>40</v>
      </c>
      <c r="E11" s="4">
        <v>1</v>
      </c>
      <c r="F11" s="26">
        <f>SUM(G6:G10)</f>
        <v>660869.56000000006</v>
      </c>
      <c r="G11" s="26">
        <f t="shared" si="0"/>
        <v>660869.56000000006</v>
      </c>
      <c r="H11" s="4">
        <v>1</v>
      </c>
      <c r="I11" s="26">
        <f>SUM(J6:J10)</f>
        <v>0</v>
      </c>
      <c r="J11" s="26">
        <f t="shared" si="1"/>
        <v>0</v>
      </c>
      <c r="K11" s="21"/>
    </row>
    <row r="12" spans="1:11" ht="20.399999999999999" x14ac:dyDescent="0.3">
      <c r="A12" s="18" t="s">
        <v>41</v>
      </c>
      <c r="B12" s="18" t="s">
        <v>8</v>
      </c>
      <c r="C12" s="18" t="s">
        <v>9</v>
      </c>
      <c r="D12" s="19" t="s">
        <v>42</v>
      </c>
      <c r="E12" s="3">
        <v>1</v>
      </c>
      <c r="F12" s="17">
        <f>F14</f>
        <v>4347.83</v>
      </c>
      <c r="G12" s="17">
        <f>G14</f>
        <v>4347.83</v>
      </c>
      <c r="H12" s="3">
        <v>1</v>
      </c>
      <c r="I12" s="17">
        <f>I14</f>
        <v>0</v>
      </c>
      <c r="J12" s="17">
        <f>J14</f>
        <v>0</v>
      </c>
      <c r="K12" s="21"/>
    </row>
    <row r="13" spans="1:11" ht="20.399999999999999" x14ac:dyDescent="0.3">
      <c r="A13" s="20" t="s">
        <v>43</v>
      </c>
      <c r="B13" s="21" t="s">
        <v>10</v>
      </c>
      <c r="C13" s="21" t="s">
        <v>11</v>
      </c>
      <c r="D13" s="22" t="s">
        <v>44</v>
      </c>
      <c r="E13" s="4">
        <v>1</v>
      </c>
      <c r="F13" s="21">
        <v>4347.83</v>
      </c>
      <c r="G13" s="23">
        <f>ROUND(E13*F13,2)</f>
        <v>4347.83</v>
      </c>
      <c r="H13" s="4">
        <v>1</v>
      </c>
      <c r="I13" s="24"/>
      <c r="J13" s="23">
        <f>ROUND(H13*I13,2)</f>
        <v>0</v>
      </c>
      <c r="K13" s="21"/>
    </row>
    <row r="14" spans="1:11" x14ac:dyDescent="0.3">
      <c r="A14" s="21"/>
      <c r="B14" s="21"/>
      <c r="C14" s="21"/>
      <c r="D14" s="25" t="s">
        <v>45</v>
      </c>
      <c r="E14" s="4">
        <v>1</v>
      </c>
      <c r="F14" s="26">
        <f>G13</f>
        <v>4347.83</v>
      </c>
      <c r="G14" s="26">
        <f>ROUND(E14*F14,2)</f>
        <v>4347.83</v>
      </c>
      <c r="H14" s="4">
        <v>1</v>
      </c>
      <c r="I14" s="26">
        <f>J13</f>
        <v>0</v>
      </c>
      <c r="J14" s="26">
        <f>ROUND(H14*I14,2)</f>
        <v>0</v>
      </c>
      <c r="K14" s="21"/>
    </row>
    <row r="15" spans="1:11" ht="0.75" customHeight="1" x14ac:dyDescent="0.3">
      <c r="A15" s="27"/>
      <c r="B15" s="27"/>
      <c r="C15" s="27"/>
      <c r="D15" s="28"/>
      <c r="E15" s="42"/>
      <c r="F15" s="27"/>
      <c r="G15" s="26"/>
      <c r="H15" s="42"/>
      <c r="I15" s="27"/>
      <c r="J15" s="26"/>
      <c r="K15" s="21"/>
    </row>
    <row r="16" spans="1:11" x14ac:dyDescent="0.3">
      <c r="A16" s="21"/>
      <c r="B16" s="21"/>
      <c r="C16" s="21"/>
      <c r="D16" s="25" t="s">
        <v>14</v>
      </c>
      <c r="E16" s="4">
        <v>1</v>
      </c>
      <c r="F16" s="26">
        <f>G12+G5</f>
        <v>665217.39</v>
      </c>
      <c r="G16" s="26">
        <f t="shared" ref="G16" si="2">ROUND(E16*F16,2)</f>
        <v>665217.39</v>
      </c>
      <c r="H16" s="4">
        <v>1</v>
      </c>
      <c r="I16" s="26">
        <f>J12+J5</f>
        <v>0</v>
      </c>
      <c r="J16" s="26">
        <f t="shared" ref="J16" si="3">ROUND(H16*I16,2)</f>
        <v>0</v>
      </c>
      <c r="K16" s="21"/>
    </row>
    <row r="17" spans="1:11" ht="15" thickBot="1" x14ac:dyDescent="0.35">
      <c r="A17" s="27"/>
      <c r="B17" s="27"/>
      <c r="C17" s="27"/>
      <c r="D17" s="28"/>
      <c r="E17" s="42"/>
      <c r="F17" s="27"/>
      <c r="G17" s="27"/>
      <c r="H17" s="42"/>
      <c r="I17" s="27"/>
      <c r="J17" s="27"/>
      <c r="K17" s="21"/>
    </row>
    <row r="18" spans="1:11" ht="15" thickBot="1" x14ac:dyDescent="0.35">
      <c r="D18" s="29" t="s">
        <v>24</v>
      </c>
      <c r="F18" s="30"/>
      <c r="G18" s="31">
        <v>665217.39</v>
      </c>
      <c r="I18" s="30"/>
      <c r="J18" s="31">
        <f>J16</f>
        <v>0</v>
      </c>
      <c r="K18" s="21"/>
    </row>
    <row r="19" spans="1:11" x14ac:dyDescent="0.3">
      <c r="D19" s="22" t="s">
        <v>17</v>
      </c>
      <c r="F19" s="32" t="s">
        <v>18</v>
      </c>
      <c r="G19" s="33">
        <f>G18*F19</f>
        <v>59869.57</v>
      </c>
      <c r="I19" s="5">
        <v>0</v>
      </c>
      <c r="J19" s="33">
        <f>J18*I19</f>
        <v>0</v>
      </c>
      <c r="K19" s="21"/>
    </row>
    <row r="20" spans="1:11" x14ac:dyDescent="0.3">
      <c r="D20" s="22" t="s">
        <v>19</v>
      </c>
      <c r="F20" s="34" t="s">
        <v>20</v>
      </c>
      <c r="G20" s="35">
        <f>G18*F20</f>
        <v>39913.040000000001</v>
      </c>
      <c r="I20" s="6">
        <v>0</v>
      </c>
      <c r="J20" s="35">
        <f>J18*I20</f>
        <v>0</v>
      </c>
      <c r="K20" s="21"/>
    </row>
    <row r="21" spans="1:11" x14ac:dyDescent="0.3">
      <c r="D21" s="22" t="s">
        <v>27</v>
      </c>
      <c r="F21" s="36"/>
      <c r="G21" s="33">
        <f>SUM(G18:G20)</f>
        <v>765000</v>
      </c>
      <c r="I21" s="36"/>
      <c r="J21" s="33">
        <f>SUM(J18:J20)</f>
        <v>0</v>
      </c>
      <c r="K21" s="21"/>
    </row>
    <row r="22" spans="1:11" x14ac:dyDescent="0.3">
      <c r="D22" s="22" t="s">
        <v>21</v>
      </c>
      <c r="F22" s="32" t="s">
        <v>22</v>
      </c>
      <c r="G22" s="33">
        <f>G21*F22</f>
        <v>160650</v>
      </c>
      <c r="I22" s="32" t="s">
        <v>22</v>
      </c>
      <c r="J22" s="33">
        <f>J21*I22</f>
        <v>0</v>
      </c>
    </row>
    <row r="23" spans="1:11" x14ac:dyDescent="0.3">
      <c r="D23" s="37" t="s">
        <v>28</v>
      </c>
      <c r="F23" s="38"/>
      <c r="G23" s="39">
        <f>SUM(G21:G22)</f>
        <v>925650</v>
      </c>
      <c r="I23" s="38"/>
      <c r="J23" s="39">
        <f>SUM(J21:J22)</f>
        <v>0</v>
      </c>
    </row>
  </sheetData>
  <sheetProtection sheet="1" objects="1" scenarios="1"/>
  <mergeCells count="2">
    <mergeCell ref="E2:G2"/>
    <mergeCell ref="H2:J2"/>
  </mergeCells>
  <dataValidations count="1">
    <dataValidation type="list" allowBlank="1" showInputMessage="1" showErrorMessage="1" sqref="B4:B17" xr:uid="{CAD11784-C903-4178-900B-3ED19677DF6A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 Valle Marina, Manuel</dc:creator>
  <cp:lastModifiedBy>Chaparro Vera, Mario</cp:lastModifiedBy>
  <dcterms:created xsi:type="dcterms:W3CDTF">2022-06-13T10:35:07Z</dcterms:created>
  <dcterms:modified xsi:type="dcterms:W3CDTF">2022-09-08T12:51:50Z</dcterms:modified>
</cp:coreProperties>
</file>