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pivotTables/pivotTable2.xml" ContentType="application/vnd.openxmlformats-officedocument.spreadsheetml.pivot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iccm.sharepoint.com/teams/DITD-FactoraDigital/Documentos compartidos/Factoría Digital/1. Pliegos/2. AM Cloud/1. PPT/"/>
    </mc:Choice>
  </mc:AlternateContent>
  <xr:revisionPtr revIDLastSave="10" documentId="11_3A4EC8F87E3EE08F7740075F2058F7BA1FB497BA" xr6:coauthVersionLast="47" xr6:coauthVersionMax="47" xr10:uidLastSave="{A90ADC30-23F0-498E-8517-E97726106C64}"/>
  <bookViews>
    <workbookView xWindow="-108" yWindow="-108" windowWidth="23256" windowHeight="13176" xr2:uid="{00000000-000D-0000-FFFF-FFFF00000000}"/>
  </bookViews>
  <sheets>
    <sheet name="Identificación" sheetId="1" r:id="rId1"/>
    <sheet name="Formación Adicional" sheetId="2" r:id="rId2"/>
    <sheet name="Experiencia Profesional" sheetId="3" r:id="rId3"/>
    <sheet name="Datos Auxiliares" sheetId="4" state="hidden" r:id="rId4"/>
  </sheets>
  <definedNames>
    <definedName name="IDs_Equipo_Trabajo">Tabla_Identificación[ID]</definedName>
    <definedName name="Lotes">Tabla_Lotes[Lotes]</definedName>
    <definedName name="Perfiles">OFFSET(Tabla_Perfiles[[#Headers],[Lote]],MATCH(Tabla_Identificación[[#This Row],[Lote]],Tabla_Perfiles[Lote],0),1,COUNTIF(Tabla_Perfiles[Lote],Tabla_Identificación[[#This Row],[Lote]]),1)</definedName>
    <definedName name="Tipos_Experiencias_Profesionales">OFFSET(Tabla_Tipos_Experiencias_Profesionales[[#Headers],[Lote y Perfil]],MATCH(CONCATENATE(Tabla_Experiencia_Profesional[[#This Row],[Lote]],"_",Tabla_Experiencia_Profesional[[#This Row],[Perfil]]),Tabla_Tipos_Experiencias_Profesionales[Lote y Perfil],0),1,COUNTIF(Tabla_Tipos_Experiencias_Profesionales[Lote y Perfil],CONCATENATE(Tabla_Experiencia_Profesional[[#This Row],[Lote]],"_",Tabla_Experiencia_Profesional[[#This Row],[Perfil]])),1)</definedName>
    <definedName name="Tipos_Formaciones_Adicionales">OFFSET(Tabla_Tipos_Formaciones_Adicionales[[#Headers],[Lote y Perfil]],MATCH(CONCATENATE(Tabla_Formación_Adicional[[#This Row],[Lote]],"_",Tabla_Formación_Adicional[[#This Row],[Perfil]]),Tabla_Tipos_Formaciones_Adicionales[Lote y Perfil],0),1,COUNTIF(Tabla_Tipos_Formaciones_Adicionales[Lote y Perfil],CONCATENATE(Tabla_Formación_Adicional[[#This Row],[Lote]],"_",Tabla_Formación_Adicional[[#This Row],[Perfil]])),1)</definedName>
  </definedNames>
  <calcPr calcId="191029"/>
  <pivotCaches>
    <pivotCache cacheId="6" r:id="rId5"/>
    <pivotCache cacheId="11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4" l="1"/>
  <c r="M3" i="4"/>
  <c r="J4" i="4"/>
  <c r="M4" i="4"/>
  <c r="J2" i="4"/>
  <c r="M2" i="4"/>
  <c r="D2" i="4" l="1"/>
  <c r="N3" i="4" s="1"/>
  <c r="O3" i="4" s="1"/>
  <c r="G2" i="4"/>
  <c r="G5" i="2"/>
  <c r="H5" i="3"/>
  <c r="S5" i="4"/>
  <c r="J7" i="4"/>
  <c r="S2" i="4"/>
  <c r="S3" i="4"/>
  <c r="S4" i="4"/>
  <c r="J5" i="4"/>
  <c r="J6" i="4"/>
  <c r="D3" i="4"/>
  <c r="N2" i="4" l="1"/>
  <c r="O2" i="4" s="1"/>
  <c r="N4" i="4"/>
  <c r="O4" i="4" s="1"/>
  <c r="N5" i="4"/>
  <c r="W3" i="4"/>
  <c r="N6" i="4"/>
  <c r="W2" i="4"/>
  <c r="N7" i="4"/>
  <c r="W4" i="4"/>
  <c r="W5" i="4"/>
  <c r="B2" i="2"/>
  <c r="A2" i="1"/>
  <c r="C3" i="2"/>
  <c r="D3" i="1"/>
  <c r="G3" i="4" l="1"/>
  <c r="M5" i="4"/>
  <c r="M6" i="4"/>
  <c r="M7" i="4"/>
  <c r="O7" i="4" s="1"/>
  <c r="V5" i="4"/>
  <c r="X5" i="4" s="1"/>
  <c r="V2" i="4"/>
  <c r="V3" i="4"/>
  <c r="V4" i="4"/>
  <c r="B4" i="2"/>
  <c r="B3" i="2"/>
  <c r="C4" i="3"/>
  <c r="B3" i="3"/>
  <c r="B4" i="3"/>
  <c r="C2" i="3"/>
  <c r="C3" i="3"/>
  <c r="B2" i="3"/>
  <c r="C4" i="2"/>
  <c r="C2" i="2"/>
  <c r="G2" i="3"/>
  <c r="G3" i="3"/>
  <c r="G4" i="3"/>
  <c r="O5" i="4" l="1"/>
  <c r="X2" i="4"/>
  <c r="X4" i="4"/>
  <c r="O6" i="4"/>
  <c r="X3" i="4" l="1"/>
</calcChain>
</file>

<file path=xl/sharedStrings.xml><?xml version="1.0" encoding="utf-8"?>
<sst xmlns="http://schemas.openxmlformats.org/spreadsheetml/2006/main" count="80" uniqueCount="36">
  <si>
    <t>Titulación</t>
  </si>
  <si>
    <t>Total</t>
  </si>
  <si>
    <t>N.º de Horas</t>
  </si>
  <si>
    <t>Denominación</t>
  </si>
  <si>
    <t>Contenido</t>
  </si>
  <si>
    <t>Fecha de Inicio</t>
  </si>
  <si>
    <t>Fecha de Fin</t>
  </si>
  <si>
    <t>N.º de Años</t>
  </si>
  <si>
    <t>Información Relevante</t>
  </si>
  <si>
    <t>Perfil</t>
  </si>
  <si>
    <t>Perfiles</t>
  </si>
  <si>
    <t>Jefe de Proyecto</t>
  </si>
  <si>
    <t>Lote</t>
  </si>
  <si>
    <t>Lotes</t>
  </si>
  <si>
    <t>#</t>
  </si>
  <si>
    <t>Gobierno y Operación</t>
  </si>
  <si>
    <t>ID</t>
  </si>
  <si>
    <t>Tipo</t>
  </si>
  <si>
    <t>Gestión de Proyectos</t>
  </si>
  <si>
    <t>Metodologías DevOps y/o Agile (Scrum)</t>
  </si>
  <si>
    <t>Tipos de Formaciones Adicionales</t>
  </si>
  <si>
    <t>Tipos de Experiencias Profesionales</t>
  </si>
  <si>
    <t>Horas Mínimas</t>
  </si>
  <si>
    <t>N/P</t>
  </si>
  <si>
    <t>Años Mínimos</t>
  </si>
  <si>
    <t>Lote y Perfil</t>
  </si>
  <si>
    <t>Etiquetas de fila</t>
  </si>
  <si>
    <t>Total general</t>
  </si>
  <si>
    <t>(en blanco)</t>
  </si>
  <si>
    <t>Suma de N.º de Horas</t>
  </si>
  <si>
    <t>Suma de N.º de Años</t>
  </si>
  <si>
    <t>#.1</t>
  </si>
  <si>
    <t>#.2</t>
  </si>
  <si>
    <t>Certificación</t>
  </si>
  <si>
    <t>#N/D</t>
  </si>
  <si>
    <t>Dotación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</si>
</sst>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14" fontId="0" fillId="0" borderId="0" xfId="0" applyNumberFormat="1"/>
    <xf numFmtId="14" fontId="0" fillId="0" borderId="0" xfId="0" applyNumberFormat="1" applyFont="1" applyFill="1" applyBorder="1"/>
    <xf numFmtId="164" fontId="0" fillId="0" borderId="0" xfId="0" applyNumberFormat="1"/>
    <xf numFmtId="164" fontId="0" fillId="0" borderId="0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Font="1" applyFill="1"/>
    <xf numFmtId="0" fontId="0" fillId="0" borderId="0" xfId="0" applyNumberFormat="1" applyFont="1" applyFill="1"/>
    <xf numFmtId="0" fontId="0" fillId="0" borderId="0" xfId="0" applyNumberFormat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0" fontId="2" fillId="0" borderId="0" xfId="0" applyNumberFormat="1" applyFont="1" applyFill="1"/>
    <xf numFmtId="0" fontId="2" fillId="0" borderId="0" xfId="0" applyFont="1" applyFill="1"/>
    <xf numFmtId="0" fontId="2" fillId="0" borderId="0" xfId="0" applyNumberFormat="1" applyFont="1" applyFill="1" applyBorder="1"/>
    <xf numFmtId="0" fontId="2" fillId="0" borderId="0" xfId="0" applyFont="1" applyFill="1" applyBorder="1"/>
  </cellXfs>
  <cellStyles count="1">
    <cellStyle name="Normal" xfId="0" builtinId="0"/>
  </cellStyles>
  <dxfs count="35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alignment horizontal="center" vertical="bottom" textRotation="0" wrapText="0" indent="0" justifyLastLine="0" shrinkToFit="0" readingOrder="0"/>
    </dxf>
    <dxf>
      <numFmt numFmtId="0" formatCode="General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alignment horizontal="center" vertical="bottom" textRotation="0" wrapText="0" indent="0" justifyLastLine="0" shrinkToFit="0" readingOrder="0"/>
    </dxf>
    <dxf>
      <numFmt numFmtId="164" formatCode="0.0"/>
    </dxf>
    <dxf>
      <numFmt numFmtId="19" formatCode="dd/mm/yyyy"/>
    </dxf>
    <dxf>
      <numFmt numFmtId="19" formatCode="dd/mm/yyyy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amiro Fernandez" refreshedDate="45041.598091087966" createdVersion="7" refreshedVersion="7" minRefreshableVersion="3" recordCount="3" xr:uid="{00000000-000A-0000-FFFF-FFFF06000000}">
  <cacheSource type="worksheet">
    <worksheetSource name="Tabla_Experiencia_Profesional"/>
  </cacheSource>
  <cacheFields count="8">
    <cacheField name="ID" numFmtId="0">
      <sharedItems containsString="0" containsBlank="1" containsNumber="1" containsInteger="1" minValue="1" maxValue="1"/>
    </cacheField>
    <cacheField name="Lote" numFmtId="0">
      <sharedItems containsMixedTypes="1" containsNumber="1" containsInteger="1" minValue="0" maxValue="0" count="3">
        <s v="Gobierno y Operación"/>
        <e v="#N/A"/>
        <n v="0" u="1"/>
      </sharedItems>
    </cacheField>
    <cacheField name="Perfil" numFmtId="0">
      <sharedItems containsMixedTypes="1" containsNumber="1" containsInteger="1" minValue="0" maxValue="0" count="3">
        <s v="Jefe de Proyecto"/>
        <e v="#N/A"/>
        <n v="0" u="1"/>
      </sharedItems>
    </cacheField>
    <cacheField name="Tipo" numFmtId="0">
      <sharedItems containsNonDate="0" containsBlank="1" count="2">
        <m/>
        <s v="Metodologías DevOps y/o Agile (Scrum)" u="1"/>
      </sharedItems>
    </cacheField>
    <cacheField name="Fecha de Inicio" numFmtId="14">
      <sharedItems containsNonDate="0" containsString="0" containsBlank="1"/>
    </cacheField>
    <cacheField name="Fecha de Fin" numFmtId="14">
      <sharedItems containsNonDate="0" containsString="0" containsBlank="1"/>
    </cacheField>
    <cacheField name="N.º de Años" numFmtId="164">
      <sharedItems containsSemiMixedTypes="0" containsString="0" containsNumber="1" containsInteger="1" minValue="0" maxValue="0"/>
    </cacheField>
    <cacheField name="Información Relevan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amiro Fernandez" refreshedDate="45041.598091319443" createdVersion="7" refreshedVersion="7" minRefreshableVersion="3" recordCount="3" xr:uid="{00000000-000A-0000-FFFF-FFFF0B000000}">
  <cacheSource type="worksheet">
    <worksheetSource name="Tabla_Formación_Adicional"/>
  </cacheSource>
  <cacheFields count="7">
    <cacheField name="ID" numFmtId="0">
      <sharedItems containsString="0" containsBlank="1" containsNumber="1" containsInteger="1" minValue="1" maxValue="1"/>
    </cacheField>
    <cacheField name="Lote" numFmtId="0">
      <sharedItems count="3">
        <s v="Gobierno y Operación"/>
        <e v="#N/A"/>
        <s v="Dotación" u="1"/>
      </sharedItems>
    </cacheField>
    <cacheField name="Perfil" numFmtId="0">
      <sharedItems count="2">
        <s v="Jefe de Proyecto"/>
        <e v="#N/A"/>
      </sharedItems>
    </cacheField>
    <cacheField name="Tipo" numFmtId="0">
      <sharedItems containsNonDate="0" containsBlank="1" count="4">
        <m/>
        <s v="Metodologías DevOps y/o Agile (Scrum)" u="1"/>
        <s v="Certificación de Nivel Medio" u="1"/>
        <s v="Gestión de Proyectos" u="1"/>
      </sharedItems>
    </cacheField>
    <cacheField name="Denominación" numFmtId="0">
      <sharedItems containsNonDate="0" containsString="0" containsBlank="1"/>
    </cacheField>
    <cacheField name="Contenido" numFmtId="0">
      <sharedItems containsNonDate="0" containsString="0" containsBlank="1"/>
    </cacheField>
    <cacheField name="N.º de Hora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1"/>
    <x v="0"/>
    <x v="0"/>
    <x v="0"/>
    <m/>
    <m/>
    <n v="0"/>
    <m/>
  </r>
  <r>
    <m/>
    <x v="1"/>
    <x v="1"/>
    <x v="0"/>
    <m/>
    <m/>
    <n v="0"/>
    <m/>
  </r>
  <r>
    <m/>
    <x v="1"/>
    <x v="1"/>
    <x v="0"/>
    <m/>
    <m/>
    <n v="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1"/>
    <x v="0"/>
    <x v="0"/>
    <x v="0"/>
    <m/>
    <m/>
    <m/>
  </r>
  <r>
    <m/>
    <x v="1"/>
    <x v="1"/>
    <x v="0"/>
    <m/>
    <m/>
    <m/>
  </r>
  <r>
    <m/>
    <x v="1"/>
    <x v="1"/>
    <x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FormaciónAdicional" cacheId="11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I1:J8" firstHeaderRow="1" firstDataRow="1" firstDataCol="1"/>
  <pivotFields count="7">
    <pivotField showAll="0"/>
    <pivotField axis="axisRow" showAll="0" defaultSubtotal="0">
      <items count="3">
        <item x="1"/>
        <item m="1" x="2"/>
        <item x="0"/>
      </items>
    </pivotField>
    <pivotField axis="axisRow" showAll="0" defaultSubtotal="0">
      <items count="2">
        <item x="1"/>
        <item x="0"/>
      </items>
    </pivotField>
    <pivotField axis="axisRow" showAll="0">
      <items count="5">
        <item x="0"/>
        <item m="1" x="3"/>
        <item m="1" x="2"/>
        <item m="1" x="1"/>
        <item t="default"/>
      </items>
    </pivotField>
    <pivotField showAll="0"/>
    <pivotField showAll="0"/>
    <pivotField dataField="1" showAll="0"/>
  </pivotFields>
  <rowFields count="3">
    <field x="1"/>
    <field x="2"/>
    <field x="3"/>
  </rowFields>
  <rowItems count="7">
    <i>
      <x/>
    </i>
    <i r="1">
      <x/>
    </i>
    <i r="2">
      <x/>
    </i>
    <i>
      <x v="2"/>
    </i>
    <i r="1">
      <x v="1"/>
    </i>
    <i r="2">
      <x/>
    </i>
    <i t="grand">
      <x/>
    </i>
  </rowItems>
  <colItems count="1">
    <i/>
  </colItems>
  <dataFields count="1">
    <dataField name="Suma de N.º de Horas" fld="6" baseField="1" baseItem="0"/>
  </dataFields>
  <pivotTableStyleInfo name="PivotStyleDark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DinámicaExperienciaProfecional" cacheId="6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J1:K8" firstHeaderRow="1" firstDataRow="1" firstDataCol="1"/>
  <pivotFields count="8">
    <pivotField showAll="0"/>
    <pivotField axis="axisRow" showAll="0" defaultSubtotal="0">
      <items count="3">
        <item x="1"/>
        <item m="1" x="2"/>
        <item x="0"/>
      </items>
    </pivotField>
    <pivotField axis="axisRow" showAll="0" defaultSubtotal="0">
      <items count="3">
        <item x="1"/>
        <item m="1" x="2"/>
        <item x="0"/>
      </items>
    </pivotField>
    <pivotField axis="axisRow" showAll="0">
      <items count="3">
        <item x="0"/>
        <item m="1" x="1"/>
        <item t="default"/>
      </items>
    </pivotField>
    <pivotField showAll="0"/>
    <pivotField showAll="0"/>
    <pivotField dataField="1" numFmtId="164" showAll="0"/>
    <pivotField showAll="0"/>
  </pivotFields>
  <rowFields count="3">
    <field x="1"/>
    <field x="2"/>
    <field x="3"/>
  </rowFields>
  <rowItems count="7">
    <i>
      <x/>
    </i>
    <i r="1">
      <x/>
    </i>
    <i r="2">
      <x/>
    </i>
    <i>
      <x v="2"/>
    </i>
    <i r="1">
      <x v="2"/>
    </i>
    <i r="2">
      <x/>
    </i>
    <i t="grand">
      <x/>
    </i>
  </rowItems>
  <colItems count="1">
    <i/>
  </colItems>
  <dataFields count="1">
    <dataField name="Suma de N.º de Años" fld="6" baseField="0" baseItem="0"/>
  </dataFields>
  <pivotTableStyleInfo name="PivotStyleDark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_Identificación" displayName="Tabla_Identificación" ref="A1:D3" totalsRowCount="1" headerRowDxfId="34">
  <tableColumns count="4">
    <tableColumn id="1" xr3:uid="{00000000-0010-0000-0000-000001000000}" name="ID" totalsRowLabel="Total" dataDxfId="0">
      <calculatedColumnFormula>ROW(Tabla_Identificación[[#This Row],[ID]])-ROW(Tabla_Identificación[[#Headers],[ID]])</calculatedColumnFormula>
    </tableColumn>
    <tableColumn id="7" xr3:uid="{00000000-0010-0000-0000-000007000000}" name="Lote"/>
    <tableColumn id="5" xr3:uid="{00000000-0010-0000-0000-000005000000}" name="Perfil"/>
    <tableColumn id="4" xr3:uid="{00000000-0010-0000-0000-000004000000}" name="Titulación" totalsRowFunction="count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_Formación_Adicional" displayName="Tabla_Formación_Adicional" ref="A1:G5" totalsRowCount="1" headerRowDxfId="33">
  <tableColumns count="7">
    <tableColumn id="1" xr3:uid="{00000000-0010-0000-0100-000001000000}" name="ID" totalsRowLabel="Total"/>
    <tableColumn id="5" xr3:uid="{00000000-0010-0000-0100-000005000000}" name="Lote" dataDxfId="32">
      <calculatedColumnFormula>VLOOKUP(Tabla_Formación_Adicional[[#This Row],[ID]],Tabla_Identificación[#Data],MATCH(Tabla_Formación_Adicional[[#Headers],[Lote]],Tabla_Identificación[#Headers],0),FALSE)</calculatedColumnFormula>
    </tableColumn>
    <tableColumn id="6" xr3:uid="{00000000-0010-0000-0100-000006000000}" name="Perfil" dataDxfId="31">
      <calculatedColumnFormula>VLOOKUP(Tabla_Formación_Adicional[[#This Row],[ID]],Tabla_Identificación[#Data],MATCH(Tabla_Formación_Adicional[[#Headers],[Perfil]],Tabla_Identificación[#Headers],0),FALSE)</calculatedColumnFormula>
    </tableColumn>
    <tableColumn id="7" xr3:uid="{00000000-0010-0000-0100-000007000000}" name="Tipo"/>
    <tableColumn id="2" xr3:uid="{00000000-0010-0000-0100-000002000000}" name="Denominación"/>
    <tableColumn id="3" xr3:uid="{00000000-0010-0000-0100-000003000000}" name="Contenido"/>
    <tableColumn id="4" xr3:uid="{00000000-0010-0000-0100-000004000000}" name="N.º de Horas" totalsRowFunction="count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a_Experiencia_Profesional" displayName="Tabla_Experiencia_Profesional" ref="A1:H5" totalsRowCount="1" headerRowDxfId="30">
  <tableColumns count="8">
    <tableColumn id="1" xr3:uid="{00000000-0010-0000-0200-000001000000}" name="ID" totalsRowLabel="Total"/>
    <tableColumn id="6" xr3:uid="{00000000-0010-0000-0200-000006000000}" name="Lote" dataDxfId="29">
      <calculatedColumnFormula>VLOOKUP(Tabla_Experiencia_Profesional[[#This Row],[ID]],Tabla_Identificación[#Data],MATCH(Tabla_Formación_Adicional[[#Headers],[Lote]],Tabla_Identificación[#Headers],0),FALSE)</calculatedColumnFormula>
    </tableColumn>
    <tableColumn id="8" xr3:uid="{00000000-0010-0000-0200-000008000000}" name="Perfil" dataDxfId="28">
      <calculatedColumnFormula>VLOOKUP(Tabla_Experiencia_Profesional[[#This Row],[ID]],Tabla_Identificación[#Data],MATCH(Tabla_Formación_Adicional[[#Headers],[Perfil]],Tabla_Identificación[#Headers],0),FALSE)</calculatedColumnFormula>
    </tableColumn>
    <tableColumn id="7" xr3:uid="{00000000-0010-0000-0200-000007000000}" name="Tipo"/>
    <tableColumn id="2" xr3:uid="{00000000-0010-0000-0200-000002000000}" name="Fecha de Inicio" dataDxfId="27"/>
    <tableColumn id="3" xr3:uid="{00000000-0010-0000-0200-000003000000}" name="Fecha de Fin" dataDxfId="26"/>
    <tableColumn id="4" xr3:uid="{00000000-0010-0000-0200-000004000000}" name="N.º de Años" dataDxfId="25">
      <calculatedColumnFormula>ROUND((Tabla_Experiencia_Profesional[[#This Row],[Fecha de Fin]]-Tabla_Experiencia_Profesional[[#This Row],[Fecha de Inicio]])/365,1)</calculatedColumnFormula>
    </tableColumn>
    <tableColumn id="5" xr3:uid="{00000000-0010-0000-0200-000005000000}" name="Información Relevante" totalsRowFunction="count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a_Perfiles" displayName="Tabla_Perfiles" ref="D1:H3" totalsRowShown="0" headerRowDxfId="24">
  <tableColumns count="5">
    <tableColumn id="3" xr3:uid="{00000000-0010-0000-0300-000003000000}" name="#" dataDxfId="23">
      <calculatedColumnFormula>CONCATENATE(Tabla_Perfiles[[#This Row],['#.1]],"-",Tabla_Perfiles[[#This Row],['#.2]])</calculatedColumnFormula>
    </tableColumn>
    <tableColumn id="4" xr3:uid="{00000000-0010-0000-0300-000004000000}" name="#.1" dataDxfId="22"/>
    <tableColumn id="5" xr3:uid="{00000000-0010-0000-0300-000005000000}" name="#.2" dataDxfId="21"/>
    <tableColumn id="2" xr3:uid="{00000000-0010-0000-0300-000002000000}" name="Lote" dataDxfId="20">
      <calculatedColumnFormula>VLOOKUP(Tabla_Perfiles[[#This Row],['#.1]],Tabla_Lotes[#Data],2,FALSE)</calculatedColumnFormula>
    </tableColumn>
    <tableColumn id="1" xr3:uid="{00000000-0010-0000-0300-000001000000}" name="Perfiles"/>
  </tableColumns>
  <tableStyleInfo name="TableStyleMedium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a_Lotes" displayName="Tabla_Lotes" ref="A1:B3" totalsRowShown="0" headerRowDxfId="19">
  <tableColumns count="2">
    <tableColumn id="2" xr3:uid="{00000000-0010-0000-0400-000002000000}" name="#" dataDxfId="18"/>
    <tableColumn id="1" xr3:uid="{00000000-0010-0000-0400-000001000000}" name="Lotes"/>
  </tableColumns>
  <tableStyleInfo name="TableStyleMedium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a_Tipos_Formaciones_Adicionales" displayName="Tabla_Tipos_Formaciones_Adicionales" ref="J1:Q7" totalsRowShown="0" headerRowDxfId="17">
  <tableColumns count="8">
    <tableColumn id="3" xr3:uid="{00000000-0010-0000-0500-000003000000}" name="#" dataDxfId="16">
      <calculatedColumnFormula>CONCATENATE(Tabla_Tipos_Formaciones_Adicionales[[#This Row],['#.1]],"-",Tabla_Tipos_Formaciones_Adicionales[[#This Row],['#.2]])</calculatedColumnFormula>
    </tableColumn>
    <tableColumn id="7" xr3:uid="{00000000-0010-0000-0500-000007000000}" name="#.1" dataDxfId="15"/>
    <tableColumn id="8" xr3:uid="{00000000-0010-0000-0500-000008000000}" name="#.2" dataDxfId="14"/>
    <tableColumn id="2" xr3:uid="{00000000-0010-0000-0500-000002000000}" name="Lote" dataDxfId="13">
      <calculatedColumnFormula>VLOOKUP(Tabla_Tipos_Formaciones_Adicionales[[#This Row],['#.1]],Tabla_Lotes[#Data],2,FALSE)</calculatedColumnFormula>
    </tableColumn>
    <tableColumn id="1" xr3:uid="{00000000-0010-0000-0500-000001000000}" name="Perfil" dataDxfId="12">
      <calculatedColumnFormula>VLOOKUP(Tabla_Tipos_Formaciones_Adicionales[[#This Row],['#]],Tabla_Perfiles[#Data],5,FALSE)</calculatedColumnFormula>
    </tableColumn>
    <tableColumn id="6" xr3:uid="{00000000-0010-0000-0500-000006000000}" name="Lote y Perfil" dataDxfId="11">
      <calculatedColumnFormula>_xlfn.CONCAT(Tabla_Tipos_Formaciones_Adicionales[[#This Row],[Lote]],"_",Tabla_Tipos_Formaciones_Adicionales[[#This Row],[Perfil]])</calculatedColumnFormula>
    </tableColumn>
    <tableColumn id="4" xr3:uid="{00000000-0010-0000-0500-000004000000}" name="Tipos de Formaciones Adicionales" dataDxfId="10"/>
    <tableColumn id="5" xr3:uid="{00000000-0010-0000-0500-000005000000}" name="Horas Mínimas" dataDxfId="9"/>
  </tableColumns>
  <tableStyleInfo name="TableStyleMedium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a_Tipos_Experiencias_Profesionales" displayName="Tabla_Tipos_Experiencias_Profesionales" ref="S1:Z5" totalsRowShown="0" headerRowDxfId="8">
  <tableColumns count="8">
    <tableColumn id="3" xr3:uid="{00000000-0010-0000-0600-000003000000}" name="#" dataDxfId="7">
      <calculatedColumnFormula>CONCATENATE(Tabla_Tipos_Experiencias_Profesionales[[#This Row],['#.1]],"-",Tabla_Tipos_Experiencias_Profesionales[[#This Row],['#.2]])</calculatedColumnFormula>
    </tableColumn>
    <tableColumn id="7" xr3:uid="{00000000-0010-0000-0600-000007000000}" name="#.1" dataDxfId="6"/>
    <tableColumn id="8" xr3:uid="{00000000-0010-0000-0600-000008000000}" name="#.2" dataDxfId="5"/>
    <tableColumn id="2" xr3:uid="{00000000-0010-0000-0600-000002000000}" name="Lote" dataDxfId="4">
      <calculatedColumnFormula>VLOOKUP(Tabla_Tipos_Experiencias_Profesionales[[#This Row],['#.1]],Tabla_Lotes[#Data],2,)</calculatedColumnFormula>
    </tableColumn>
    <tableColumn id="1" xr3:uid="{00000000-0010-0000-0600-000001000000}" name="Perfil" dataDxfId="3">
      <calculatedColumnFormula>VLOOKUP(Tabla_Tipos_Experiencias_Profesionales[[#This Row],['#]],Tabla_Perfiles[#Data],5,FALSE)</calculatedColumnFormula>
    </tableColumn>
    <tableColumn id="6" xr3:uid="{00000000-0010-0000-0600-000006000000}" name="Lote y Perfil" dataDxfId="2">
      <calculatedColumnFormula>_xlfn.CONCAT(Tabla_Tipos_Experiencias_Profesionales[[#This Row],[Lote]],"_",Tabla_Tipos_Experiencias_Profesionales[[#This Row],[Perfil]])</calculatedColumnFormula>
    </tableColumn>
    <tableColumn id="4" xr3:uid="{00000000-0010-0000-0600-000004000000}" name="Tipos de Experiencias Profesionales" dataDxfId="1"/>
    <tableColumn id="5" xr3:uid="{00000000-0010-0000-0600-000005000000}" name="Años Mínimos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tabSelected="1" workbookViewId="0">
      <selection activeCell="B2" sqref="B2"/>
    </sheetView>
  </sheetViews>
  <sheetFormatPr baseColWidth="10" defaultColWidth="8.88671875" defaultRowHeight="14.4" x14ac:dyDescent="0.3"/>
  <cols>
    <col min="1" max="1" width="5.33203125" bestFit="1" customWidth="1"/>
    <col min="2" max="2" width="18.88671875" bestFit="1" customWidth="1"/>
    <col min="3" max="3" width="14.5546875" bestFit="1" customWidth="1"/>
    <col min="4" max="4" width="35.6640625" customWidth="1"/>
    <col min="5" max="5" width="12.33203125" bestFit="1" customWidth="1"/>
    <col min="6" max="6" width="12.5546875" bestFit="1" customWidth="1"/>
  </cols>
  <sheetData>
    <row r="1" spans="1:4" x14ac:dyDescent="0.3">
      <c r="A1" s="2" t="s">
        <v>16</v>
      </c>
      <c r="B1" s="7" t="s">
        <v>12</v>
      </c>
      <c r="C1" s="2" t="s">
        <v>9</v>
      </c>
      <c r="D1" s="2" t="s">
        <v>0</v>
      </c>
    </row>
    <row r="2" spans="1:4" x14ac:dyDescent="0.3">
      <c r="A2">
        <f>ROW(Tabla_Identificación[[#This Row],[ID]])-ROW(Tabla_Identificación[[#Headers],[ID]])</f>
        <v>1</v>
      </c>
      <c r="C2" t="s">
        <v>11</v>
      </c>
    </row>
    <row r="3" spans="1:4" x14ac:dyDescent="0.3">
      <c r="A3" t="s">
        <v>1</v>
      </c>
      <c r="D3">
        <f>SUBTOTAL(103,Tabla_Identificación[Titulación])</f>
        <v>0</v>
      </c>
    </row>
  </sheetData>
  <phoneticPr fontId="1" type="noConversion"/>
  <dataValidations count="2">
    <dataValidation type="list" allowBlank="1" showInputMessage="1" showErrorMessage="1" sqref="C2" xr:uid="{00000000-0002-0000-0000-000000000000}">
      <formula1>Perfiles</formula1>
    </dataValidation>
    <dataValidation type="list" allowBlank="1" showInputMessage="1" showErrorMessage="1" sqref="B2" xr:uid="{00000000-0002-0000-0000-000001000000}">
      <formula1>Lotes</formula1>
    </dataValidation>
  </dataValidations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"/>
  <sheetViews>
    <sheetView workbookViewId="0">
      <selection activeCell="B2" sqref="B2"/>
    </sheetView>
  </sheetViews>
  <sheetFormatPr baseColWidth="10" defaultRowHeight="14.4" x14ac:dyDescent="0.3"/>
  <cols>
    <col min="1" max="1" width="5.33203125" bestFit="1" customWidth="1"/>
    <col min="2" max="2" width="18.88671875" bestFit="1" customWidth="1"/>
    <col min="3" max="3" width="14.5546875" bestFit="1" customWidth="1"/>
    <col min="4" max="4" width="36.6640625" bestFit="1" customWidth="1"/>
    <col min="5" max="5" width="36" customWidth="1"/>
    <col min="6" max="6" width="51.6640625" customWidth="1"/>
    <col min="7" max="7" width="12.109375" bestFit="1" customWidth="1"/>
    <col min="8" max="8" width="3.6640625" customWidth="1"/>
    <col min="9" max="9" width="21.44140625" bestFit="1" customWidth="1"/>
    <col min="10" max="10" width="19.44140625" bestFit="1" customWidth="1"/>
  </cols>
  <sheetData>
    <row r="1" spans="1:10" x14ac:dyDescent="0.3">
      <c r="A1" s="2" t="s">
        <v>16</v>
      </c>
      <c r="B1" s="2" t="s">
        <v>12</v>
      </c>
      <c r="C1" s="2" t="s">
        <v>9</v>
      </c>
      <c r="D1" s="2" t="s">
        <v>17</v>
      </c>
      <c r="E1" s="2" t="s">
        <v>3</v>
      </c>
      <c r="F1" s="2" t="s">
        <v>4</v>
      </c>
      <c r="G1" s="2" t="s">
        <v>2</v>
      </c>
      <c r="I1" s="11" t="s">
        <v>26</v>
      </c>
      <c r="J1" t="s">
        <v>29</v>
      </c>
    </row>
    <row r="2" spans="1:10" x14ac:dyDescent="0.3">
      <c r="A2">
        <v>1</v>
      </c>
      <c r="B2">
        <f>VLOOKUP(Tabla_Formación_Adicional[[#This Row],[ID]],Tabla_Identificación[#Data],MATCH(Tabla_Formación_Adicional[[#Headers],[Lote]],Tabla_Identificación[#Headers],0),FALSE)</f>
        <v>0</v>
      </c>
      <c r="C2" t="str">
        <f>VLOOKUP(Tabla_Formación_Adicional[[#This Row],[ID]],Tabla_Identificación[#Data],MATCH(Tabla_Formación_Adicional[[#Headers],[Perfil]],Tabla_Identificación[#Headers],0),FALSE)</f>
        <v>Jefe de Proyecto</v>
      </c>
      <c r="I2" s="12" t="s">
        <v>34</v>
      </c>
      <c r="J2" s="15"/>
    </row>
    <row r="3" spans="1:10" x14ac:dyDescent="0.3">
      <c r="B3" t="e">
        <f>VLOOKUP(Tabla_Formación_Adicional[[#This Row],[ID]],Tabla_Identificación[#Data],MATCH(Tabla_Formación_Adicional[[#Headers],[Lote]],Tabla_Identificación[#Headers],0),FALSE)</f>
        <v>#N/A</v>
      </c>
      <c r="C3" t="e">
        <f>VLOOKUP(Tabla_Formación_Adicional[[#This Row],[ID]],Tabla_Identificación[#Data],MATCH(Tabla_Formación_Adicional[[#Headers],[Perfil]],Tabla_Identificación[#Headers],0),FALSE)</f>
        <v>#N/A</v>
      </c>
      <c r="I3" s="13" t="s">
        <v>34</v>
      </c>
      <c r="J3" s="15"/>
    </row>
    <row r="4" spans="1:10" x14ac:dyDescent="0.3">
      <c r="A4" s="1"/>
      <c r="B4" s="1" t="e">
        <f>VLOOKUP(Tabla_Formación_Adicional[[#This Row],[ID]],Tabla_Identificación[#Data],MATCH(Tabla_Formación_Adicional[[#Headers],[Lote]],Tabla_Identificación[#Headers],0),FALSE)</f>
        <v>#N/A</v>
      </c>
      <c r="C4" s="1" t="e">
        <f>VLOOKUP(Tabla_Formación_Adicional[[#This Row],[ID]],Tabla_Identificación[#Data],MATCH(Tabla_Formación_Adicional[[#Headers],[Perfil]],Tabla_Identificación[#Headers],0),FALSE)</f>
        <v>#N/A</v>
      </c>
      <c r="D4" s="1"/>
      <c r="E4" s="1"/>
      <c r="F4" s="1"/>
      <c r="G4" s="1"/>
      <c r="I4" s="14" t="s">
        <v>28</v>
      </c>
      <c r="J4" s="15"/>
    </row>
    <row r="5" spans="1:10" x14ac:dyDescent="0.3">
      <c r="A5" t="s">
        <v>1</v>
      </c>
      <c r="G5">
        <f>SUBTOTAL(103,Tabla_Formación_Adicional[N.º de Horas])</f>
        <v>0</v>
      </c>
      <c r="I5" s="12" t="s">
        <v>15</v>
      </c>
      <c r="J5" s="15"/>
    </row>
    <row r="6" spans="1:10" x14ac:dyDescent="0.3">
      <c r="I6" s="13" t="s">
        <v>11</v>
      </c>
      <c r="J6" s="15"/>
    </row>
    <row r="7" spans="1:10" x14ac:dyDescent="0.3">
      <c r="I7" s="14" t="s">
        <v>28</v>
      </c>
      <c r="J7" s="15"/>
    </row>
    <row r="8" spans="1:10" x14ac:dyDescent="0.3">
      <c r="I8" s="12" t="s">
        <v>27</v>
      </c>
      <c r="J8" s="15"/>
    </row>
  </sheetData>
  <phoneticPr fontId="1" type="noConversion"/>
  <dataValidations count="2">
    <dataValidation type="list" allowBlank="1" showInputMessage="1" showErrorMessage="1" sqref="A2:A4" xr:uid="{00000000-0002-0000-0100-000000000000}">
      <formula1>IDs_Equipo_Trabajo</formula1>
    </dataValidation>
    <dataValidation type="list" allowBlank="1" showInputMessage="1" showErrorMessage="1" sqref="D2:D4" xr:uid="{00000000-0002-0000-0100-000001000000}">
      <formula1>Tipos_Formaciones_Adicionales</formula1>
    </dataValidation>
  </dataValidations>
  <pageMargins left="0.7" right="0.7" top="0.75" bottom="0.75" header="0.3" footer="0.3"/>
  <pageSetup paperSize="9" orientation="portrait"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"/>
  <sheetViews>
    <sheetView workbookViewId="0">
      <selection activeCell="B2" sqref="B2"/>
    </sheetView>
  </sheetViews>
  <sheetFormatPr baseColWidth="10" defaultRowHeight="14.4" x14ac:dyDescent="0.3"/>
  <cols>
    <col min="1" max="1" width="5.33203125" bestFit="1" customWidth="1"/>
    <col min="2" max="2" width="18.88671875" bestFit="1" customWidth="1"/>
    <col min="3" max="3" width="14.5546875" bestFit="1" customWidth="1"/>
    <col min="4" max="4" width="36.6640625" bestFit="1" customWidth="1"/>
    <col min="5" max="5" width="14.109375" bestFit="1" customWidth="1"/>
    <col min="6" max="6" width="12" bestFit="1" customWidth="1"/>
    <col min="7" max="7" width="11.5546875" bestFit="1" customWidth="1"/>
    <col min="8" max="8" width="57.109375" customWidth="1"/>
    <col min="9" max="9" width="3.6640625" customWidth="1"/>
    <col min="10" max="10" width="21.44140625" bestFit="1" customWidth="1"/>
    <col min="11" max="11" width="18.88671875" bestFit="1" customWidth="1"/>
  </cols>
  <sheetData>
    <row r="1" spans="1:11" x14ac:dyDescent="0.3">
      <c r="A1" s="2" t="s">
        <v>16</v>
      </c>
      <c r="B1" s="2" t="s">
        <v>12</v>
      </c>
      <c r="C1" s="2" t="s">
        <v>9</v>
      </c>
      <c r="D1" s="2" t="s">
        <v>17</v>
      </c>
      <c r="E1" s="2" t="s">
        <v>5</v>
      </c>
      <c r="F1" s="2" t="s">
        <v>6</v>
      </c>
      <c r="G1" s="2" t="s">
        <v>7</v>
      </c>
      <c r="H1" s="2" t="s">
        <v>8</v>
      </c>
      <c r="J1" s="11" t="s">
        <v>26</v>
      </c>
      <c r="K1" t="s">
        <v>30</v>
      </c>
    </row>
    <row r="2" spans="1:11" x14ac:dyDescent="0.3">
      <c r="A2">
        <v>1</v>
      </c>
      <c r="B2">
        <f>VLOOKUP(Tabla_Experiencia_Profesional[[#This Row],[ID]],Tabla_Identificación[#Data],MATCH(Tabla_Formación_Adicional[[#Headers],[Lote]],Tabla_Identificación[#Headers],0),FALSE)</f>
        <v>0</v>
      </c>
      <c r="C2" t="str">
        <f>VLOOKUP(Tabla_Experiencia_Profesional[[#This Row],[ID]],Tabla_Identificación[#Data],MATCH(Tabla_Formación_Adicional[[#Headers],[Perfil]],Tabla_Identificación[#Headers],0),FALSE)</f>
        <v>Jefe de Proyecto</v>
      </c>
      <c r="E2" s="3"/>
      <c r="F2" s="3"/>
      <c r="G2" s="5">
        <f>ROUND((Tabla_Experiencia_Profesional[[#This Row],[Fecha de Fin]]-Tabla_Experiencia_Profesional[[#This Row],[Fecha de Inicio]])/365,1)</f>
        <v>0</v>
      </c>
      <c r="J2" s="12" t="s">
        <v>34</v>
      </c>
      <c r="K2" s="15"/>
    </row>
    <row r="3" spans="1:11" x14ac:dyDescent="0.3">
      <c r="B3" t="e">
        <f>VLOOKUP(Tabla_Experiencia_Profesional[[#This Row],[ID]],Tabla_Identificación[#Data],MATCH(Tabla_Formación_Adicional[[#Headers],[Lote]],Tabla_Identificación[#Headers],0),FALSE)</f>
        <v>#N/A</v>
      </c>
      <c r="C3" t="e">
        <f>VLOOKUP(Tabla_Experiencia_Profesional[[#This Row],[ID]],Tabla_Identificación[#Data],MATCH(Tabla_Formación_Adicional[[#Headers],[Perfil]],Tabla_Identificación[#Headers],0),FALSE)</f>
        <v>#N/A</v>
      </c>
      <c r="E3" s="3"/>
      <c r="F3" s="3"/>
      <c r="G3" s="5">
        <f>ROUND((Tabla_Experiencia_Profesional[[#This Row],[Fecha de Fin]]-Tabla_Experiencia_Profesional[[#This Row],[Fecha de Inicio]])/365,1)</f>
        <v>0</v>
      </c>
      <c r="J3" s="13" t="s">
        <v>34</v>
      </c>
      <c r="K3" s="15"/>
    </row>
    <row r="4" spans="1:11" x14ac:dyDescent="0.3">
      <c r="A4" s="1"/>
      <c r="B4" s="1" t="e">
        <f>VLOOKUP(Tabla_Experiencia_Profesional[[#This Row],[ID]],Tabla_Identificación[#Data],MATCH(Tabla_Formación_Adicional[[#Headers],[Lote]],Tabla_Identificación[#Headers],0),FALSE)</f>
        <v>#N/A</v>
      </c>
      <c r="C4" s="1" t="e">
        <f>VLOOKUP(Tabla_Experiencia_Profesional[[#This Row],[ID]],Tabla_Identificación[#Data],MATCH(Tabla_Formación_Adicional[[#Headers],[Perfil]],Tabla_Identificación[#Headers],0),FALSE)</f>
        <v>#N/A</v>
      </c>
      <c r="D4" s="1"/>
      <c r="E4" s="4"/>
      <c r="F4" s="4"/>
      <c r="G4" s="6">
        <f>ROUND((Tabla_Experiencia_Profesional[[#This Row],[Fecha de Fin]]-Tabla_Experiencia_Profesional[[#This Row],[Fecha de Inicio]])/365,1)</f>
        <v>0</v>
      </c>
      <c r="H4" s="1"/>
      <c r="J4" s="14" t="s">
        <v>28</v>
      </c>
      <c r="K4" s="15">
        <v>0</v>
      </c>
    </row>
    <row r="5" spans="1:11" x14ac:dyDescent="0.3">
      <c r="A5" t="s">
        <v>1</v>
      </c>
      <c r="H5">
        <f>SUBTOTAL(103,Tabla_Experiencia_Profesional[Información Relevante])</f>
        <v>0</v>
      </c>
      <c r="J5" s="12" t="s">
        <v>15</v>
      </c>
      <c r="K5" s="15"/>
    </row>
    <row r="6" spans="1:11" x14ac:dyDescent="0.3">
      <c r="J6" s="13" t="s">
        <v>11</v>
      </c>
      <c r="K6" s="15"/>
    </row>
    <row r="7" spans="1:11" x14ac:dyDescent="0.3">
      <c r="J7" s="14" t="s">
        <v>28</v>
      </c>
      <c r="K7" s="15">
        <v>0</v>
      </c>
    </row>
    <row r="8" spans="1:11" x14ac:dyDescent="0.3">
      <c r="J8" s="12" t="s">
        <v>27</v>
      </c>
      <c r="K8" s="15">
        <v>0</v>
      </c>
    </row>
  </sheetData>
  <phoneticPr fontId="1" type="noConversion"/>
  <dataValidations count="2">
    <dataValidation type="list" allowBlank="1" showInputMessage="1" showErrorMessage="1" sqref="A2:A4" xr:uid="{00000000-0002-0000-0200-000000000000}">
      <formula1>IDs_Equipo_Trabajo</formula1>
    </dataValidation>
    <dataValidation type="list" allowBlank="1" showInputMessage="1" showErrorMessage="1" sqref="D2:D4" xr:uid="{00000000-0002-0000-0200-000001000000}">
      <formula1>Tipos_Experiencias_Profesionales</formula1>
    </dataValidation>
  </dataValidations>
  <pageMargins left="0.7" right="0.7" top="0.75" bottom="0.75" header="0.3" footer="0.3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7"/>
  <sheetViews>
    <sheetView workbookViewId="0">
      <selection activeCell="B2" sqref="B2"/>
    </sheetView>
  </sheetViews>
  <sheetFormatPr baseColWidth="10" defaultRowHeight="14.4" x14ac:dyDescent="0.3"/>
  <cols>
    <col min="1" max="1" width="2" bestFit="1" customWidth="1"/>
    <col min="2" max="2" width="18.88671875" bestFit="1" customWidth="1"/>
    <col min="3" max="3" width="3.6640625" customWidth="1"/>
    <col min="4" max="4" width="3.6640625" bestFit="1" customWidth="1"/>
    <col min="5" max="6" width="3.5546875" bestFit="1" customWidth="1"/>
    <col min="7" max="7" width="18.88671875" bestFit="1" customWidth="1"/>
    <col min="8" max="8" width="16.88671875" bestFit="1" customWidth="1"/>
    <col min="9" max="9" width="3.6640625" customWidth="1"/>
    <col min="10" max="10" width="3.6640625" bestFit="1" customWidth="1"/>
    <col min="11" max="12" width="3.5546875" bestFit="1" customWidth="1"/>
    <col min="13" max="13" width="18.88671875" bestFit="1" customWidth="1"/>
    <col min="14" max="14" width="14.5546875" bestFit="1" customWidth="1"/>
    <col min="15" max="15" width="33.6640625" bestFit="1" customWidth="1"/>
    <col min="16" max="16" width="33.44140625" bestFit="1" customWidth="1"/>
    <col min="17" max="17" width="13.44140625" bestFit="1" customWidth="1"/>
    <col min="18" max="18" width="3.6640625" customWidth="1"/>
    <col min="19" max="19" width="3.6640625" bestFit="1" customWidth="1"/>
    <col min="20" max="21" width="3.5546875" bestFit="1" customWidth="1"/>
    <col min="22" max="22" width="18.88671875" bestFit="1" customWidth="1"/>
    <col min="23" max="23" width="14.5546875" bestFit="1" customWidth="1"/>
    <col min="24" max="24" width="33.6640625" bestFit="1" customWidth="1"/>
    <col min="25" max="25" width="33.44140625" bestFit="1" customWidth="1"/>
    <col min="26" max="26" width="13" bestFit="1" customWidth="1"/>
  </cols>
  <sheetData>
    <row r="1" spans="1:26" x14ac:dyDescent="0.3">
      <c r="A1" s="7" t="s">
        <v>14</v>
      </c>
      <c r="B1" s="7" t="s">
        <v>13</v>
      </c>
      <c r="D1" s="2" t="s">
        <v>14</v>
      </c>
      <c r="E1" s="2" t="s">
        <v>31</v>
      </c>
      <c r="F1" s="2" t="s">
        <v>32</v>
      </c>
      <c r="G1" s="2" t="s">
        <v>12</v>
      </c>
      <c r="H1" s="2" t="s">
        <v>10</v>
      </c>
      <c r="J1" s="2" t="s">
        <v>14</v>
      </c>
      <c r="K1" s="2" t="s">
        <v>31</v>
      </c>
      <c r="L1" s="2" t="s">
        <v>32</v>
      </c>
      <c r="M1" s="2" t="s">
        <v>12</v>
      </c>
      <c r="N1" s="2" t="s">
        <v>9</v>
      </c>
      <c r="O1" s="2" t="s">
        <v>25</v>
      </c>
      <c r="P1" s="2" t="s">
        <v>20</v>
      </c>
      <c r="Q1" s="2" t="s">
        <v>22</v>
      </c>
      <c r="S1" s="2" t="s">
        <v>14</v>
      </c>
      <c r="T1" s="2" t="s">
        <v>31</v>
      </c>
      <c r="U1" s="2" t="s">
        <v>32</v>
      </c>
      <c r="V1" s="2" t="s">
        <v>12</v>
      </c>
      <c r="W1" s="2" t="s">
        <v>9</v>
      </c>
      <c r="X1" s="2" t="s">
        <v>25</v>
      </c>
      <c r="Y1" s="2" t="s">
        <v>21</v>
      </c>
      <c r="Z1" s="7" t="s">
        <v>24</v>
      </c>
    </row>
    <row r="2" spans="1:26" x14ac:dyDescent="0.3">
      <c r="A2">
        <v>1</v>
      </c>
      <c r="B2" t="s">
        <v>35</v>
      </c>
      <c r="D2" s="8" t="str">
        <f>CONCATENATE(Tabla_Perfiles[[#This Row],['#.1]],"-",Tabla_Perfiles[[#This Row],['#.2]])</f>
        <v>1-1</v>
      </c>
      <c r="E2" s="8">
        <v>1</v>
      </c>
      <c r="F2" s="8">
        <v>1</v>
      </c>
      <c r="G2" t="str">
        <f>VLOOKUP(Tabla_Perfiles[[#This Row],['#.1]],Tabla_Lotes[#Data],2,FALSE)</f>
        <v>Dotación</v>
      </c>
      <c r="H2" s="1" t="s">
        <v>11</v>
      </c>
      <c r="J2" s="8" t="str">
        <f>CONCATENATE(Tabla_Tipos_Formaciones_Adicionales[[#This Row],['#.1]],"-",Tabla_Tipos_Formaciones_Adicionales[[#This Row],['#.2]])</f>
        <v>1-1</v>
      </c>
      <c r="K2" s="8">
        <v>1</v>
      </c>
      <c r="L2" s="8">
        <v>1</v>
      </c>
      <c r="M2" t="str">
        <f>VLOOKUP(Tabla_Tipos_Formaciones_Adicionales[[#This Row],['#.1]],Tabla_Lotes[#Data],2,FALSE)</f>
        <v>Dotación</v>
      </c>
      <c r="N2" s="1" t="str">
        <f>VLOOKUP(Tabla_Tipos_Formaciones_Adicionales[[#This Row],['#]],Tabla_Perfiles[#Data],5,FALSE)</f>
        <v>Jefe de Proyecto</v>
      </c>
      <c r="O2" s="1" t="str">
        <f>_xlfn.CONCAT(Tabla_Tipos_Formaciones_Adicionales[[#This Row],[Lote]],"_",Tabla_Tipos_Formaciones_Adicionales[[#This Row],[Perfil]])</f>
        <v>Dotación_Jefe de Proyecto</v>
      </c>
      <c r="P2" s="1" t="s">
        <v>18</v>
      </c>
      <c r="Q2" s="1">
        <v>50</v>
      </c>
      <c r="S2" s="8" t="str">
        <f>CONCATENATE(Tabla_Tipos_Experiencias_Profesionales[[#This Row],['#.1]],"-",Tabla_Tipos_Experiencias_Profesionales[[#This Row],['#.2]])</f>
        <v>1-1</v>
      </c>
      <c r="T2" s="8">
        <v>1</v>
      </c>
      <c r="U2" s="8">
        <v>1</v>
      </c>
      <c r="V2" t="str">
        <f>VLOOKUP(Tabla_Tipos_Experiencias_Profesionales[[#This Row],['#.1]],Tabla_Lotes[#Data],2,)</f>
        <v>Dotación</v>
      </c>
      <c r="W2" s="1" t="str">
        <f>VLOOKUP(Tabla_Tipos_Experiencias_Profesionales[[#This Row],['#]],Tabla_Perfiles[#Data],5,FALSE)</f>
        <v>Jefe de Proyecto</v>
      </c>
      <c r="X2" s="1" t="str">
        <f>_xlfn.CONCAT(Tabla_Tipos_Experiencias_Profesionales[[#This Row],[Lote]],"_",Tabla_Tipos_Experiencias_Profesionales[[#This Row],[Perfil]])</f>
        <v>Dotación_Jefe de Proyecto</v>
      </c>
      <c r="Y2" s="1" t="s">
        <v>18</v>
      </c>
      <c r="Z2">
        <v>5</v>
      </c>
    </row>
    <row r="3" spans="1:26" x14ac:dyDescent="0.3">
      <c r="A3">
        <v>2</v>
      </c>
      <c r="B3" t="s">
        <v>15</v>
      </c>
      <c r="D3" s="8" t="str">
        <f>CONCATENATE(Tabla_Perfiles[[#This Row],['#.1]],"-",Tabla_Perfiles[[#This Row],['#.2]])</f>
        <v>2-1</v>
      </c>
      <c r="E3" s="8">
        <v>2</v>
      </c>
      <c r="F3" s="8">
        <v>1</v>
      </c>
      <c r="G3" t="str">
        <f>VLOOKUP(Tabla_Perfiles[[#This Row],['#.1]],Tabla_Lotes[#Data],2,FALSE)</f>
        <v>Gobierno y Operación</v>
      </c>
      <c r="H3" s="1" t="s">
        <v>11</v>
      </c>
      <c r="J3" s="16" t="str">
        <f>CONCATENATE(Tabla_Tipos_Formaciones_Adicionales[[#This Row],['#.1]],"-",Tabla_Tipos_Formaciones_Adicionales[[#This Row],['#.2]])</f>
        <v>1-1</v>
      </c>
      <c r="K3" s="17">
        <v>1</v>
      </c>
      <c r="L3" s="17">
        <v>1</v>
      </c>
      <c r="M3" s="16" t="str">
        <f>VLOOKUP(Tabla_Tipos_Formaciones_Adicionales[[#This Row],['#.1]],Tabla_Lotes[#Data],2,FALSE)</f>
        <v>Dotación</v>
      </c>
      <c r="N3" s="10" t="str">
        <f>VLOOKUP(Tabla_Tipos_Formaciones_Adicionales[[#This Row],['#]],Tabla_Perfiles[#Data],5,FALSE)</f>
        <v>Jefe de Proyecto</v>
      </c>
      <c r="O3" s="18" t="str">
        <f>_xlfn.CONCAT(Tabla_Tipos_Formaciones_Adicionales[[#This Row],[Lote]],"_",Tabla_Tipos_Formaciones_Adicionales[[#This Row],[Perfil]])</f>
        <v>Dotación_Jefe de Proyecto</v>
      </c>
      <c r="P3" s="19" t="s">
        <v>33</v>
      </c>
      <c r="Q3" s="19" t="s">
        <v>23</v>
      </c>
      <c r="S3" s="8" t="str">
        <f>CONCATENATE(Tabla_Tipos_Experiencias_Profesionales[[#This Row],['#.1]],"-",Tabla_Tipos_Experiencias_Profesionales[[#This Row],['#.2]])</f>
        <v>1-1</v>
      </c>
      <c r="T3" s="8">
        <v>1</v>
      </c>
      <c r="U3" s="8">
        <v>1</v>
      </c>
      <c r="V3" s="9" t="str">
        <f>VLOOKUP(Tabla_Tipos_Experiencias_Profesionales[[#This Row],['#.1]],Tabla_Lotes[#Data],2,)</f>
        <v>Dotación</v>
      </c>
      <c r="W3" s="1" t="str">
        <f>VLOOKUP(Tabla_Tipos_Experiencias_Profesionales[[#This Row],['#]],Tabla_Perfiles[#Data],5,FALSE)</f>
        <v>Jefe de Proyecto</v>
      </c>
      <c r="X3" s="1" t="str">
        <f>_xlfn.CONCAT(Tabla_Tipos_Experiencias_Profesionales[[#This Row],[Lote]],"_",Tabla_Tipos_Experiencias_Profesionales[[#This Row],[Perfil]])</f>
        <v>Dotación_Jefe de Proyecto</v>
      </c>
      <c r="Y3" s="1" t="s">
        <v>19</v>
      </c>
      <c r="Z3">
        <v>1</v>
      </c>
    </row>
    <row r="4" spans="1:26" x14ac:dyDescent="0.3">
      <c r="J4" s="16" t="str">
        <f>CONCATENATE(Tabla_Tipos_Formaciones_Adicionales[[#This Row],['#.1]],"-",Tabla_Tipos_Formaciones_Adicionales[[#This Row],['#.2]])</f>
        <v>1-1</v>
      </c>
      <c r="K4" s="17">
        <v>1</v>
      </c>
      <c r="L4" s="17">
        <v>1</v>
      </c>
      <c r="M4" s="16" t="str">
        <f>VLOOKUP(Tabla_Tipos_Formaciones_Adicionales[[#This Row],['#.1]],Tabla_Lotes[#Data],2,FALSE)</f>
        <v>Dotación</v>
      </c>
      <c r="N4" s="10" t="str">
        <f>VLOOKUP(Tabla_Tipos_Formaciones_Adicionales[[#This Row],['#]],Tabla_Perfiles[#Data],5,FALSE)</f>
        <v>Jefe de Proyecto</v>
      </c>
      <c r="O4" s="18" t="str">
        <f>_xlfn.CONCAT(Tabla_Tipos_Formaciones_Adicionales[[#This Row],[Lote]],"_",Tabla_Tipos_Formaciones_Adicionales[[#This Row],[Perfil]])</f>
        <v>Dotación_Jefe de Proyecto</v>
      </c>
      <c r="P4" s="19" t="s">
        <v>19</v>
      </c>
      <c r="Q4" s="19">
        <v>24</v>
      </c>
      <c r="S4" s="8" t="str">
        <f>CONCATENATE(Tabla_Tipos_Experiencias_Profesionales[[#This Row],['#.1]],"-",Tabla_Tipos_Experiencias_Profesionales[[#This Row],['#.2]])</f>
        <v>2-1</v>
      </c>
      <c r="T4" s="8">
        <v>2</v>
      </c>
      <c r="U4" s="8">
        <v>1</v>
      </c>
      <c r="V4" t="str">
        <f>VLOOKUP(Tabla_Tipos_Experiencias_Profesionales[[#This Row],['#.1]],Tabla_Lotes[#Data],2,)</f>
        <v>Gobierno y Operación</v>
      </c>
      <c r="W4" s="1" t="str">
        <f>VLOOKUP(Tabla_Tipos_Experiencias_Profesionales[[#This Row],['#]],Tabla_Perfiles[#Data],5,FALSE)</f>
        <v>Jefe de Proyecto</v>
      </c>
      <c r="X4" s="1" t="str">
        <f>_xlfn.CONCAT(Tabla_Tipos_Experiencias_Profesionales[[#This Row],[Lote]],"_",Tabla_Tipos_Experiencias_Profesionales[[#This Row],[Perfil]])</f>
        <v>Gobierno y Operación_Jefe de Proyecto</v>
      </c>
      <c r="Y4" s="1" t="s">
        <v>18</v>
      </c>
      <c r="Z4">
        <v>5</v>
      </c>
    </row>
    <row r="5" spans="1:26" x14ac:dyDescent="0.3">
      <c r="J5" s="8" t="str">
        <f>CONCATENATE(Tabla_Tipos_Formaciones_Adicionales[[#This Row],['#.1]],"-",Tabla_Tipos_Formaciones_Adicionales[[#This Row],['#.2]])</f>
        <v>2-1</v>
      </c>
      <c r="K5" s="8">
        <v>2</v>
      </c>
      <c r="L5" s="8">
        <v>1</v>
      </c>
      <c r="M5" t="str">
        <f>VLOOKUP(Tabla_Tipos_Formaciones_Adicionales[[#This Row],['#.1]],Tabla_Lotes[#Data],2,FALSE)</f>
        <v>Gobierno y Operación</v>
      </c>
      <c r="N5" s="1" t="str">
        <f>VLOOKUP(Tabla_Tipos_Formaciones_Adicionales[[#This Row],['#]],Tabla_Perfiles[#Data],5,FALSE)</f>
        <v>Jefe de Proyecto</v>
      </c>
      <c r="O5" s="1" t="str">
        <f>_xlfn.CONCAT(Tabla_Tipos_Formaciones_Adicionales[[#This Row],[Lote]],"_",Tabla_Tipos_Formaciones_Adicionales[[#This Row],[Perfil]])</f>
        <v>Gobierno y Operación_Jefe de Proyecto</v>
      </c>
      <c r="P5" s="1" t="s">
        <v>18</v>
      </c>
      <c r="Q5" s="1">
        <v>50</v>
      </c>
      <c r="S5" s="9" t="str">
        <f>CONCATENATE(Tabla_Tipos_Experiencias_Profesionales[[#This Row],['#.1]],"-",Tabla_Tipos_Experiencias_Profesionales[[#This Row],['#.2]])</f>
        <v>2-1</v>
      </c>
      <c r="T5" s="8">
        <v>2</v>
      </c>
      <c r="U5" s="8">
        <v>1</v>
      </c>
      <c r="V5" s="9" t="str">
        <f>VLOOKUP(Tabla_Tipos_Experiencias_Profesionales[[#This Row],['#.1]],Tabla_Lotes[#Data],2,)</f>
        <v>Gobierno y Operación</v>
      </c>
      <c r="W5" s="15" t="str">
        <f>VLOOKUP(Tabla_Tipos_Experiencias_Profesionales[[#This Row],['#]],Tabla_Perfiles[#Data],5,FALSE)</f>
        <v>Jefe de Proyecto</v>
      </c>
      <c r="X5" s="9" t="str">
        <f>_xlfn.CONCAT(Tabla_Tipos_Experiencias_Profesionales[[#This Row],[Lote]],"_",Tabla_Tipos_Experiencias_Profesionales[[#This Row],[Perfil]])</f>
        <v>Gobierno y Operación_Jefe de Proyecto</v>
      </c>
      <c r="Y5" s="1" t="s">
        <v>19</v>
      </c>
      <c r="Z5">
        <v>1</v>
      </c>
    </row>
    <row r="6" spans="1:26" x14ac:dyDescent="0.3">
      <c r="J6" s="8" t="str">
        <f>CONCATENATE(Tabla_Tipos_Formaciones_Adicionales[[#This Row],['#.1]],"-",Tabla_Tipos_Formaciones_Adicionales[[#This Row],['#.2]])</f>
        <v>2-1</v>
      </c>
      <c r="K6" s="8">
        <v>2</v>
      </c>
      <c r="L6" s="8">
        <v>1</v>
      </c>
      <c r="M6" s="9" t="str">
        <f>VLOOKUP(Tabla_Tipos_Formaciones_Adicionales[[#This Row],['#.1]],Tabla_Lotes[#Data],2,FALSE)</f>
        <v>Gobierno y Operación</v>
      </c>
      <c r="N6" s="10" t="str">
        <f>VLOOKUP(Tabla_Tipos_Formaciones_Adicionales[[#This Row],['#]],Tabla_Perfiles[#Data],5,FALSE)</f>
        <v>Jefe de Proyecto</v>
      </c>
      <c r="O6" s="10" t="str">
        <f>_xlfn.CONCAT(Tabla_Tipos_Formaciones_Adicionales[[#This Row],[Lote]],"_",Tabla_Tipos_Formaciones_Adicionales[[#This Row],[Perfil]])</f>
        <v>Gobierno y Operación_Jefe de Proyecto</v>
      </c>
      <c r="P6" s="1" t="s">
        <v>33</v>
      </c>
      <c r="Q6" s="1" t="s">
        <v>23</v>
      </c>
    </row>
    <row r="7" spans="1:26" x14ac:dyDescent="0.3">
      <c r="J7" s="9" t="str">
        <f>CONCATENATE(Tabla_Tipos_Formaciones_Adicionales[[#This Row],['#.1]],"-",Tabla_Tipos_Formaciones_Adicionales[[#This Row],['#.2]])</f>
        <v>2-1</v>
      </c>
      <c r="K7" s="8">
        <v>2</v>
      </c>
      <c r="L7" s="8">
        <v>1</v>
      </c>
      <c r="M7" s="9" t="str">
        <f>VLOOKUP(Tabla_Tipos_Formaciones_Adicionales[[#This Row],['#.1]],Tabla_Lotes[#Data],2,FALSE)</f>
        <v>Gobierno y Operación</v>
      </c>
      <c r="N7" s="15" t="str">
        <f>VLOOKUP(Tabla_Tipos_Formaciones_Adicionales[[#This Row],['#]],Tabla_Perfiles[#Data],5,FALSE)</f>
        <v>Jefe de Proyecto</v>
      </c>
      <c r="O7" s="9" t="str">
        <f>_xlfn.CONCAT(Tabla_Tipos_Formaciones_Adicionales[[#This Row],[Lote]],"_",Tabla_Tipos_Formaciones_Adicionales[[#This Row],[Perfil]])</f>
        <v>Gobierno y Operación_Jefe de Proyecto</v>
      </c>
      <c r="P7" s="1" t="s">
        <v>19</v>
      </c>
      <c r="Q7" s="1">
        <v>24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18BB24FC3A64845A090F043F1A43341" ma:contentTypeVersion="6" ma:contentTypeDescription="Crear nuevo documento." ma:contentTypeScope="" ma:versionID="b383ea86de76716be5195c8900bede35">
  <xsd:schema xmlns:xsd="http://www.w3.org/2001/XMLSchema" xmlns:xs="http://www.w3.org/2001/XMLSchema" xmlns:p="http://schemas.microsoft.com/office/2006/metadata/properties" xmlns:ns2="efe0647d-e6f2-40c4-8983-17f4ce105777" xmlns:ns3="be4f35ef-f90d-4452-a37d-aa96eedd7ec9" targetNamespace="http://schemas.microsoft.com/office/2006/metadata/properties" ma:root="true" ma:fieldsID="e46b89b549fd6fac8c76879849ed5fe0" ns2:_="" ns3:_="">
    <xsd:import namespace="efe0647d-e6f2-40c4-8983-17f4ce105777"/>
    <xsd:import namespace="be4f35ef-f90d-4452-a37d-aa96eedd7e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0647d-e6f2-40c4-8983-17f4ce1057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f35ef-f90d-4452-a37d-aa96eedd7ec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e4f35ef-f90d-4452-a37d-aa96eedd7ec9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D4ECD61-5270-45D6-83B4-D33F5BB7A4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286B4B-D0D4-4547-AA2F-D5C0C1327B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0647d-e6f2-40c4-8983-17f4ce105777"/>
    <ds:schemaRef ds:uri="be4f35ef-f90d-4452-a37d-aa96eedd7e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D4B313-0198-481D-9CFE-4D6DB455C055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be4f35ef-f90d-4452-a37d-aa96eedd7ec9"/>
    <ds:schemaRef ds:uri="efe0647d-e6f2-40c4-8983-17f4ce10577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Identificación</vt:lpstr>
      <vt:lpstr>Formación Adicional</vt:lpstr>
      <vt:lpstr>Experiencia Profesional</vt:lpstr>
      <vt:lpstr>Datos Auxiliares</vt:lpstr>
      <vt:lpstr>IDs_Equipo_Trabajo</vt:lpstr>
      <vt:lpstr>Lotes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Ramiro Fernandez</cp:lastModifiedBy>
  <cp:revision/>
  <dcterms:created xsi:type="dcterms:W3CDTF">2020-09-14T10:52:26Z</dcterms:created>
  <dcterms:modified xsi:type="dcterms:W3CDTF">2023-04-25T12:30:26Z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0x010100218BB24FC3A64845A090F043F1A43341</vt:lpwstr>
  </property>
  <property fmtid="{D5CDD505-2E9C-101B-9397-08002B2CF9AE}" pid="3" name="Order">
    <vt:r8>5200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