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metromadrid.net\Estamentos\Ser. de Limpieza y Medio Ambiente\Limpieza\02. CONTRATOS\SSEE\SC6000010855_SSEE_2023-2027\"/>
    </mc:Choice>
  </mc:AlternateContent>
  <xr:revisionPtr revIDLastSave="0" documentId="8_{80F7E211-9843-4AF8-8C85-30B65D53DFDA}" xr6:coauthVersionLast="47" xr6:coauthVersionMax="47" xr10:uidLastSave="{00000000-0000-0000-0000-000000000000}"/>
  <bookViews>
    <workbookView xWindow="22932" yWindow="-108" windowWidth="23256" windowHeight="12576" xr2:uid="{00000000-000D-0000-FFFF-FFFF00000000}"/>
  </bookViews>
  <sheets>
    <sheet name="Hoja1" sheetId="1" r:id="rId1"/>
  </sheets>
  <definedNames>
    <definedName name="_xlnm._FilterDatabase" localSheetId="0" hidden="1">Hoja1!$J$2:$J$12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8" i="1" l="1"/>
  <c r="D17" i="1"/>
  <c r="D15" i="1"/>
  <c r="G5" i="1"/>
  <c r="J5" i="1" s="1"/>
  <c r="G9" i="1"/>
  <c r="J9" i="1" s="1"/>
  <c r="G10" i="1"/>
  <c r="J10" i="1" s="1"/>
  <c r="G8" i="1"/>
  <c r="J8" i="1" s="1"/>
  <c r="G7" i="1"/>
  <c r="J7" i="1" s="1"/>
  <c r="G6" i="1"/>
  <c r="J6" i="1" s="1"/>
  <c r="G4" i="1"/>
  <c r="J4" i="1" s="1"/>
  <c r="G3" i="1"/>
  <c r="J3" i="1" s="1"/>
  <c r="H4" i="1" l="1"/>
  <c r="H5" i="1"/>
  <c r="H6" i="1"/>
  <c r="H7" i="1"/>
  <c r="H8" i="1"/>
  <c r="H9" i="1"/>
  <c r="H3" i="1"/>
  <c r="H11" i="1" l="1"/>
  <c r="H12" i="1" s="1"/>
  <c r="H18" i="1" l="1"/>
  <c r="H17" i="1"/>
  <c r="H20" i="1" l="1"/>
  <c r="H21" i="1" s="1"/>
  <c r="H23" i="1" s="1"/>
  <c r="F9" i="1"/>
  <c r="F8" i="1" l="1"/>
  <c r="F7" i="1"/>
  <c r="F6" i="1"/>
  <c r="F5" i="1"/>
  <c r="F4" i="1"/>
  <c r="F3" i="1"/>
  <c r="F11" i="1" l="1"/>
  <c r="F12" i="1" s="1"/>
</calcChain>
</file>

<file path=xl/sharedStrings.xml><?xml version="1.0" encoding="utf-8"?>
<sst xmlns="http://schemas.openxmlformats.org/spreadsheetml/2006/main" count="26" uniqueCount="26">
  <si>
    <t xml:space="preserve">LIMPIEZA COMPLETA DE CUARTO TÉCNICO </t>
  </si>
  <si>
    <t>LIMPIEZA COMPLETA DE SALA DE VENTILACIÓN (PV)</t>
  </si>
  <si>
    <t>LIMPIEZA COMPLETA DE ARMARIO ESCALERA MECÁNICA (EM)</t>
  </si>
  <si>
    <t>LIMPIEZA REDUCIDA DE CUARTO TÉCNICO</t>
  </si>
  <si>
    <t>OPERACIONES A REALIZAR</t>
  </si>
  <si>
    <t>Nº OP/AÑO</t>
  </si>
  <si>
    <t>IMPORTE ANUAL</t>
  </si>
  <si>
    <t>TRABAJO CORRECTIVO: LIMPIEZA REDUCIDA DE CUARTO TÉCNICO</t>
  </si>
  <si>
    <t>LIMPIEZA COMPLETA DE SUBESTACIÓN ELÉCTRICA y APLICACIÓN DDD</t>
  </si>
  <si>
    <t>LIMPIEZA REDUCIDA DE SUBESTACIÓN ELÉCTRICA y APLICACIÓN DDD</t>
  </si>
  <si>
    <t>OFERTA AÑO</t>
  </si>
  <si>
    <t>IMPORTE EJECUCIÓN MATERIAL ANUAL (SIN IVA)</t>
  </si>
  <si>
    <t>GASTOS GENERALES</t>
  </si>
  <si>
    <t>BENEFICIO INDUSTRIAL</t>
  </si>
  <si>
    <t>TOTAL OFERTA 4 AÑOS</t>
  </si>
  <si>
    <t>IVA (21%)</t>
  </si>
  <si>
    <t>Para la elaboración de este documento se tendrán en cuenta las notas del apartado 27 del cuadro resumen del Pliego de Condiciones Particulares.
Toda oferta que el Total Oferta con IVA supere el precio de licitación será excluida.</t>
  </si>
  <si>
    <t>PRECIO UNITARIO MÁXIMO</t>
  </si>
  <si>
    <t>RETIRADA DE RESTOS VOLUMINOSOS</t>
  </si>
  <si>
    <t>N/A</t>
  </si>
  <si>
    <t>BAJA LINEAL</t>
  </si>
  <si>
    <t>IMPORTE EJECUCIÓN MATERIAL 4 AÑOS (SIN IVA)</t>
  </si>
  <si>
    <t>TOTAL OFERTA 4 AÑOS CON IVA</t>
  </si>
  <si>
    <t>PRECIO UNITARIO OFERTADO</t>
  </si>
  <si>
    <t>Precio unitario con GG+BI</t>
  </si>
  <si>
    <t>Columna1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</si>
</sst>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9" x14ac:knownFonts="1">
    <font>
      <sz val="11"/>
      <color theme="1"/>
      <name val="Calibri"/>
      <family val="2"/>
      <scheme val="minor"/>
    </font>
    <font>
      <b/>
      <sz val="12"/>
      <color rgb="FF000000"/>
      <name val="Calibri"/>
      <family val="2"/>
      <scheme val="minor"/>
    </font>
    <font>
      <sz val="12"/>
      <color rgb="FF000000"/>
      <name val="Calibri"/>
      <family val="2"/>
      <scheme val="minor"/>
    </font>
    <font>
      <b/>
      <sz val="12"/>
      <color theme="0"/>
      <name val="Calibri"/>
      <family val="2"/>
      <scheme val="minor"/>
    </font>
    <font>
      <sz val="11"/>
      <color theme="1"/>
      <name val="Calibri"/>
      <family val="2"/>
      <scheme val="minor"/>
    </font>
    <font>
      <sz val="11"/>
      <color theme="0"/>
      <name val="Calibri"/>
      <family val="2"/>
      <scheme val="minor"/>
    </font>
    <font>
      <b/>
      <sz val="11"/>
      <color theme="1"/>
      <name val="Calibri"/>
      <family val="2"/>
      <scheme val="minor"/>
    </font>
    <font>
      <i/>
      <sz val="12"/>
      <color rgb="FF000000"/>
      <name val="Calibri"/>
      <family val="2"/>
      <scheme val="minor"/>
    </font>
    <font>
      <b/>
      <sz val="12"/>
      <color rgb="FF0070C0"/>
      <name val="Calibri"/>
      <family val="2"/>
      <scheme val="minor"/>
    </font>
  </fonts>
  <fills count="6">
    <fill>
      <patternFill patternType="none"/>
    </fill>
    <fill>
      <patternFill patternType="gray125"/>
    </fill>
    <fill>
      <patternFill patternType="solid">
        <fgColor rgb="FFD2EAF1"/>
        <bgColor indexed="64"/>
      </patternFill>
    </fill>
    <fill>
      <patternFill patternType="solid">
        <fgColor rgb="FF0070C0"/>
        <bgColor indexed="64"/>
      </patternFill>
    </fill>
    <fill>
      <patternFill patternType="solid">
        <fgColor theme="8" tint="0.39997558519241921"/>
        <bgColor indexed="64"/>
      </patternFill>
    </fill>
    <fill>
      <patternFill patternType="solid">
        <fgColor theme="9" tint="0.79998168889431442"/>
        <bgColor indexed="64"/>
      </patternFill>
    </fill>
  </fills>
  <borders count="30">
    <border>
      <left/>
      <right/>
      <top/>
      <bottom/>
      <diagonal/>
    </border>
    <border>
      <left/>
      <right style="thin">
        <color rgb="FF006666"/>
      </right>
      <top/>
      <bottom/>
      <diagonal/>
    </border>
    <border>
      <left style="thin">
        <color indexed="64"/>
      </left>
      <right style="thin">
        <color indexed="64"/>
      </right>
      <top style="thin">
        <color indexed="64"/>
      </top>
      <bottom style="thin">
        <color indexed="64"/>
      </bottom>
      <diagonal/>
    </border>
    <border>
      <left style="thin">
        <color rgb="FF006666"/>
      </left>
      <right/>
      <top style="thin">
        <color rgb="FF006666"/>
      </top>
      <bottom/>
      <diagonal/>
    </border>
    <border>
      <left style="medium">
        <color theme="0"/>
      </left>
      <right style="thin">
        <color rgb="FF006666"/>
      </right>
      <top style="thin">
        <color rgb="FF006666"/>
      </top>
      <bottom/>
      <diagonal/>
    </border>
    <border>
      <left style="medium">
        <color indexed="64"/>
      </left>
      <right style="medium">
        <color indexed="64"/>
      </right>
      <top style="medium">
        <color indexed="64"/>
      </top>
      <bottom style="medium">
        <color indexed="64"/>
      </bottom>
      <diagonal/>
    </border>
    <border>
      <left/>
      <right style="thin">
        <color rgb="FF006666"/>
      </right>
      <top style="thin">
        <color rgb="FF006666"/>
      </top>
      <bottom/>
      <diagonal/>
    </border>
    <border>
      <left/>
      <right/>
      <top style="medium">
        <color rgb="FF78C0D4"/>
      </top>
      <bottom/>
      <diagonal/>
    </border>
    <border>
      <left/>
      <right/>
      <top/>
      <bottom style="thin">
        <color rgb="FF006666"/>
      </bottom>
      <diagonal/>
    </border>
    <border>
      <left/>
      <right style="thin">
        <color rgb="FF006666"/>
      </right>
      <top/>
      <bottom style="thin">
        <color rgb="FF006666"/>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style="thin">
        <color rgb="FF006666"/>
      </left>
      <right style="thin">
        <color rgb="FF006666"/>
      </right>
      <top style="medium">
        <color indexed="64"/>
      </top>
      <bottom style="medium">
        <color indexed="64"/>
      </bottom>
      <diagonal/>
    </border>
    <border>
      <left/>
      <right/>
      <top style="medium">
        <color indexed="64"/>
      </top>
      <bottom style="medium">
        <color indexed="64"/>
      </bottom>
      <diagonal/>
    </border>
    <border>
      <left style="thin">
        <color rgb="FF006666"/>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style="medium">
        <color indexed="64"/>
      </right>
      <top/>
      <bottom/>
      <diagonal/>
    </border>
    <border>
      <left style="medium">
        <color rgb="FF78C0D4"/>
      </left>
      <right/>
      <top/>
      <bottom style="thin">
        <color rgb="FF006666"/>
      </bottom>
      <diagonal/>
    </border>
    <border>
      <left/>
      <right style="thin">
        <color rgb="FF006666"/>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4" fontId="4" fillId="0" borderId="0" applyFont="0" applyFill="0" applyBorder="0" applyAlignment="0" applyProtection="0"/>
    <xf numFmtId="9" fontId="4" fillId="0" borderId="0" applyFont="0" applyFill="0" applyBorder="0" applyAlignment="0" applyProtection="0"/>
  </cellStyleXfs>
  <cellXfs count="64">
    <xf numFmtId="0" fontId="0" fillId="0" borderId="0" xfId="0"/>
    <xf numFmtId="0" fontId="3" fillId="3" borderId="3" xfId="0" applyFont="1" applyFill="1" applyBorder="1" applyAlignment="1" applyProtection="1">
      <alignment horizontal="right"/>
    </xf>
    <xf numFmtId="164" fontId="3" fillId="3" borderId="0" xfId="0" applyNumberFormat="1" applyFont="1" applyFill="1" applyBorder="1" applyAlignment="1" applyProtection="1">
      <alignment horizontal="center"/>
    </xf>
    <xf numFmtId="164" fontId="3" fillId="3" borderId="6" xfId="0" applyNumberFormat="1" applyFont="1" applyFill="1" applyBorder="1" applyAlignment="1" applyProtection="1">
      <alignment horizontal="center"/>
    </xf>
    <xf numFmtId="0" fontId="5" fillId="3" borderId="0" xfId="0" applyFont="1" applyFill="1" applyProtection="1"/>
    <xf numFmtId="164" fontId="3" fillId="3" borderId="4" xfId="0" applyNumberFormat="1" applyFont="1" applyFill="1" applyBorder="1" applyAlignment="1" applyProtection="1">
      <alignment horizontal="center"/>
    </xf>
    <xf numFmtId="0" fontId="0" fillId="0" borderId="0" xfId="0" applyProtection="1"/>
    <xf numFmtId="44" fontId="0" fillId="0" borderId="0" xfId="1" applyFont="1" applyProtection="1"/>
    <xf numFmtId="0" fontId="0" fillId="0" borderId="0" xfId="0" applyAlignment="1" applyProtection="1">
      <alignment horizontal="right"/>
    </xf>
    <xf numFmtId="164" fontId="0" fillId="0" borderId="0" xfId="0" applyNumberFormat="1" applyProtection="1"/>
    <xf numFmtId="0" fontId="0" fillId="0" borderId="0" xfId="0" applyAlignment="1" applyProtection="1">
      <alignment horizontal="center"/>
    </xf>
    <xf numFmtId="0" fontId="0" fillId="0" borderId="1" xfId="0" applyBorder="1" applyProtection="1"/>
    <xf numFmtId="0" fontId="0" fillId="0" borderId="0" xfId="0" applyAlignment="1" applyProtection="1">
      <alignment wrapText="1"/>
    </xf>
    <xf numFmtId="0" fontId="3" fillId="3" borderId="7" xfId="0" applyFont="1" applyFill="1" applyBorder="1" applyAlignment="1" applyProtection="1">
      <alignment horizontal="right" vertical="center"/>
    </xf>
    <xf numFmtId="164" fontId="3" fillId="4" borderId="8" xfId="0" applyNumberFormat="1" applyFont="1" applyFill="1" applyBorder="1" applyAlignment="1" applyProtection="1">
      <alignment horizontal="center" vertical="center"/>
    </xf>
    <xf numFmtId="164" fontId="2" fillId="2" borderId="2" xfId="0" applyNumberFormat="1" applyFont="1" applyFill="1" applyBorder="1" applyAlignment="1" applyProtection="1">
      <alignment horizontal="center" vertical="center"/>
    </xf>
    <xf numFmtId="164" fontId="2" fillId="0" borderId="2" xfId="0" applyNumberFormat="1" applyFont="1" applyBorder="1" applyAlignment="1" applyProtection="1">
      <alignment horizontal="center" vertical="center"/>
    </xf>
    <xf numFmtId="0" fontId="3" fillId="4" borderId="9" xfId="0" applyFont="1" applyFill="1" applyBorder="1" applyAlignment="1" applyProtection="1">
      <alignment horizontal="right" vertical="center"/>
    </xf>
    <xf numFmtId="164" fontId="3" fillId="4" borderId="0" xfId="0" applyNumberFormat="1" applyFont="1" applyFill="1" applyBorder="1" applyAlignment="1" applyProtection="1">
      <alignment horizontal="center" vertical="center"/>
    </xf>
    <xf numFmtId="0" fontId="2" fillId="2" borderId="2" xfId="0" applyFont="1" applyFill="1" applyBorder="1" applyAlignment="1" applyProtection="1">
      <alignment horizontal="center" vertical="center"/>
    </xf>
    <xf numFmtId="0" fontId="2" fillId="0" borderId="2" xfId="0" applyFont="1" applyBorder="1" applyAlignment="1" applyProtection="1">
      <alignment horizontal="center" vertical="center"/>
    </xf>
    <xf numFmtId="10" fontId="0" fillId="5" borderId="5" xfId="2" applyNumberFormat="1" applyFont="1" applyFill="1" applyBorder="1" applyProtection="1">
      <protection locked="0"/>
    </xf>
    <xf numFmtId="0" fontId="6" fillId="0" borderId="0" xfId="0" applyFont="1" applyProtection="1"/>
    <xf numFmtId="0" fontId="6" fillId="0" borderId="0" xfId="0" applyFont="1" applyAlignment="1" applyProtection="1">
      <alignment horizontal="center"/>
    </xf>
    <xf numFmtId="44" fontId="6" fillId="0" borderId="0" xfId="1" applyFont="1" applyProtection="1"/>
    <xf numFmtId="44" fontId="0" fillId="0" borderId="0" xfId="0" applyNumberFormat="1" applyProtection="1"/>
    <xf numFmtId="10" fontId="0" fillId="0" borderId="0" xfId="2" applyNumberFormat="1" applyFont="1" applyProtection="1"/>
    <xf numFmtId="164" fontId="2" fillId="2" borderId="10" xfId="0" applyNumberFormat="1" applyFont="1" applyFill="1" applyBorder="1" applyAlignment="1" applyProtection="1">
      <alignment horizontal="center" vertical="center"/>
    </xf>
    <xf numFmtId="164" fontId="2" fillId="0" borderId="10" xfId="0" applyNumberFormat="1" applyFont="1" applyFill="1" applyBorder="1" applyAlignment="1" applyProtection="1">
      <alignment horizontal="center" vertical="center"/>
    </xf>
    <xf numFmtId="0" fontId="3" fillId="3" borderId="11" xfId="0" applyFont="1" applyFill="1" applyBorder="1" applyAlignment="1" applyProtection="1">
      <alignment horizontal="center" vertical="center" wrapText="1"/>
    </xf>
    <xf numFmtId="0" fontId="2" fillId="2" borderId="14" xfId="0" applyFont="1" applyFill="1" applyBorder="1" applyAlignment="1" applyProtection="1">
      <alignment horizontal="center" vertical="center"/>
    </xf>
    <xf numFmtId="164" fontId="2" fillId="2" borderId="14" xfId="0" applyNumberFormat="1" applyFont="1" applyFill="1" applyBorder="1" applyAlignment="1" applyProtection="1">
      <alignment horizontal="center" vertical="center"/>
    </xf>
    <xf numFmtId="164" fontId="2" fillId="2" borderId="15" xfId="0" applyNumberFormat="1" applyFont="1" applyFill="1" applyBorder="1" applyAlignment="1" applyProtection="1">
      <alignment horizontal="center" vertical="center"/>
    </xf>
    <xf numFmtId="0" fontId="3" fillId="3" borderId="16" xfId="0" applyFont="1" applyFill="1" applyBorder="1" applyAlignment="1" applyProtection="1">
      <alignment horizontal="center" vertical="center" wrapText="1"/>
    </xf>
    <xf numFmtId="0" fontId="3" fillId="3" borderId="17" xfId="0" applyFont="1" applyFill="1" applyBorder="1" applyAlignment="1" applyProtection="1">
      <alignment horizontal="center" vertical="center" wrapText="1"/>
    </xf>
    <xf numFmtId="0" fontId="3" fillId="3" borderId="18" xfId="0" applyFont="1" applyFill="1" applyBorder="1" applyAlignment="1" applyProtection="1">
      <alignment horizontal="center" vertical="center" wrapText="1"/>
    </xf>
    <xf numFmtId="0" fontId="3" fillId="3" borderId="19" xfId="0" applyFont="1" applyFill="1" applyBorder="1" applyAlignment="1" applyProtection="1">
      <alignment horizontal="center" vertical="center" wrapText="1"/>
    </xf>
    <xf numFmtId="0" fontId="3" fillId="3" borderId="20" xfId="0" applyFont="1" applyFill="1" applyBorder="1" applyAlignment="1" applyProtection="1">
      <alignment horizontal="center" vertical="center" wrapText="1"/>
    </xf>
    <xf numFmtId="164" fontId="2" fillId="0" borderId="22" xfId="0" applyNumberFormat="1" applyFont="1" applyFill="1" applyBorder="1" applyAlignment="1" applyProtection="1">
      <alignment horizontal="center" vertical="center"/>
    </xf>
    <xf numFmtId="164" fontId="2" fillId="0" borderId="23" xfId="0" applyNumberFormat="1" applyFont="1" applyFill="1" applyBorder="1" applyAlignment="1" applyProtection="1">
      <alignment horizontal="center" vertical="center"/>
    </xf>
    <xf numFmtId="0" fontId="0" fillId="0" borderId="0" xfId="0" applyFill="1" applyProtection="1"/>
    <xf numFmtId="164" fontId="2" fillId="0" borderId="21" xfId="0" applyNumberFormat="1" applyFont="1" applyFill="1" applyBorder="1" applyAlignment="1" applyProtection="1">
      <alignment horizontal="center" vertical="center"/>
    </xf>
    <xf numFmtId="164" fontId="3" fillId="0" borderId="0" xfId="0" applyNumberFormat="1" applyFont="1" applyFill="1" applyBorder="1" applyAlignment="1" applyProtection="1">
      <alignment horizontal="center" vertical="center"/>
    </xf>
    <xf numFmtId="164" fontId="3" fillId="0" borderId="0" xfId="0" applyNumberFormat="1" applyFont="1" applyFill="1" applyBorder="1" applyAlignment="1" applyProtection="1">
      <alignment horizontal="center"/>
    </xf>
    <xf numFmtId="44" fontId="0" fillId="0" borderId="0" xfId="1" applyFont="1" applyFill="1" applyProtection="1"/>
    <xf numFmtId="44" fontId="6" fillId="0" borderId="0" xfId="1" applyFont="1" applyFill="1" applyProtection="1"/>
    <xf numFmtId="0" fontId="0" fillId="0" borderId="0" xfId="0" applyFill="1" applyAlignment="1" applyProtection="1">
      <alignment horizontal="left" vertical="center"/>
    </xf>
    <xf numFmtId="0" fontId="3" fillId="0" borderId="24" xfId="0" applyFont="1" applyFill="1" applyBorder="1" applyAlignment="1" applyProtection="1">
      <alignment horizontal="center" vertical="center" wrapText="1"/>
    </xf>
    <xf numFmtId="0" fontId="0" fillId="0" borderId="0" xfId="0" applyFill="1" applyBorder="1" applyProtection="1"/>
    <xf numFmtId="164" fontId="7" fillId="2" borderId="12" xfId="0" applyNumberFormat="1" applyFont="1" applyFill="1" applyBorder="1" applyAlignment="1" applyProtection="1">
      <alignment horizontal="center" vertical="center"/>
    </xf>
    <xf numFmtId="164" fontId="7" fillId="0" borderId="12" xfId="0" applyNumberFormat="1" applyFont="1" applyFill="1" applyBorder="1" applyAlignment="1" applyProtection="1">
      <alignment horizontal="center" vertical="center"/>
    </xf>
    <xf numFmtId="164" fontId="7" fillId="0" borderId="13" xfId="0" applyNumberFormat="1" applyFont="1" applyFill="1" applyBorder="1" applyAlignment="1" applyProtection="1">
      <alignment horizontal="center" vertical="center"/>
    </xf>
    <xf numFmtId="0" fontId="0" fillId="0" borderId="0" xfId="0" applyAlignment="1" applyProtection="1">
      <alignment horizontal="left" vertical="center" wrapText="1"/>
    </xf>
    <xf numFmtId="0" fontId="0" fillId="0" borderId="0" xfId="0" applyAlignment="1" applyProtection="1">
      <alignment horizontal="left" vertical="center"/>
    </xf>
    <xf numFmtId="0" fontId="1" fillId="4" borderId="8" xfId="0" applyFont="1" applyFill="1" applyBorder="1" applyAlignment="1" applyProtection="1">
      <alignment horizontal="right" vertical="center"/>
    </xf>
    <xf numFmtId="0" fontId="3" fillId="3" borderId="0" xfId="0" applyFont="1" applyFill="1" applyBorder="1" applyAlignment="1" applyProtection="1">
      <alignment horizontal="right"/>
    </xf>
    <xf numFmtId="0" fontId="1" fillId="4" borderId="25" xfId="0" applyFont="1" applyFill="1" applyBorder="1" applyAlignment="1" applyProtection="1">
      <alignment horizontal="right" vertical="center"/>
    </xf>
    <xf numFmtId="0" fontId="8" fillId="3" borderId="26" xfId="0" applyFont="1" applyFill="1" applyBorder="1" applyAlignment="1" applyProtection="1">
      <alignment horizontal="center" vertical="center" wrapText="1"/>
    </xf>
    <xf numFmtId="0" fontId="2" fillId="2" borderId="28" xfId="0" applyFont="1" applyFill="1" applyBorder="1" applyAlignment="1" applyProtection="1">
      <alignment vertical="center"/>
    </xf>
    <xf numFmtId="0" fontId="2" fillId="0" borderId="29" xfId="0" applyFont="1" applyBorder="1" applyAlignment="1" applyProtection="1">
      <alignment vertical="center"/>
    </xf>
    <xf numFmtId="0" fontId="2" fillId="2" borderId="29" xfId="0" applyFont="1" applyFill="1" applyBorder="1" applyAlignment="1" applyProtection="1">
      <alignment vertical="center"/>
    </xf>
    <xf numFmtId="0" fontId="2" fillId="2" borderId="27" xfId="0" applyFont="1" applyFill="1" applyBorder="1" applyAlignment="1" applyProtection="1">
      <alignment vertical="center"/>
    </xf>
    <xf numFmtId="0" fontId="2" fillId="0" borderId="10" xfId="0" applyFont="1" applyBorder="1" applyAlignment="1" applyProtection="1">
      <alignment vertical="center"/>
    </xf>
    <xf numFmtId="0" fontId="2" fillId="2" borderId="10" xfId="0" applyFont="1" applyFill="1" applyBorder="1" applyAlignment="1" applyProtection="1">
      <alignment vertical="center"/>
    </xf>
  </cellXfs>
  <cellStyles count="3">
    <cellStyle name="Moneda" xfId="1" builtinId="4"/>
    <cellStyle name="Normal" xfId="0" builtinId="0"/>
    <cellStyle name="Porcentaje" xfId="2" builtinId="5"/>
  </cellStyles>
  <dxfs count="12">
    <dxf>
      <font>
        <color rgb="FFFF0000"/>
      </font>
    </dxf>
    <dxf>
      <font>
        <color rgb="FFFF0000"/>
      </font>
    </dxf>
    <dxf>
      <font>
        <color rgb="FFFF0000"/>
      </font>
    </dxf>
    <dxf>
      <protection locked="1" hidden="0"/>
    </dxf>
    <dxf>
      <protection locked="1" hidden="0"/>
    </dxf>
    <dxf>
      <protection locked="1" hidden="0"/>
    </dxf>
    <dxf>
      <protection locked="1" hidden="0"/>
    </dxf>
    <dxf>
      <protection locked="1" hidden="0"/>
    </dxf>
    <dxf>
      <protection locked="1" hidden="0"/>
    </dxf>
    <dxf>
      <protection locked="1" hidden="0"/>
    </dxf>
    <dxf>
      <border>
        <bottom style="medium">
          <color indexed="64"/>
        </bottom>
      </border>
    </dxf>
    <dxf>
      <alignment textRotation="0" wrapText="1" indent="0" justifyLastLine="0" shrinkToFit="0" readingOrder="0"/>
      <protection locked="1" hidden="0"/>
    </dxf>
  </dxfs>
  <tableStyles count="0" defaultTableStyle="TableStyleMedium2" defaultPivotStyle="PivotStyleLight16"/>
  <colors>
    <mruColors>
      <color rgb="FF006666"/>
      <color rgb="FF008080"/>
      <color rgb="FF3F483C"/>
      <color rgb="FF20643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40EC997-724E-4B20-814C-3823F0D26834}" name="Tabla1" displayName="Tabla1" ref="B2:H12" totalsRowShown="0" headerRowDxfId="11" dataDxfId="9" headerRowBorderDxfId="10">
  <tableColumns count="7">
    <tableColumn id="1" xr3:uid="{72B801FB-B911-4828-A0A8-B6EB86C4B175}" name="OPERACIONES A REALIZAR" dataDxfId="8"/>
    <tableColumn id="7" xr3:uid="{CA8E8B5F-1F9D-4252-878F-2ECEDFF88E1D}" name="Columna1"/>
    <tableColumn id="2" xr3:uid="{440D3333-A5C4-4E79-8E02-DED37C69862E}" name="Nº OP/AÑO" dataDxfId="7"/>
    <tableColumn id="3" xr3:uid="{B3AA4FD3-EA74-4DBD-9A49-4B59FFA57BAD}" name="PRECIO UNITARIO MÁXIMO" dataDxfId="6"/>
    <tableColumn id="4" xr3:uid="{5BE3A9FB-AF8B-491B-84ED-CBEE403464D7}" name="IMPORTE ANUAL" dataDxfId="5"/>
    <tableColumn id="5" xr3:uid="{BFB54F1E-C7BD-4A1E-8E41-C05CFCAD42C8}" name="PRECIO UNITARIO OFERTADO" dataDxfId="4"/>
    <tableColumn id="6" xr3:uid="{8E75E82B-B872-46A9-993B-8FEAEE3FD856}" name="OFERTA AÑO" dataDxfId="3"/>
  </tableColumns>
  <tableStyleInfo name="TableStyleMedium6"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27"/>
  <sheetViews>
    <sheetView tabSelected="1" zoomScale="85" zoomScaleNormal="85" workbookViewId="0">
      <selection activeCell="C18" sqref="C18"/>
    </sheetView>
  </sheetViews>
  <sheetFormatPr baseColWidth="10" defaultColWidth="11.5546875" defaultRowHeight="14.4" x14ac:dyDescent="0.3"/>
  <cols>
    <col min="1" max="1" width="11.5546875" style="6"/>
    <col min="2" max="2" width="64.6640625" style="6" customWidth="1"/>
    <col min="3" max="3" width="8.6640625" style="6" customWidth="1"/>
    <col min="4" max="4" width="15" style="6" customWidth="1"/>
    <col min="5" max="5" width="19.33203125" style="6" customWidth="1"/>
    <col min="6" max="6" width="18.5546875" style="6" hidden="1" customWidth="1"/>
    <col min="7" max="7" width="20.109375" style="6" customWidth="1"/>
    <col min="8" max="8" width="18.6640625" style="6" customWidth="1"/>
    <col min="9" max="9" width="1.77734375" style="40" customWidth="1"/>
    <col min="10" max="10" width="15.44140625" style="6" customWidth="1"/>
    <col min="11" max="11" width="3.77734375" style="6" customWidth="1"/>
    <col min="12" max="13" width="11.5546875" style="6"/>
    <col min="14" max="14" width="14.5546875" style="6" bestFit="1" customWidth="1"/>
    <col min="15" max="16384" width="11.5546875" style="6"/>
  </cols>
  <sheetData>
    <row r="1" spans="1:12" ht="15" thickBot="1" x14ac:dyDescent="0.35">
      <c r="I1" s="48"/>
    </row>
    <row r="2" spans="1:12" s="12" customFormat="1" ht="31.8" thickBot="1" x14ac:dyDescent="0.35">
      <c r="B2" s="33" t="s">
        <v>4</v>
      </c>
      <c r="C2" s="57" t="s">
        <v>25</v>
      </c>
      <c r="D2" s="34" t="s">
        <v>5</v>
      </c>
      <c r="E2" s="35" t="s">
        <v>17</v>
      </c>
      <c r="F2" s="36" t="s">
        <v>6</v>
      </c>
      <c r="G2" s="35" t="s">
        <v>23</v>
      </c>
      <c r="H2" s="37" t="s">
        <v>10</v>
      </c>
      <c r="I2" s="47"/>
      <c r="J2" s="29" t="s">
        <v>24</v>
      </c>
    </row>
    <row r="3" spans="1:12" ht="15.6" x14ac:dyDescent="0.3">
      <c r="B3" s="61" t="s">
        <v>8</v>
      </c>
      <c r="C3" s="58"/>
      <c r="D3" s="30">
        <v>115</v>
      </c>
      <c r="E3" s="31">
        <v>273.9130424999999</v>
      </c>
      <c r="F3" s="31">
        <f t="shared" ref="F3:F9" si="0">D3*E3</f>
        <v>31499.999887499987</v>
      </c>
      <c r="G3" s="31" t="str">
        <f>IF(OR($C$15=""),"---",Tabla1[[#This Row],[PRECIO UNITARIO MÁXIMO]]*(1-$C$15))</f>
        <v>---</v>
      </c>
      <c r="H3" s="32" t="e">
        <f>+Tabla1[[#This Row],[Nº OP/AÑO]]*Tabla1[[#This Row],[PRECIO UNITARIO OFERTADO]]</f>
        <v>#VALUE!</v>
      </c>
      <c r="I3" s="41"/>
      <c r="J3" s="49" t="e">
        <f>Tabla1[[#This Row],[PRECIO UNITARIO OFERTADO]]*((1+$C$17+$C$18))</f>
        <v>#VALUE!</v>
      </c>
    </row>
    <row r="4" spans="1:12" ht="15.6" x14ac:dyDescent="0.3">
      <c r="B4" s="62" t="s">
        <v>0</v>
      </c>
      <c r="C4" s="59"/>
      <c r="D4" s="20">
        <v>2124</v>
      </c>
      <c r="E4" s="16">
        <v>37.391304214285704</v>
      </c>
      <c r="F4" s="16">
        <f t="shared" si="0"/>
        <v>79419.130151142832</v>
      </c>
      <c r="G4" s="16" t="str">
        <f>IF(OR($C$15=""),"---",Tabla1[[#This Row],[PRECIO UNITARIO MÁXIMO]]*(1-$C$15))</f>
        <v>---</v>
      </c>
      <c r="H4" s="28" t="e">
        <f>+Tabla1[[#This Row],[Nº OP/AÑO]]*Tabla1[[#This Row],[PRECIO UNITARIO OFERTADO]]</f>
        <v>#VALUE!</v>
      </c>
      <c r="I4" s="38"/>
      <c r="J4" s="50" t="e">
        <f>Tabla1[[#This Row],[PRECIO UNITARIO OFERTADO]]*((1+$C$17+$C$18))</f>
        <v>#VALUE!</v>
      </c>
    </row>
    <row r="5" spans="1:12" ht="15.6" x14ac:dyDescent="0.3">
      <c r="B5" s="63" t="s">
        <v>1</v>
      </c>
      <c r="C5" s="60"/>
      <c r="D5" s="19">
        <v>140</v>
      </c>
      <c r="E5" s="15">
        <v>46.086956357142839</v>
      </c>
      <c r="F5" s="15">
        <f t="shared" si="0"/>
        <v>6452.1738899999973</v>
      </c>
      <c r="G5" s="15" t="str">
        <f>IF(OR($C$15=""),"---",Tabla1[[#This Row],[PRECIO UNITARIO MÁXIMO]]*(1-$C$15))</f>
        <v>---</v>
      </c>
      <c r="H5" s="27" t="e">
        <f>+Tabla1[[#This Row],[Nº OP/AÑO]]*Tabla1[[#This Row],[PRECIO UNITARIO OFERTADO]]</f>
        <v>#VALUE!</v>
      </c>
      <c r="I5" s="38"/>
      <c r="J5" s="49" t="e">
        <f>Tabla1[[#This Row],[PRECIO UNITARIO OFERTADO]]*((1+$C$17+$C$18))</f>
        <v>#VALUE!</v>
      </c>
    </row>
    <row r="6" spans="1:12" ht="15.6" x14ac:dyDescent="0.3">
      <c r="B6" s="62" t="s">
        <v>2</v>
      </c>
      <c r="C6" s="59"/>
      <c r="D6" s="20">
        <v>1400</v>
      </c>
      <c r="E6" s="16">
        <v>19.999999928571423</v>
      </c>
      <c r="F6" s="16">
        <f t="shared" si="0"/>
        <v>27999.999899999992</v>
      </c>
      <c r="G6" s="16" t="str">
        <f>IF(OR($C$15=""),"---",Tabla1[[#This Row],[PRECIO UNITARIO MÁXIMO]]*(1-$C$15))</f>
        <v>---</v>
      </c>
      <c r="H6" s="28" t="e">
        <f>+Tabla1[[#This Row],[Nº OP/AÑO]]*Tabla1[[#This Row],[PRECIO UNITARIO OFERTADO]]</f>
        <v>#VALUE!</v>
      </c>
      <c r="I6" s="38"/>
      <c r="J6" s="50" t="e">
        <f>Tabla1[[#This Row],[PRECIO UNITARIO OFERTADO]]*((1+$C$17+$C$18))</f>
        <v>#VALUE!</v>
      </c>
    </row>
    <row r="7" spans="1:12" ht="15.6" x14ac:dyDescent="0.3">
      <c r="B7" s="63" t="s">
        <v>9</v>
      </c>
      <c r="C7" s="60"/>
      <c r="D7" s="19">
        <v>130</v>
      </c>
      <c r="E7" s="15">
        <v>260.8695642857142</v>
      </c>
      <c r="F7" s="15">
        <f t="shared" si="0"/>
        <v>33913.043357142844</v>
      </c>
      <c r="G7" s="15" t="str">
        <f>IF(OR($C$15=""),"---",Tabla1[[#This Row],[PRECIO UNITARIO MÁXIMO]]*(1-$C$15))</f>
        <v>---</v>
      </c>
      <c r="H7" s="27" t="e">
        <f>+Tabla1[[#This Row],[Nº OP/AÑO]]*Tabla1[[#This Row],[PRECIO UNITARIO OFERTADO]]</f>
        <v>#VALUE!</v>
      </c>
      <c r="I7" s="38"/>
      <c r="J7" s="49" t="e">
        <f>Tabla1[[#This Row],[PRECIO UNITARIO OFERTADO]]*((1+$C$17+$C$18))</f>
        <v>#VALUE!</v>
      </c>
    </row>
    <row r="8" spans="1:12" ht="15.6" x14ac:dyDescent="0.3">
      <c r="B8" s="62" t="s">
        <v>3</v>
      </c>
      <c r="C8" s="59"/>
      <c r="D8" s="20">
        <v>3370</v>
      </c>
      <c r="E8" s="16">
        <v>36.027093149618494</v>
      </c>
      <c r="F8" s="16">
        <f t="shared" si="0"/>
        <v>121411.30391421432</v>
      </c>
      <c r="G8" s="16" t="str">
        <f>IF(OR($C$15=""),"---",Tabla1[[#This Row],[PRECIO UNITARIO MÁXIMO]]*(1-$C$15))</f>
        <v>---</v>
      </c>
      <c r="H8" s="28" t="e">
        <f>+Tabla1[[#This Row],[Nº OP/AÑO]]*Tabla1[[#This Row],[PRECIO UNITARIO OFERTADO]]</f>
        <v>#VALUE!</v>
      </c>
      <c r="I8" s="38"/>
      <c r="J8" s="50" t="e">
        <f>Tabla1[[#This Row],[PRECIO UNITARIO OFERTADO]]*((1+$C$17+$C$18))</f>
        <v>#VALUE!</v>
      </c>
    </row>
    <row r="9" spans="1:12" ht="15.6" x14ac:dyDescent="0.3">
      <c r="B9" s="63" t="s">
        <v>7</v>
      </c>
      <c r="C9" s="60"/>
      <c r="D9" s="19">
        <v>200</v>
      </c>
      <c r="E9" s="15">
        <v>18.260869499999995</v>
      </c>
      <c r="F9" s="15">
        <f t="shared" si="0"/>
        <v>3652.1738999999989</v>
      </c>
      <c r="G9" s="15" t="str">
        <f>IF(OR($C$15=""),"---",Tabla1[[#This Row],[PRECIO UNITARIO MÁXIMO]]*(1-$C$15))</f>
        <v>---</v>
      </c>
      <c r="H9" s="27" t="e">
        <f>+Tabla1[[#This Row],[Nº OP/AÑO]]*Tabla1[[#This Row],[PRECIO UNITARIO OFERTADO]]</f>
        <v>#VALUE!</v>
      </c>
      <c r="I9" s="38"/>
      <c r="J9" s="49" t="e">
        <f>Tabla1[[#This Row],[PRECIO UNITARIO OFERTADO]]*((1+$C$17+$C$18))</f>
        <v>#VALUE!</v>
      </c>
    </row>
    <row r="10" spans="1:12" ht="16.2" thickBot="1" x14ac:dyDescent="0.35">
      <c r="B10" s="62" t="s">
        <v>18</v>
      </c>
      <c r="C10" s="59"/>
      <c r="D10" s="20" t="s">
        <v>19</v>
      </c>
      <c r="E10" s="16">
        <v>173.91304285714278</v>
      </c>
      <c r="F10" s="16"/>
      <c r="G10" s="16" t="str">
        <f>IF(OR($C$15=""),"---",Tabla1[[#This Row],[PRECIO UNITARIO MÁXIMO]]*(1-$C$15))</f>
        <v>---</v>
      </c>
      <c r="H10" s="28"/>
      <c r="I10" s="39"/>
      <c r="J10" s="51" t="e">
        <f>Tabla1[[#This Row],[PRECIO UNITARIO OFERTADO]]*((1+$C$17+$C$18))</f>
        <v>#VALUE!</v>
      </c>
    </row>
    <row r="11" spans="1:12" ht="16.2" thickBot="1" x14ac:dyDescent="0.35">
      <c r="B11" s="56"/>
      <c r="C11" s="54"/>
      <c r="D11" s="17" t="s">
        <v>11</v>
      </c>
      <c r="E11" s="18"/>
      <c r="F11" s="14">
        <f>SUM(F3:F9)</f>
        <v>304347.82499999995</v>
      </c>
      <c r="G11" s="14"/>
      <c r="H11" s="14" t="e">
        <f>SUM(H3:H9)</f>
        <v>#VALUE!</v>
      </c>
      <c r="I11" s="42"/>
    </row>
    <row r="12" spans="1:12" ht="15.6" x14ac:dyDescent="0.3">
      <c r="A12" s="11"/>
      <c r="B12" s="1"/>
      <c r="C12" s="55"/>
      <c r="D12" s="13" t="s">
        <v>21</v>
      </c>
      <c r="E12" s="2"/>
      <c r="F12" s="3">
        <f>4*F11</f>
        <v>1217391.2999999998</v>
      </c>
      <c r="G12" s="4"/>
      <c r="H12" s="5" t="e">
        <f>4*H11</f>
        <v>#VALUE!</v>
      </c>
      <c r="I12" s="43"/>
      <c r="L12" s="26"/>
    </row>
    <row r="13" spans="1:12" x14ac:dyDescent="0.3">
      <c r="H13" s="7"/>
      <c r="I13" s="44"/>
    </row>
    <row r="14" spans="1:12" ht="15" thickBot="1" x14ac:dyDescent="0.35">
      <c r="H14" s="7"/>
      <c r="I14" s="44"/>
    </row>
    <row r="15" spans="1:12" ht="15" thickBot="1" x14ac:dyDescent="0.35">
      <c r="B15" s="8" t="s">
        <v>20</v>
      </c>
      <c r="C15" s="21"/>
      <c r="D15" s="6" t="str">
        <f>IF(C15="","Es obligatorio rellenar esta casilla con un valor mayor o igual a cero","")</f>
        <v>Es obligatorio rellenar esta casilla con un valor mayor o igual a cero</v>
      </c>
      <c r="H15" s="7"/>
      <c r="I15" s="44"/>
    </row>
    <row r="16" spans="1:12" ht="15" thickBot="1" x14ac:dyDescent="0.35">
      <c r="H16" s="7"/>
      <c r="I16" s="44"/>
    </row>
    <row r="17" spans="2:14" ht="15" thickBot="1" x14ac:dyDescent="0.35">
      <c r="B17" s="8" t="s">
        <v>12</v>
      </c>
      <c r="C17" s="21"/>
      <c r="D17" s="6" t="str">
        <f>IF(C17="","En caso de no rellenarse esta casilla se considerará cero","")</f>
        <v>En caso de no rellenarse esta casilla se considerará cero</v>
      </c>
      <c r="F17" s="9"/>
      <c r="H17" s="7" t="e">
        <f>ROUND(H12*C17,2)</f>
        <v>#VALUE!</v>
      </c>
      <c r="I17" s="44"/>
      <c r="J17" s="7"/>
    </row>
    <row r="18" spans="2:14" ht="15" thickBot="1" x14ac:dyDescent="0.35">
      <c r="B18" s="8" t="s">
        <v>13</v>
      </c>
      <c r="C18" s="21"/>
      <c r="D18" s="6" t="str">
        <f>IF(C18="","En caso de no rellenarse esta casilla se considerará cero","")</f>
        <v>En caso de no rellenarse esta casilla se considerará cero</v>
      </c>
      <c r="F18" s="9"/>
      <c r="H18" s="7" t="e">
        <f>ROUND(H12*C18,2)</f>
        <v>#VALUE!</v>
      </c>
      <c r="I18" s="44"/>
      <c r="J18" s="7"/>
    </row>
    <row r="19" spans="2:14" x14ac:dyDescent="0.3">
      <c r="B19" s="8"/>
      <c r="C19" s="8"/>
      <c r="F19" s="9"/>
      <c r="H19" s="7"/>
      <c r="I19" s="44"/>
    </row>
    <row r="20" spans="2:14" x14ac:dyDescent="0.3">
      <c r="D20" s="23" t="s">
        <v>14</v>
      </c>
      <c r="E20" s="22"/>
      <c r="F20" s="22"/>
      <c r="G20" s="22"/>
      <c r="H20" s="24" t="e">
        <f>IF($H$12="","---",(H12+H17+H18))</f>
        <v>#VALUE!</v>
      </c>
      <c r="I20" s="45"/>
      <c r="J20" s="25"/>
      <c r="N20" s="25"/>
    </row>
    <row r="21" spans="2:14" x14ac:dyDescent="0.3">
      <c r="D21" s="10" t="s">
        <v>15</v>
      </c>
      <c r="H21" s="7" t="e">
        <f>ROUND(H20*0.21,2)</f>
        <v>#VALUE!</v>
      </c>
      <c r="I21" s="44"/>
      <c r="J21" s="7"/>
      <c r="N21" s="7"/>
    </row>
    <row r="22" spans="2:14" x14ac:dyDescent="0.3">
      <c r="H22" s="7"/>
      <c r="I22" s="44"/>
    </row>
    <row r="23" spans="2:14" x14ac:dyDescent="0.3">
      <c r="B23" s="22"/>
      <c r="C23" s="22"/>
      <c r="D23" s="23" t="s">
        <v>22</v>
      </c>
      <c r="E23" s="22"/>
      <c r="F23" s="22"/>
      <c r="G23" s="22"/>
      <c r="H23" s="24" t="e">
        <f>+H20+H21</f>
        <v>#VALUE!</v>
      </c>
      <c r="I23" s="45"/>
      <c r="J23" s="25"/>
      <c r="N23" s="25"/>
    </row>
    <row r="24" spans="2:14" x14ac:dyDescent="0.3">
      <c r="H24" s="7"/>
      <c r="I24" s="44"/>
    </row>
    <row r="26" spans="2:14" x14ac:dyDescent="0.3">
      <c r="B26" s="52" t="s">
        <v>16</v>
      </c>
      <c r="C26" s="52"/>
      <c r="D26" s="53"/>
      <c r="E26" s="53"/>
      <c r="F26" s="53"/>
      <c r="G26" s="53"/>
      <c r="H26" s="53"/>
      <c r="I26" s="46"/>
    </row>
    <row r="27" spans="2:14" ht="30.6" customHeight="1" x14ac:dyDescent="0.3">
      <c r="B27" s="53"/>
      <c r="C27" s="53"/>
      <c r="D27" s="53"/>
      <c r="E27" s="53"/>
      <c r="F27" s="53"/>
      <c r="G27" s="53"/>
      <c r="H27" s="53"/>
      <c r="I27" s="46"/>
    </row>
  </sheetData>
  <sheetProtection sheet="1" selectLockedCells="1"/>
  <mergeCells count="1">
    <mergeCell ref="B26:H27"/>
  </mergeCells>
  <conditionalFormatting sqref="F12">
    <cfRule type="cellIs" dxfId="2" priority="3" operator="greaterThan">
      <formula>2040000</formula>
    </cfRule>
  </conditionalFormatting>
  <conditionalFormatting sqref="H12:I12">
    <cfRule type="cellIs" dxfId="1" priority="2" operator="greaterThan">
      <formula>2040000</formula>
    </cfRule>
  </conditionalFormatting>
  <conditionalFormatting sqref="E12">
    <cfRule type="cellIs" dxfId="0" priority="1" operator="greaterThan">
      <formula>2040000</formula>
    </cfRule>
  </conditionalFormatting>
  <pageMargins left="0.7" right="0.7" top="0.75" bottom="0.75" header="0.3" footer="0.3"/>
  <pageSetup paperSize="9"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Moreno Durango, David</dc:creator>
  <cp:lastModifiedBy>Gamarra Sastre, Juan Pedro</cp:lastModifiedBy>
  <dcterms:created xsi:type="dcterms:W3CDTF">2018-01-08T08:11:28Z</dcterms:created>
  <dcterms:modified xsi:type="dcterms:W3CDTF">2023-03-06T13:12:54Z</dcterms:modified>
</cp:coreProperties>
</file>