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P16045\Corporativo\Ser. Integración de Sistemas - Común\10.Contratos\2022.Virtualización\Común\20230116\"/>
    </mc:Choice>
  </mc:AlternateContent>
  <xr:revisionPtr revIDLastSave="0" documentId="13_ncr:1_{78967321-9D21-4E89-93FE-436647404902}" xr6:coauthVersionLast="47" xr6:coauthVersionMax="47" xr10:uidLastSave="{00000000-0000-0000-0000-000000000000}"/>
  <bookViews>
    <workbookView xWindow="-23148" yWindow="-108" windowWidth="23256" windowHeight="12576" xr2:uid="{C44CD173-0DEA-4FE8-83C6-94899DFCEAA5}"/>
  </bookViews>
  <sheets>
    <sheet name="Prespuesto" sheetId="1" r:id="rId1"/>
  </sheet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2" i="1" l="1"/>
  <c r="E13" i="1"/>
  <c r="E14" i="1"/>
  <c r="E7" i="1" l="1"/>
  <c r="E19" i="1"/>
  <c r="E29" i="1" l="1"/>
  <c r="E28" i="1"/>
  <c r="E27" i="1"/>
  <c r="E6" i="1" l="1"/>
  <c r="E25" i="1" l="1"/>
  <c r="E26" i="1"/>
  <c r="E23" i="1"/>
  <c r="G11" i="1" l="1"/>
  <c r="E11" i="1"/>
  <c r="E15" i="1" s="1"/>
  <c r="E10" i="1" s="1"/>
  <c r="E24" i="1"/>
  <c r="E30" i="1" s="1"/>
  <c r="E22" i="1" s="1"/>
  <c r="G18" i="1" l="1"/>
  <c r="G5" i="1"/>
  <c r="E5" i="1"/>
  <c r="E8" i="1" s="1"/>
  <c r="E4" i="1" s="1"/>
  <c r="F17" i="1"/>
  <c r="E18" i="1"/>
  <c r="E20" i="1" s="1"/>
  <c r="E17" i="1" s="1"/>
  <c r="E33" i="1" s="1"/>
  <c r="E36" i="1" s="1"/>
  <c r="E38" i="1" l="1"/>
  <c r="E40" i="1" l="1"/>
  <c r="E42" i="1" s="1"/>
  <c r="E44" i="1" s="1"/>
  <c r="E46" i="1" s="1"/>
</calcChain>
</file>

<file path=xl/sharedStrings.xml><?xml version="1.0" encoding="utf-8"?>
<sst xmlns="http://schemas.openxmlformats.org/spreadsheetml/2006/main" count="45" uniqueCount="45">
  <si>
    <t>Presupuesto</t>
  </si>
  <si>
    <t>Resumen</t>
  </si>
  <si>
    <t>Cantidad</t>
  </si>
  <si>
    <t>C/U Ejecución Material (€)</t>
  </si>
  <si>
    <t>C Ejecución Material (€)</t>
  </si>
  <si>
    <t>Partida 1</t>
  </si>
  <si>
    <t>Total 01</t>
  </si>
  <si>
    <t>Partida 2</t>
  </si>
  <si>
    <t>Total 02</t>
  </si>
  <si>
    <t>Partida 3</t>
  </si>
  <si>
    <t>Total 03</t>
  </si>
  <si>
    <t>Partida 4</t>
  </si>
  <si>
    <t>PRESUPUESTO DE EJECUCIÓN MATERIAL</t>
  </si>
  <si>
    <t>GASTOS GENERALES</t>
  </si>
  <si>
    <t>BENEFICIO INDUSTRIAL</t>
  </si>
  <si>
    <t>TOTAL BASE IMPONIBLE</t>
  </si>
  <si>
    <t>IVA</t>
  </si>
  <si>
    <t>TOTAL PRESUPUESTO BASE LICITACIÓN</t>
  </si>
  <si>
    <t/>
  </si>
  <si>
    <t>Total Partidas</t>
  </si>
  <si>
    <r>
      <t xml:space="preserve">Se deben rellenar </t>
    </r>
    <r>
      <rPr>
        <b/>
        <sz val="10"/>
        <rFont val="Arial"/>
        <family val="2"/>
      </rPr>
      <t>todas</t>
    </r>
    <r>
      <rPr>
        <sz val="11"/>
        <color theme="1"/>
        <rFont val="Calibri"/>
        <family val="2"/>
        <scheme val="minor"/>
      </rPr>
      <t xml:space="preserve"> las celdas marcadas en verde</t>
    </r>
  </si>
  <si>
    <t xml:space="preserve">Serán excluidas las ofertas que excedan del presupuesto de licitación (tanto sin IVA como con IVA), bien en su conjunto bien respecto del lote o lotes a los que la oferta se refiera.  </t>
  </si>
  <si>
    <t>El importe de la celda “Total base imponible” debe incluir el importe correspondiente a las celdas “Beneficio industrial” y “Gastos Generales”, no siendo válidas las ofertas que no tengan todas las celdas mencionadas anteriormente debidamente cumplimentadas. En caso de que las celdas mencionadas anteriormente no estén debidamente cumplimentadas, es decir, se encuentren en blanco, la oferta será excluida del procedimiento.</t>
  </si>
  <si>
    <t>Software</t>
  </si>
  <si>
    <t>Servidores</t>
  </si>
  <si>
    <t>Conectividad</t>
  </si>
  <si>
    <t>Servicios</t>
  </si>
  <si>
    <t>Licencia vCenter Server Standard 3 años</t>
  </si>
  <si>
    <t>Licencia vSphere Essentials Plus kit 6 procesadores 3 años</t>
  </si>
  <si>
    <t>Licencia vSphere Enterprise Plus 1 Procesador 3 años</t>
  </si>
  <si>
    <t>Servidor HPE Synergy 480 G10 o superior</t>
  </si>
  <si>
    <t>CPU Intel Xeon-Gold 6230R (2.1GHz/26 core) o superior</t>
  </si>
  <si>
    <t>TB de memoria DDR4 dividida en 384GB por servidor en slots de al menos 32GB</t>
  </si>
  <si>
    <t>Adaptador de red convergentes 6280C 25/50GB o superior</t>
  </si>
  <si>
    <t>Transceptor FiberChanel 40GbE/4 x10GbE x 8 GB FC QSFP+ compatibles 
con chasis Synergy 12000 Frame</t>
  </si>
  <si>
    <t>Cable multifibra 5m</t>
  </si>
  <si>
    <t>Servicios de instalación de transceptores y cableado y configuración en chasis Synergy</t>
  </si>
  <si>
    <t>Servicios de soporte Vmware Production Support &amp; Subscription 
o equivalente para las licencias (46 CPUs) Vmware vSphere Enterprise Plus durante 3 años</t>
  </si>
  <si>
    <t>Servicios de soporte Vmware Production Support &amp; Subscription 
o equivalente para las licencias (1) Vmware vCenter Server Standard durante 3 años</t>
  </si>
  <si>
    <t>Servicios de soporte Vmware Production Support &amp; Subscription 
o equivalente para las licencias (6 CPUs) Vmware vSphere Essentials Plus durante 3 años</t>
  </si>
  <si>
    <t>Servicios de instalación física de servidor</t>
  </si>
  <si>
    <t>Servicios de instalación de vSphere Enterprise Plus en servidor</t>
  </si>
  <si>
    <t>Servicio de soporte DataCenter Care para la partida 2 durante 3 años</t>
  </si>
  <si>
    <t>Total 04</t>
  </si>
  <si>
    <t>RENOVACIÓN TECNOLÓGICA DE LA PLATAFORMA DE VIRTUALIZACIÓN DE LOS SISTEMAS OT E 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</si>
</sst>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quot;"/>
    <numFmt numFmtId="165" formatCode="#,##0.000\ &quot;€&quot;"/>
    <numFmt numFmtId="166" formatCode="#,##0.00000\ &quot;€&quot;"/>
  </numFmts>
  <fonts count="11" x14ac:knownFonts="1">
    <font>
      <sz val="11"/>
      <color theme="1"/>
      <name val="Calibri"/>
      <family val="2"/>
      <scheme val="minor"/>
    </font>
    <font>
      <sz val="11"/>
      <color theme="1"/>
      <name val="Calibri"/>
      <family val="2"/>
      <scheme val="minor"/>
    </font>
    <font>
      <b/>
      <sz val="11"/>
      <color theme="1"/>
      <name val="Calibri"/>
      <family val="2"/>
      <scheme val="minor"/>
    </font>
    <font>
      <b/>
      <i/>
      <sz val="11"/>
      <color theme="1"/>
      <name val="Calibri"/>
      <family val="2"/>
      <scheme val="minor"/>
    </font>
    <font>
      <b/>
      <sz val="11"/>
      <color rgb="FFFF00FF"/>
      <name val="Calibri"/>
      <family val="2"/>
      <scheme val="minor"/>
    </font>
    <font>
      <sz val="11"/>
      <name val="Calibri"/>
      <family val="2"/>
      <scheme val="minor"/>
    </font>
    <font>
      <b/>
      <sz val="11"/>
      <name val="Calibri"/>
      <family val="2"/>
      <scheme val="minor"/>
    </font>
    <font>
      <b/>
      <sz val="11"/>
      <color rgb="FFFF0000"/>
      <name val="Calibri"/>
      <family val="2"/>
      <scheme val="minor"/>
    </font>
    <font>
      <b/>
      <sz val="11"/>
      <color theme="0"/>
      <name val="Calibri"/>
      <family val="2"/>
      <scheme val="minor"/>
    </font>
    <font>
      <sz val="11"/>
      <color theme="0"/>
      <name val="Calibri"/>
      <family val="2"/>
      <scheme val="minor"/>
    </font>
    <font>
      <b/>
      <sz val="10"/>
      <name val="Arial"/>
      <family val="2"/>
    </font>
  </fonts>
  <fills count="6">
    <fill>
      <patternFill patternType="none"/>
    </fill>
    <fill>
      <patternFill patternType="gray125"/>
    </fill>
    <fill>
      <patternFill patternType="solid">
        <fgColor rgb="FFB4CBE0"/>
        <bgColor indexed="64"/>
      </patternFill>
    </fill>
    <fill>
      <patternFill patternType="solid">
        <fgColor rgb="FFC0C0C0"/>
        <bgColor indexed="64"/>
      </patternFill>
    </fill>
    <fill>
      <patternFill patternType="solid">
        <fgColor rgb="FF99FFCC"/>
        <bgColor indexed="64"/>
      </patternFill>
    </fill>
    <fill>
      <patternFill patternType="solid">
        <fgColor theme="7" tint="0.39997558519241921"/>
        <bgColor indexed="64"/>
      </patternFill>
    </fill>
  </fills>
  <borders count="1">
    <border>
      <left/>
      <right/>
      <top/>
      <bottom/>
      <diagonal/>
    </border>
  </borders>
  <cellStyleXfs count="2">
    <xf numFmtId="0" fontId="0" fillId="0" borderId="0"/>
    <xf numFmtId="9" fontId="1" fillId="0" borderId="0" applyFont="0" applyFill="0" applyBorder="0" applyAlignment="0" applyProtection="0"/>
  </cellStyleXfs>
  <cellXfs count="49">
    <xf numFmtId="0" fontId="0" fillId="0" borderId="0" xfId="0"/>
    <xf numFmtId="0" fontId="2" fillId="0" borderId="0" xfId="0" applyFont="1" applyProtection="1"/>
    <xf numFmtId="0" fontId="0" fillId="0" borderId="0" xfId="0" applyFont="1" applyProtection="1"/>
    <xf numFmtId="0" fontId="2" fillId="0" borderId="0" xfId="0" applyFont="1" applyAlignment="1" applyProtection="1">
      <alignment vertical="top"/>
    </xf>
    <xf numFmtId="0" fontId="0" fillId="0" borderId="0" xfId="0" applyFont="1" applyAlignment="1" applyProtection="1">
      <alignment vertical="top"/>
    </xf>
    <xf numFmtId="0" fontId="3" fillId="0" borderId="0" xfId="0" applyFont="1" applyAlignment="1" applyProtection="1">
      <alignment vertical="top"/>
    </xf>
    <xf numFmtId="0" fontId="3" fillId="0" borderId="0" xfId="0" applyFont="1" applyAlignment="1" applyProtection="1">
      <alignment vertical="top" wrapText="1"/>
    </xf>
    <xf numFmtId="49" fontId="2" fillId="2" borderId="0" xfId="0" applyNumberFormat="1" applyFont="1" applyFill="1" applyAlignment="1" applyProtection="1">
      <alignment vertical="top" wrapText="1"/>
    </xf>
    <xf numFmtId="49" fontId="0" fillId="0" borderId="0" xfId="0" applyNumberFormat="1" applyFont="1" applyAlignment="1" applyProtection="1">
      <alignment vertical="top" wrapText="1"/>
    </xf>
    <xf numFmtId="49" fontId="2" fillId="0" borderId="0" xfId="0" applyNumberFormat="1" applyFont="1" applyAlignment="1" applyProtection="1">
      <alignment vertical="top" wrapText="1"/>
    </xf>
    <xf numFmtId="0" fontId="0" fillId="3" borderId="0" xfId="0" applyFont="1" applyFill="1" applyAlignment="1" applyProtection="1">
      <alignment vertical="top"/>
    </xf>
    <xf numFmtId="0" fontId="0" fillId="3" borderId="0" xfId="0" applyFont="1" applyFill="1" applyAlignment="1" applyProtection="1">
      <alignment vertical="top" wrapText="1"/>
    </xf>
    <xf numFmtId="0" fontId="0" fillId="0" borderId="0" xfId="0" applyFont="1" applyFill="1" applyAlignment="1" applyProtection="1">
      <alignment vertical="top" wrapText="1"/>
    </xf>
    <xf numFmtId="164" fontId="7" fillId="0" borderId="0" xfId="0" applyNumberFormat="1" applyFont="1" applyProtection="1"/>
    <xf numFmtId="10" fontId="6" fillId="4" borderId="0" xfId="1" applyNumberFormat="1" applyFont="1" applyFill="1" applyAlignment="1" applyProtection="1">
      <alignment horizontal="right" vertical="top" indent="1"/>
      <protection locked="0"/>
    </xf>
    <xf numFmtId="3" fontId="5" fillId="0" borderId="0" xfId="0" applyNumberFormat="1" applyFont="1" applyAlignment="1" applyProtection="1">
      <alignment horizontal="right" vertical="top" indent="1"/>
    </xf>
    <xf numFmtId="0" fontId="5" fillId="0" borderId="0" xfId="0" applyFont="1" applyFill="1" applyAlignment="1" applyProtection="1">
      <alignment vertical="top"/>
    </xf>
    <xf numFmtId="4" fontId="5" fillId="0" borderId="0" xfId="0" applyNumberFormat="1" applyFont="1" applyAlignment="1" applyProtection="1">
      <alignment horizontal="right" indent="1"/>
    </xf>
    <xf numFmtId="10" fontId="6" fillId="0" borderId="0" xfId="1" applyNumberFormat="1" applyFont="1" applyAlignment="1" applyProtection="1">
      <alignment horizontal="right" vertical="top" indent="1"/>
    </xf>
    <xf numFmtId="164" fontId="5" fillId="0" borderId="0" xfId="0" applyNumberFormat="1" applyFont="1" applyProtection="1"/>
    <xf numFmtId="164" fontId="6" fillId="0" borderId="0" xfId="0" applyNumberFormat="1" applyFont="1" applyAlignment="1" applyProtection="1">
      <alignment vertical="top"/>
    </xf>
    <xf numFmtId="164" fontId="5" fillId="4" borderId="0" xfId="1" applyNumberFormat="1" applyFont="1" applyFill="1" applyAlignment="1" applyProtection="1">
      <alignment horizontal="right" vertical="top" indent="1"/>
      <protection locked="0"/>
    </xf>
    <xf numFmtId="164" fontId="5" fillId="0" borderId="0" xfId="0" applyNumberFormat="1" applyFont="1" applyFill="1" applyAlignment="1" applyProtection="1">
      <alignment horizontal="right" vertical="top" indent="1"/>
    </xf>
    <xf numFmtId="164" fontId="5" fillId="0" borderId="0" xfId="0" applyNumberFormat="1" applyFont="1" applyAlignment="1" applyProtection="1">
      <alignment horizontal="right" indent="1"/>
    </xf>
    <xf numFmtId="0" fontId="2" fillId="2" borderId="0" xfId="0" applyFont="1" applyFill="1" applyAlignment="1" applyProtection="1">
      <alignment vertical="top"/>
    </xf>
    <xf numFmtId="3" fontId="4" fillId="2" borderId="0" xfId="0" applyNumberFormat="1" applyFont="1" applyFill="1" applyAlignment="1" applyProtection="1">
      <alignment vertical="top"/>
    </xf>
    <xf numFmtId="164" fontId="6" fillId="2" borderId="0" xfId="0" applyNumberFormat="1" applyFont="1" applyFill="1" applyAlignment="1" applyProtection="1">
      <alignment vertical="top"/>
    </xf>
    <xf numFmtId="4" fontId="0" fillId="0" borderId="0" xfId="0" applyNumberFormat="1" applyFont="1" applyAlignment="1" applyProtection="1">
      <alignment vertical="top"/>
    </xf>
    <xf numFmtId="164" fontId="0" fillId="0" borderId="0" xfId="0" applyNumberFormat="1" applyFont="1" applyAlignment="1" applyProtection="1">
      <alignment vertical="top"/>
    </xf>
    <xf numFmtId="49" fontId="2" fillId="0" borderId="0" xfId="0" applyNumberFormat="1" applyFont="1" applyAlignment="1" applyProtection="1">
      <alignment vertical="top"/>
    </xf>
    <xf numFmtId="3" fontId="0" fillId="0" borderId="0" xfId="0" applyNumberFormat="1" applyFont="1" applyAlignment="1" applyProtection="1">
      <alignment vertical="top"/>
    </xf>
    <xf numFmtId="164" fontId="0" fillId="3" borderId="0" xfId="0" applyNumberFormat="1" applyFont="1" applyFill="1" applyAlignment="1" applyProtection="1">
      <alignment vertical="top"/>
    </xf>
    <xf numFmtId="164" fontId="0" fillId="0" borderId="0" xfId="0" applyNumberFormat="1" applyFont="1" applyProtection="1"/>
    <xf numFmtId="164" fontId="8" fillId="0" borderId="0" xfId="0" applyNumberFormat="1" applyFont="1" applyAlignment="1" applyProtection="1">
      <alignment horizontal="right" vertical="top" indent="1"/>
    </xf>
    <xf numFmtId="0" fontId="9" fillId="0" borderId="0" xfId="0" applyFont="1" applyProtection="1"/>
    <xf numFmtId="164" fontId="9" fillId="0" borderId="0" xfId="0" applyNumberFormat="1" applyFont="1" applyAlignment="1" applyProtection="1">
      <alignment vertical="top"/>
    </xf>
    <xf numFmtId="166" fontId="9" fillId="0" borderId="0" xfId="0" applyNumberFormat="1" applyFont="1" applyProtection="1"/>
    <xf numFmtId="0" fontId="8" fillId="0" borderId="0" xfId="0" applyFont="1" applyAlignment="1" applyProtection="1">
      <alignment horizontal="left" vertical="center"/>
    </xf>
    <xf numFmtId="0" fontId="0" fillId="0" borderId="0" xfId="0" applyFont="1" applyAlignment="1" applyProtection="1">
      <alignment horizontal="left" vertical="center" wrapText="1"/>
    </xf>
    <xf numFmtId="0" fontId="0" fillId="0" borderId="0" xfId="0" applyFont="1" applyAlignment="1" applyProtection="1">
      <alignment horizontal="left" vertical="center"/>
    </xf>
    <xf numFmtId="2" fontId="0" fillId="0" borderId="0" xfId="0" applyNumberFormat="1" applyFont="1" applyAlignment="1" applyProtection="1">
      <alignment horizontal="left" vertical="center"/>
    </xf>
    <xf numFmtId="0" fontId="0" fillId="5" borderId="0" xfId="0" applyFill="1" applyAlignment="1" applyProtection="1">
      <alignment wrapText="1"/>
    </xf>
    <xf numFmtId="0" fontId="0" fillId="0" borderId="0" xfId="0" applyFill="1" applyProtection="1"/>
    <xf numFmtId="0" fontId="10" fillId="5" borderId="0" xfId="0" applyFont="1" applyFill="1" applyAlignment="1" applyProtection="1">
      <alignment wrapText="1"/>
    </xf>
    <xf numFmtId="0" fontId="0" fillId="2" borderId="0" xfId="0" applyFont="1" applyFill="1" applyProtection="1"/>
    <xf numFmtId="165" fontId="0" fillId="0" borderId="0" xfId="0" applyNumberFormat="1" applyFont="1" applyProtection="1"/>
    <xf numFmtId="4" fontId="0" fillId="0" borderId="0" xfId="0" applyNumberFormat="1" applyFont="1" applyProtection="1"/>
    <xf numFmtId="4" fontId="5" fillId="0" borderId="0" xfId="0" applyNumberFormat="1" applyFont="1" applyFill="1" applyAlignment="1" applyProtection="1">
      <alignment horizontal="right" vertical="top" indent="1"/>
    </xf>
    <xf numFmtId="0" fontId="2" fillId="0" borderId="0" xfId="0" applyFont="1" applyAlignment="1" applyProtection="1">
      <alignment horizontal="left" vertical="center" wrapText="1"/>
    </xf>
  </cellXfs>
  <cellStyles count="2">
    <cellStyle name="Normal" xfId="0" builtinId="0"/>
    <cellStyle name="Porcentaje" xfId="1" builtinId="5"/>
  </cellStyles>
  <dxfs count="0"/>
  <tableStyles count="0" defaultTableStyle="TableStyleMedium2" defaultPivotStyle="PivotStyleLight16"/>
  <colors>
    <mruColors>
      <color rgb="FFB4CBE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0</xdr:colOff>
      <xdr:row>0</xdr:row>
      <xdr:rowOff>0</xdr:rowOff>
    </xdr:from>
    <xdr:to>
      <xdr:col>6</xdr:col>
      <xdr:colOff>988863</xdr:colOff>
      <xdr:row>1</xdr:row>
      <xdr:rowOff>48624</xdr:rowOff>
    </xdr:to>
    <xdr:pic>
      <xdr:nvPicPr>
        <xdr:cNvPr id="3" name="Picture 3" descr="D:\Trabajo\Marketing\Diseño\Recursos de diseño\LogoMetro.png">
          <a:extLst>
            <a:ext uri="{FF2B5EF4-FFF2-40B4-BE49-F238E27FC236}">
              <a16:creationId xmlns:a16="http://schemas.microsoft.com/office/drawing/2014/main" id="{8623357B-0061-4D15-9EA5-D6E077D108A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961914" y="0"/>
          <a:ext cx="988863" cy="571138"/>
        </a:xfrm>
        <a:prstGeom prst="rect">
          <a:avLst/>
        </a:prstGeom>
        <a:noFill/>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479B4C-7441-4028-AA45-8575AAD3AE78}">
  <dimension ref="A1:S59"/>
  <sheetViews>
    <sheetView tabSelected="1" zoomScale="70" zoomScaleNormal="70" workbookViewId="0">
      <pane xSplit="2" ySplit="3" topLeftCell="C4" activePane="bottomRight" state="frozen"/>
      <selection pane="topRight" activeCell="E1" sqref="E1"/>
      <selection pane="bottomLeft" activeCell="A4" sqref="A4"/>
      <selection pane="bottomRight" activeCell="D5" sqref="D5"/>
    </sheetView>
  </sheetViews>
  <sheetFormatPr baseColWidth="10" defaultColWidth="11.44140625" defaultRowHeight="14.4" x14ac:dyDescent="0.3"/>
  <cols>
    <col min="1" max="1" width="11.44140625" style="2"/>
    <col min="2" max="2" width="75.88671875" style="2" customWidth="1" collapsed="1"/>
    <col min="3" max="3" width="12.33203125" style="2" bestFit="1" customWidth="1" collapsed="1"/>
    <col min="4" max="4" width="25.109375" style="2" bestFit="1" customWidth="1" collapsed="1"/>
    <col min="5" max="5" width="22.6640625" style="2" bestFit="1" customWidth="1" collapsed="1"/>
    <col min="6" max="6" width="12.44140625" style="2" customWidth="1" collapsed="1"/>
    <col min="7" max="7" width="17.44140625" style="2" bestFit="1" customWidth="1" collapsed="1"/>
    <col min="8" max="8" width="21.44140625" style="2" customWidth="1" collapsed="1"/>
    <col min="9" max="9" width="12.44140625" style="2" bestFit="1" customWidth="1" collapsed="1"/>
    <col min="10" max="10" width="11.44140625" style="2" collapsed="1"/>
    <col min="11" max="11" width="13.5546875" style="2" bestFit="1" customWidth="1" collapsed="1"/>
    <col min="12" max="12" width="11.44140625" style="2" collapsed="1"/>
    <col min="13" max="13" width="11.44140625" style="2"/>
    <col min="14" max="15" width="11.44140625" style="2" collapsed="1"/>
    <col min="16" max="19" width="11.44140625" style="2"/>
    <col min="20" max="16384" width="11.44140625" style="2" collapsed="1"/>
  </cols>
  <sheetData>
    <row r="1" spans="1:15" ht="41.4" customHeight="1" x14ac:dyDescent="0.3">
      <c r="A1" s="48" t="s">
        <v>44</v>
      </c>
      <c r="B1" s="48"/>
      <c r="C1" s="48"/>
      <c r="D1" s="48"/>
      <c r="E1" s="48"/>
      <c r="F1" s="34"/>
      <c r="G1" s="34"/>
      <c r="H1" s="3"/>
      <c r="I1" s="4"/>
      <c r="J1" s="4"/>
      <c r="K1" s="4"/>
      <c r="L1" s="4"/>
      <c r="M1" s="4"/>
      <c r="N1" s="4"/>
      <c r="O1" s="3"/>
    </row>
    <row r="2" spans="1:15" x14ac:dyDescent="0.3">
      <c r="A2" s="1" t="s">
        <v>0</v>
      </c>
      <c r="B2" s="4"/>
      <c r="C2" s="4"/>
      <c r="D2" s="4"/>
      <c r="E2" s="4"/>
      <c r="F2" s="34"/>
      <c r="G2" s="34"/>
      <c r="H2" s="3"/>
      <c r="I2" s="4"/>
      <c r="J2" s="4"/>
      <c r="K2" s="4"/>
      <c r="L2" s="4"/>
      <c r="M2" s="4"/>
      <c r="N2" s="4"/>
      <c r="O2" s="4"/>
    </row>
    <row r="3" spans="1:15" x14ac:dyDescent="0.3">
      <c r="B3" s="6" t="s">
        <v>1</v>
      </c>
      <c r="C3" s="5" t="s">
        <v>2</v>
      </c>
      <c r="D3" s="6" t="s">
        <v>3</v>
      </c>
      <c r="E3" s="6" t="s">
        <v>4</v>
      </c>
      <c r="F3" s="34"/>
      <c r="G3" s="34"/>
    </row>
    <row r="4" spans="1:15" x14ac:dyDescent="0.3">
      <c r="A4" s="44" t="s">
        <v>5</v>
      </c>
      <c r="B4" s="7" t="s">
        <v>23</v>
      </c>
      <c r="C4" s="24">
        <v>1</v>
      </c>
      <c r="D4" s="25"/>
      <c r="E4" s="26">
        <f>E8*C4</f>
        <v>0</v>
      </c>
      <c r="F4" s="34"/>
      <c r="G4" s="34"/>
    </row>
    <row r="5" spans="1:15" x14ac:dyDescent="0.3">
      <c r="B5" s="8" t="s">
        <v>27</v>
      </c>
      <c r="C5" s="27">
        <v>1</v>
      </c>
      <c r="D5" s="21"/>
      <c r="E5" s="28">
        <f>ROUND(C5*D5,2)</f>
        <v>0</v>
      </c>
      <c r="F5" s="35">
        <v>237023.35999999999</v>
      </c>
      <c r="G5" s="36">
        <f>(F5/1.15)</f>
        <v>206107.26957</v>
      </c>
      <c r="I5" s="32"/>
      <c r="K5" s="45"/>
    </row>
    <row r="6" spans="1:15" x14ac:dyDescent="0.3">
      <c r="B6" s="8" t="s">
        <v>29</v>
      </c>
      <c r="C6" s="27">
        <v>46</v>
      </c>
      <c r="D6" s="21"/>
      <c r="E6" s="28">
        <f>ROUND(C6*D6,2)</f>
        <v>0</v>
      </c>
      <c r="F6" s="35"/>
      <c r="G6" s="36"/>
      <c r="I6" s="32"/>
      <c r="K6" s="45"/>
    </row>
    <row r="7" spans="1:15" x14ac:dyDescent="0.3">
      <c r="B7" s="8" t="s">
        <v>28</v>
      </c>
      <c r="C7" s="27">
        <v>1</v>
      </c>
      <c r="D7" s="21"/>
      <c r="E7" s="28">
        <f>ROUND(C7*D7,2)</f>
        <v>0</v>
      </c>
      <c r="F7" s="35"/>
      <c r="G7" s="36"/>
      <c r="I7" s="32"/>
      <c r="K7" s="45"/>
    </row>
    <row r="8" spans="1:15" x14ac:dyDescent="0.3">
      <c r="B8" s="29" t="s">
        <v>6</v>
      </c>
      <c r="D8" s="30"/>
      <c r="E8" s="20">
        <f>SUM(E5:E7)</f>
        <v>0</v>
      </c>
      <c r="F8" s="37"/>
      <c r="G8" s="36"/>
    </row>
    <row r="9" spans="1:15" x14ac:dyDescent="0.3">
      <c r="B9" s="29"/>
      <c r="D9" s="30"/>
      <c r="E9" s="20"/>
      <c r="F9" s="37"/>
      <c r="G9" s="36"/>
    </row>
    <row r="10" spans="1:15" x14ac:dyDescent="0.3">
      <c r="A10" s="44" t="s">
        <v>7</v>
      </c>
      <c r="B10" s="7" t="s">
        <v>24</v>
      </c>
      <c r="C10" s="24">
        <v>1</v>
      </c>
      <c r="D10" s="25"/>
      <c r="E10" s="26">
        <f>E15*C10</f>
        <v>0</v>
      </c>
      <c r="F10" s="34"/>
      <c r="G10" s="34"/>
    </row>
    <row r="11" spans="1:15" x14ac:dyDescent="0.3">
      <c r="B11" s="8" t="s">
        <v>30</v>
      </c>
      <c r="C11" s="27">
        <v>12</v>
      </c>
      <c r="D11" s="21"/>
      <c r="E11" s="28">
        <f>ROUND(C11*D11,2)</f>
        <v>0</v>
      </c>
      <c r="F11" s="35">
        <v>25.16</v>
      </c>
      <c r="G11" s="36">
        <f>(F11/1.15)</f>
        <v>21.878260000000001</v>
      </c>
    </row>
    <row r="12" spans="1:15" x14ac:dyDescent="0.3">
      <c r="B12" s="8" t="s">
        <v>31</v>
      </c>
      <c r="C12" s="27">
        <v>24</v>
      </c>
      <c r="D12" s="21"/>
      <c r="E12" s="28">
        <f t="shared" ref="E12:E14" si="0">ROUND(C12*D12,2)</f>
        <v>0</v>
      </c>
      <c r="F12" s="35"/>
      <c r="G12" s="36"/>
    </row>
    <row r="13" spans="1:15" x14ac:dyDescent="0.3">
      <c r="B13" s="8" t="s">
        <v>32</v>
      </c>
      <c r="C13" s="27">
        <v>4.5999999999999996</v>
      </c>
      <c r="D13" s="21"/>
      <c r="E13" s="28">
        <f t="shared" si="0"/>
        <v>0</v>
      </c>
      <c r="F13" s="35"/>
      <c r="G13" s="36"/>
    </row>
    <row r="14" spans="1:15" x14ac:dyDescent="0.3">
      <c r="B14" s="8" t="s">
        <v>33</v>
      </c>
      <c r="C14" s="27">
        <v>12</v>
      </c>
      <c r="D14" s="21"/>
      <c r="E14" s="28">
        <f t="shared" si="0"/>
        <v>0</v>
      </c>
      <c r="F14" s="35"/>
      <c r="G14" s="36"/>
    </row>
    <row r="15" spans="1:15" x14ac:dyDescent="0.3">
      <c r="B15" s="29" t="s">
        <v>8</v>
      </c>
      <c r="C15" s="27"/>
      <c r="D15" s="30"/>
      <c r="E15" s="20">
        <f>SUM(E11:E14)</f>
        <v>0</v>
      </c>
      <c r="F15" s="37"/>
      <c r="G15" s="36"/>
    </row>
    <row r="16" spans="1:15" x14ac:dyDescent="0.3">
      <c r="B16" s="29"/>
      <c r="D16" s="30"/>
      <c r="E16" s="20"/>
      <c r="F16" s="37"/>
      <c r="G16" s="36"/>
    </row>
    <row r="17" spans="1:12" x14ac:dyDescent="0.3">
      <c r="A17" s="44" t="s">
        <v>9</v>
      </c>
      <c r="B17" s="7" t="s">
        <v>25</v>
      </c>
      <c r="C17" s="24">
        <v>1</v>
      </c>
      <c r="D17" s="25"/>
      <c r="E17" s="26">
        <f>E20*C17</f>
        <v>0</v>
      </c>
      <c r="F17" s="37" t="e">
        <f>IF(D17&gt;#REF!,"!!!","")</f>
        <v>#REF!</v>
      </c>
      <c r="G17" s="36"/>
    </row>
    <row r="18" spans="1:12" ht="28.8" x14ac:dyDescent="0.3">
      <c r="B18" s="8" t="s">
        <v>34</v>
      </c>
      <c r="C18" s="27">
        <v>8</v>
      </c>
      <c r="D18" s="21"/>
      <c r="E18" s="28">
        <f t="shared" ref="E18:E19" si="1">ROUND(C18*D18,2)</f>
        <v>0</v>
      </c>
      <c r="F18" s="35">
        <v>97000</v>
      </c>
      <c r="G18" s="36">
        <f t="shared" ref="G18" si="2">(F18/1.15)</f>
        <v>84347.826090000002</v>
      </c>
    </row>
    <row r="19" spans="1:12" x14ac:dyDescent="0.3">
      <c r="B19" s="8" t="s">
        <v>35</v>
      </c>
      <c r="C19" s="27">
        <v>8</v>
      </c>
      <c r="D19" s="21"/>
      <c r="E19" s="28">
        <f t="shared" si="1"/>
        <v>0</v>
      </c>
      <c r="F19" s="35"/>
      <c r="G19" s="36"/>
    </row>
    <row r="20" spans="1:12" x14ac:dyDescent="0.3">
      <c r="B20" s="29" t="s">
        <v>10</v>
      </c>
      <c r="D20" s="30"/>
      <c r="E20" s="20">
        <f>SUM(E18:E19)</f>
        <v>0</v>
      </c>
      <c r="F20" s="37"/>
      <c r="G20" s="36"/>
      <c r="L20" s="46"/>
    </row>
    <row r="21" spans="1:12" x14ac:dyDescent="0.3">
      <c r="B21" s="29"/>
      <c r="D21" s="30"/>
      <c r="E21" s="20"/>
      <c r="F21" s="37"/>
      <c r="G21" s="36"/>
    </row>
    <row r="22" spans="1:12" x14ac:dyDescent="0.3">
      <c r="A22" s="44" t="s">
        <v>11</v>
      </c>
      <c r="B22" s="7" t="s">
        <v>26</v>
      </c>
      <c r="C22" s="24">
        <v>1</v>
      </c>
      <c r="D22" s="25"/>
      <c r="E22" s="26">
        <f>E30*C22</f>
        <v>0</v>
      </c>
      <c r="F22" s="34"/>
      <c r="G22" s="36"/>
    </row>
    <row r="23" spans="1:12" x14ac:dyDescent="0.3">
      <c r="B23" s="8" t="s">
        <v>40</v>
      </c>
      <c r="C23" s="27">
        <v>12</v>
      </c>
      <c r="D23" s="21"/>
      <c r="E23" s="28">
        <f t="shared" ref="E23:E26" si="3">ROUND(C23*D23,2)</f>
        <v>0</v>
      </c>
      <c r="F23" s="34"/>
      <c r="G23" s="36"/>
    </row>
    <row r="24" spans="1:12" x14ac:dyDescent="0.3">
      <c r="B24" s="8" t="s">
        <v>36</v>
      </c>
      <c r="C24" s="27">
        <v>1</v>
      </c>
      <c r="D24" s="21"/>
      <c r="E24" s="28">
        <f t="shared" si="3"/>
        <v>0</v>
      </c>
      <c r="F24" s="34"/>
      <c r="G24" s="36"/>
    </row>
    <row r="25" spans="1:12" x14ac:dyDescent="0.3">
      <c r="B25" s="8" t="s">
        <v>41</v>
      </c>
      <c r="C25" s="27">
        <v>12</v>
      </c>
      <c r="D25" s="21"/>
      <c r="E25" s="28">
        <f t="shared" si="3"/>
        <v>0</v>
      </c>
      <c r="F25" s="34"/>
      <c r="G25" s="36"/>
    </row>
    <row r="26" spans="1:12" x14ac:dyDescent="0.3">
      <c r="B26" s="8" t="s">
        <v>42</v>
      </c>
      <c r="C26" s="27">
        <v>1</v>
      </c>
      <c r="D26" s="21"/>
      <c r="E26" s="28">
        <f t="shared" si="3"/>
        <v>0</v>
      </c>
      <c r="F26" s="34"/>
      <c r="G26" s="36"/>
    </row>
    <row r="27" spans="1:12" ht="28.8" x14ac:dyDescent="0.3">
      <c r="B27" s="8" t="s">
        <v>37</v>
      </c>
      <c r="C27" s="27">
        <v>1</v>
      </c>
      <c r="D27" s="21"/>
      <c r="E27" s="28">
        <f t="shared" ref="E27:E29" si="4">ROUND(C27*D27,2)</f>
        <v>0</v>
      </c>
      <c r="F27" s="34"/>
      <c r="G27" s="36"/>
    </row>
    <row r="28" spans="1:12" ht="28.8" x14ac:dyDescent="0.3">
      <c r="B28" s="8" t="s">
        <v>38</v>
      </c>
      <c r="C28" s="27">
        <v>1</v>
      </c>
      <c r="D28" s="21"/>
      <c r="E28" s="28">
        <f t="shared" si="4"/>
        <v>0</v>
      </c>
      <c r="F28" s="34"/>
      <c r="G28" s="36"/>
    </row>
    <row r="29" spans="1:12" ht="28.8" x14ac:dyDescent="0.3">
      <c r="B29" s="8" t="s">
        <v>39</v>
      </c>
      <c r="C29" s="27">
        <v>1</v>
      </c>
      <c r="D29" s="21"/>
      <c r="E29" s="28">
        <f t="shared" si="4"/>
        <v>0</v>
      </c>
      <c r="F29" s="34"/>
      <c r="G29" s="36"/>
    </row>
    <row r="30" spans="1:12" x14ac:dyDescent="0.3">
      <c r="B30" s="29" t="s">
        <v>43</v>
      </c>
      <c r="C30" s="27"/>
      <c r="D30" s="30"/>
      <c r="E30" s="20">
        <f>SUM(E23:E29)</f>
        <v>0</v>
      </c>
      <c r="F30" s="34"/>
      <c r="G30" s="34"/>
    </row>
    <row r="31" spans="1:12" x14ac:dyDescent="0.3">
      <c r="B31" s="29"/>
      <c r="D31" s="30"/>
      <c r="E31" s="20"/>
      <c r="F31" s="34"/>
      <c r="G31" s="34"/>
    </row>
    <row r="32" spans="1:12" x14ac:dyDescent="0.3">
      <c r="B32" s="29"/>
      <c r="D32" s="30"/>
      <c r="E32" s="20"/>
      <c r="F32" s="34"/>
      <c r="G32" s="34"/>
    </row>
    <row r="33" spans="2:8" x14ac:dyDescent="0.3">
      <c r="B33" s="29" t="s">
        <v>19</v>
      </c>
      <c r="D33" s="30"/>
      <c r="E33" s="20">
        <f>SUM(E4,E10,E17,E22,)</f>
        <v>0</v>
      </c>
      <c r="F33" s="34"/>
      <c r="G33" s="34"/>
    </row>
    <row r="34" spans="2:8" x14ac:dyDescent="0.3">
      <c r="B34" s="11"/>
      <c r="C34" s="10"/>
      <c r="D34" s="10"/>
      <c r="E34" s="31"/>
      <c r="F34" s="34"/>
      <c r="G34" s="34"/>
    </row>
    <row r="35" spans="2:8" x14ac:dyDescent="0.3">
      <c r="E35" s="32"/>
      <c r="F35" s="34"/>
      <c r="G35" s="34"/>
    </row>
    <row r="36" spans="2:8" x14ac:dyDescent="0.3">
      <c r="B36" s="9" t="s">
        <v>12</v>
      </c>
      <c r="C36" s="15"/>
      <c r="D36" s="33"/>
      <c r="E36" s="20">
        <f>ROUND(E33,2)</f>
        <v>0</v>
      </c>
      <c r="F36" s="34"/>
      <c r="G36" s="34"/>
    </row>
    <row r="37" spans="2:8" x14ac:dyDescent="0.3">
      <c r="B37" s="12"/>
      <c r="C37" s="16"/>
      <c r="D37" s="47"/>
      <c r="E37" s="22"/>
      <c r="F37" s="34"/>
      <c r="G37" s="34"/>
    </row>
    <row r="38" spans="2:8" x14ac:dyDescent="0.3">
      <c r="B38" s="1" t="s">
        <v>13</v>
      </c>
      <c r="D38" s="14"/>
      <c r="E38" s="20">
        <f>E36*D38</f>
        <v>0</v>
      </c>
      <c r="F38" s="34"/>
      <c r="G38" s="34"/>
    </row>
    <row r="39" spans="2:8" x14ac:dyDescent="0.3">
      <c r="B39" s="1"/>
      <c r="D39" s="17"/>
      <c r="E39" s="23"/>
      <c r="F39" s="34"/>
      <c r="G39" s="34"/>
    </row>
    <row r="40" spans="2:8" x14ac:dyDescent="0.3">
      <c r="B40" s="1" t="s">
        <v>14</v>
      </c>
      <c r="D40" s="14"/>
      <c r="E40" s="20">
        <f>E36*D40</f>
        <v>0</v>
      </c>
      <c r="F40" s="39"/>
      <c r="G40" s="39"/>
      <c r="H40" s="39"/>
    </row>
    <row r="41" spans="2:8" x14ac:dyDescent="0.3">
      <c r="B41" s="1"/>
      <c r="D41" s="17"/>
      <c r="E41" s="23"/>
      <c r="F41" s="39"/>
      <c r="G41" s="39"/>
      <c r="H41" s="39"/>
    </row>
    <row r="42" spans="2:8" x14ac:dyDescent="0.3">
      <c r="B42" s="1" t="s">
        <v>15</v>
      </c>
      <c r="D42" s="17"/>
      <c r="E42" s="20">
        <f>E36+E38+E40</f>
        <v>0</v>
      </c>
      <c r="F42" s="39"/>
      <c r="G42" s="39"/>
      <c r="H42" s="39"/>
    </row>
    <row r="43" spans="2:8" x14ac:dyDescent="0.3">
      <c r="B43" s="1"/>
      <c r="D43" s="17"/>
      <c r="E43" s="23"/>
    </row>
    <row r="44" spans="2:8" x14ac:dyDescent="0.3">
      <c r="B44" s="1" t="s">
        <v>16</v>
      </c>
      <c r="D44" s="18">
        <v>0.21</v>
      </c>
      <c r="E44" s="20">
        <f>E42*0.21</f>
        <v>0</v>
      </c>
      <c r="F44" s="39"/>
      <c r="G44" s="39"/>
      <c r="H44" s="39"/>
    </row>
    <row r="45" spans="2:8" x14ac:dyDescent="0.3">
      <c r="E45" s="19"/>
    </row>
    <row r="46" spans="2:8" x14ac:dyDescent="0.3">
      <c r="B46" s="1" t="s">
        <v>17</v>
      </c>
      <c r="E46" s="20">
        <f>E42+E44</f>
        <v>0</v>
      </c>
      <c r="F46" s="40"/>
      <c r="G46" s="40"/>
      <c r="H46" s="40"/>
    </row>
    <row r="47" spans="2:8" x14ac:dyDescent="0.3">
      <c r="B47" s="13"/>
      <c r="C47" s="13" t="s">
        <v>18</v>
      </c>
      <c r="E47" s="32"/>
    </row>
    <row r="48" spans="2:8" x14ac:dyDescent="0.3">
      <c r="C48" s="13"/>
      <c r="E48" s="32"/>
      <c r="F48" s="38"/>
      <c r="G48" s="38"/>
      <c r="H48" s="38"/>
    </row>
    <row r="49" spans="2:8" x14ac:dyDescent="0.3">
      <c r="B49" s="39"/>
      <c r="C49" s="39"/>
      <c r="D49" s="39"/>
      <c r="E49" s="39"/>
    </row>
    <row r="50" spans="2:8" x14ac:dyDescent="0.3">
      <c r="B50" s="41" t="s">
        <v>20</v>
      </c>
      <c r="C50" s="39"/>
      <c r="D50" s="39"/>
      <c r="E50" s="39"/>
      <c r="F50" s="38"/>
      <c r="G50" s="38"/>
      <c r="H50" s="38"/>
    </row>
    <row r="51" spans="2:8" x14ac:dyDescent="0.3">
      <c r="B51" s="42"/>
      <c r="C51" s="39"/>
      <c r="D51" s="39"/>
      <c r="E51" s="39"/>
    </row>
    <row r="52" spans="2:8" ht="40.200000000000003" x14ac:dyDescent="0.3">
      <c r="B52" s="43" t="s">
        <v>21</v>
      </c>
    </row>
    <row r="53" spans="2:8" x14ac:dyDescent="0.3">
      <c r="B53" s="42"/>
      <c r="C53" s="39"/>
      <c r="D53" s="39"/>
      <c r="E53" s="39"/>
    </row>
    <row r="54" spans="2:8" ht="92.4" customHeight="1" x14ac:dyDescent="0.3">
      <c r="B54" s="43" t="s">
        <v>22</v>
      </c>
    </row>
    <row r="55" spans="2:8" x14ac:dyDescent="0.3">
      <c r="B55" s="40"/>
      <c r="C55" s="40"/>
      <c r="D55" s="40"/>
      <c r="E55" s="40"/>
    </row>
    <row r="57" spans="2:8" x14ac:dyDescent="0.3">
      <c r="B57" s="38"/>
      <c r="C57" s="38"/>
      <c r="D57" s="38"/>
      <c r="E57" s="38"/>
    </row>
    <row r="59" spans="2:8" x14ac:dyDescent="0.3">
      <c r="B59" s="38"/>
      <c r="C59" s="38"/>
      <c r="D59" s="38"/>
      <c r="E59" s="38"/>
    </row>
  </sheetData>
  <sheetProtection algorithmName="SHA-512" hashValue="LUK5p++ynhGxGsJSYwQw5LOtWXh3/+XxFnOHjnT8XrXLziJyExqi8KGGj4zkiDLEe7KAduX3n18ArVYeg/84Jw==" saltValue="Q1X3006cItTBhB8VhhPj8g==" spinCount="100000" sheet="1" selectLockedCells="1"/>
  <mergeCells count="1">
    <mergeCell ref="A1:E1"/>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4ce6f2a4-3cf8-4435-999d-d4652fe8fa53">PN7YJE6ASU6D-338107997-337</_dlc_DocId>
    <_dlc_DocIdUrl xmlns="4ce6f2a4-3cf8-4435-999d-d4652fe8fa53">
      <Url>https://espacios.metromadrid.es/asi/SerExpl/_layouts/15/DocIdRedir.aspx?ID=PN7YJE6ASU6D-338107997-337</Url>
      <Description>PN7YJE6ASU6D-338107997-337</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o" ma:contentTypeID="0x0101009D0AF3BD59D1C948953EF209A873B531" ma:contentTypeVersion="2" ma:contentTypeDescription="Crear nuevo documento." ma:contentTypeScope="" ma:versionID="5e601a12239c85438abfe78bfef223e6">
  <xsd:schema xmlns:xsd="http://www.w3.org/2001/XMLSchema" xmlns:xs="http://www.w3.org/2001/XMLSchema" xmlns:p="http://schemas.microsoft.com/office/2006/metadata/properties" xmlns:ns2="4ce6f2a4-3cf8-4435-999d-d4652fe8fa53" targetNamespace="http://schemas.microsoft.com/office/2006/metadata/properties" ma:root="true" ma:fieldsID="e27f9891036147cd61f65ae9002ade64" ns2:_="">
    <xsd:import namespace="4ce6f2a4-3cf8-4435-999d-d4652fe8fa53"/>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e6f2a4-3cf8-4435-999d-d4652fe8fa53" elementFormDefault="qualified">
    <xsd:import namespace="http://schemas.microsoft.com/office/2006/documentManagement/types"/>
    <xsd:import namespace="http://schemas.microsoft.com/office/infopath/2007/PartnerControls"/>
    <xsd:element name="_dlc_DocId" ma:index="8" nillable="true" ma:displayName="Valor de Id. de documento" ma:description="El valor del identificador de documento asignado a este elemento." ma:internalName="_dlc_DocId" ma:readOnly="true">
      <xsd:simpleType>
        <xsd:restriction base="dms:Text"/>
      </xsd:simpleType>
    </xsd:element>
    <xsd:element name="_dlc_DocIdUrl" ma:index="9"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0CBD273-7FE2-4209-87AD-1B534B00962A}">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4ce6f2a4-3cf8-4435-999d-d4652fe8fa53"/>
    <ds:schemaRef ds:uri="http://www.w3.org/XML/1998/namespace"/>
    <ds:schemaRef ds:uri="http://purl.org/dc/dcmitype/"/>
  </ds:schemaRefs>
</ds:datastoreItem>
</file>

<file path=customXml/itemProps2.xml><?xml version="1.0" encoding="utf-8"?>
<ds:datastoreItem xmlns:ds="http://schemas.openxmlformats.org/officeDocument/2006/customXml" ds:itemID="{E9F3F1C8-6F87-48A5-9799-7721FEFD4488}">
  <ds:schemaRefs>
    <ds:schemaRef ds:uri="http://schemas.microsoft.com/sharepoint/v3/contenttype/forms"/>
  </ds:schemaRefs>
</ds:datastoreItem>
</file>

<file path=customXml/itemProps3.xml><?xml version="1.0" encoding="utf-8"?>
<ds:datastoreItem xmlns:ds="http://schemas.openxmlformats.org/officeDocument/2006/customXml" ds:itemID="{AE0ED0E1-CC11-475E-87D3-870B76A4AD12}">
  <ds:schemaRefs>
    <ds:schemaRef ds:uri="http://schemas.microsoft.com/sharepoint/events"/>
  </ds:schemaRefs>
</ds:datastoreItem>
</file>

<file path=customXml/itemProps4.xml><?xml version="1.0" encoding="utf-8"?>
<ds:datastoreItem xmlns:ds="http://schemas.openxmlformats.org/officeDocument/2006/customXml" ds:itemID="{E0150182-2FF8-402B-9400-11D6088349F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ce6f2a4-3cf8-4435-999d-d4652fe8fa5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Prespuesto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Muñoz Velez, Sofia</dc:creator>
  <cp:keywords/>
  <dc:description/>
  <cp:lastModifiedBy>Donaire Granado, Alberto</cp:lastModifiedBy>
  <cp:revision/>
  <dcterms:created xsi:type="dcterms:W3CDTF">2020-10-28T09:41:18Z</dcterms:created>
  <dcterms:modified xsi:type="dcterms:W3CDTF">2023-01-16T07:32:44Z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0x0101009D0AF3BD59D1C948953EF209A873B531</vt:lpwstr>
  </property>
  <property fmtid="{D5CDD505-2E9C-101B-9397-08002B2CF9AE}" pid="3" name="_dlc_DocIdItemGuid">
    <vt:lpwstr>13cd6dbe-c966-47cd-87f7-741134758f18</vt:lpwstr>
  </property>
  <property fmtid="{D5CDD505-2E9C-101B-9397-08002B2CF9AE}" pid="4" name="TaxKeyword">
    <vt:lpwstr/>
  </property>
</Properties>
</file>