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L:\AA EEMM\DOC. ECONOMICA\INVERSIONES\METRO\AÑO 2022\SUSTITUCION 32 MOMENTUM\2 - SOLICITUD DE CONTRATACIÓN\230419 Comentario Licitaciones\"/>
    </mc:Choice>
  </mc:AlternateContent>
  <xr:revisionPtr revIDLastSave="0" documentId="13_ncr:1_{CFFED8D5-98B7-4F09-9790-69FFC691DA2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reciario Reforma Cambio PLC" sheetId="1" r:id="rId1"/>
  </sheets>
  <definedNames>
    <definedName name="_xlnm._FilterDatabase" localSheetId="0" hidden="1">'Preciario Reforma Cambio PLC'!#REF!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" i="1" l="1"/>
  <c r="P7" i="1"/>
  <c r="H8" i="1"/>
  <c r="H9" i="1"/>
  <c r="H10" i="1"/>
  <c r="H6" i="1"/>
  <c r="P10" i="1" l="1"/>
  <c r="P9" i="1"/>
  <c r="P8" i="1"/>
  <c r="Q8" i="1" s="1"/>
  <c r="R8" i="1" s="1"/>
  <c r="P6" i="1"/>
  <c r="Q9" i="1" l="1"/>
  <c r="R9" i="1" s="1"/>
  <c r="Q6" i="1"/>
  <c r="R6" i="1" s="1"/>
  <c r="R11" i="1" l="1"/>
  <c r="I8" i="1"/>
  <c r="J8" i="1" s="1"/>
  <c r="I9" i="1" l="1"/>
  <c r="J9" i="1" s="1"/>
  <c r="I6" i="1"/>
  <c r="J6" i="1" s="1"/>
  <c r="J11" i="1" l="1"/>
  <c r="J13" i="1" s="1"/>
  <c r="R13" i="1"/>
  <c r="R12" i="1"/>
  <c r="R14" i="1" l="1"/>
  <c r="R15" i="1" s="1"/>
  <c r="R16" i="1" s="1"/>
  <c r="R17" i="1" s="1"/>
  <c r="J12" i="1"/>
  <c r="J14" i="1" s="1"/>
  <c r="J15" i="1" s="1"/>
  <c r="J16" i="1" s="1"/>
  <c r="J17" i="1" s="1"/>
</calcChain>
</file>

<file path=xl/sharedStrings.xml><?xml version="1.0" encoding="utf-8"?>
<sst xmlns="http://schemas.openxmlformats.org/spreadsheetml/2006/main" count="55" uniqueCount="36">
  <si>
    <t>CONCEPTO</t>
  </si>
  <si>
    <t>Gastos Generales</t>
  </si>
  <si>
    <t>Beneficio Industrial</t>
  </si>
  <si>
    <t>IVA</t>
  </si>
  <si>
    <t>Base Imponible (sin IVA)</t>
  </si>
  <si>
    <t>Presupuesto Máximo Licitación (con IVA)</t>
  </si>
  <si>
    <t>%</t>
  </si>
  <si>
    <t>CUADRO PRESENTACIÓN DESGLOSE OFERTA ECONÓMICA</t>
  </si>
  <si>
    <t>PRESUPUESTO</t>
  </si>
  <si>
    <t>OFERTA</t>
  </si>
  <si>
    <t>CASILLAS A COMPLETAR</t>
  </si>
  <si>
    <t>"Presupuesto máximo de licitación"</t>
  </si>
  <si>
    <t>Importe Ofertado (sin IVA)</t>
  </si>
  <si>
    <t>Importe Ofertado (con IVA)</t>
  </si>
  <si>
    <t>TOTAL OFERTA LICITACION SIN IVA</t>
  </si>
  <si>
    <t>PRESUPUESTO BASE LICITACIÓN CON IVA</t>
  </si>
  <si>
    <t>SERVICIO DE REFORMA DE LA MANIOBRA Y SUSTITUCIÓN DEL AUTÓMATA DE CONTROL EN 32 ESCALERAS MECÁNICAS MARCA THYSSEN</t>
  </si>
  <si>
    <t>Montaje nuevo PLC y reforma maniobra</t>
  </si>
  <si>
    <t>Actualización SW de la U. Maestra</t>
  </si>
  <si>
    <t>Entrega documentación, generación de esquemas y su distribución</t>
  </si>
  <si>
    <t>TOTAL MATERIALES</t>
  </si>
  <si>
    <t>MANO DE OBRA</t>
  </si>
  <si>
    <t>Descompuestos de mano de obra</t>
  </si>
  <si>
    <t>Uds.</t>
  </si>
  <si>
    <t>Horas</t>
  </si>
  <si>
    <t>€/h</t>
  </si>
  <si>
    <t>Total parcial mano de obra</t>
  </si>
  <si>
    <t>TOTAL MANO DE OBRA</t>
  </si>
  <si>
    <t>TOTAL UNIDAD DE OBRA</t>
  </si>
  <si>
    <t>Ingeniero de desarrollo y soporte</t>
  </si>
  <si>
    <t>Técnico especializado</t>
  </si>
  <si>
    <t>Programador especializado</t>
  </si>
  <si>
    <t>Técnico delineación</t>
  </si>
  <si>
    <t>Técnico reproducción y reparto</t>
  </si>
  <si>
    <t>Presupuesto Unitario de Ejecución</t>
  </si>
  <si>
    <t>TOTAL OFERTA IMPORTE UNITARIO SIN IVA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</si>
</sst>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16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b/>
      <sz val="11"/>
      <color theme="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i/>
      <sz val="11"/>
      <color rgb="FF000000"/>
      <name val="Calibri"/>
      <family val="2"/>
    </font>
    <font>
      <b/>
      <sz val="12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i/>
      <sz val="10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10"/>
      <color theme="0"/>
      <name val="Calibri"/>
      <family val="2"/>
      <scheme val="minor"/>
    </font>
    <font>
      <b/>
      <sz val="1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8DB3E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485"/>
        <bgColor indexed="64"/>
      </patternFill>
    </fill>
  </fills>
  <borders count="5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114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 applyProtection="1">
      <alignment vertical="center"/>
    </xf>
    <xf numFmtId="44" fontId="2" fillId="3" borderId="3" xfId="1" applyFont="1" applyFill="1" applyBorder="1" applyAlignment="1" applyProtection="1">
      <alignment horizontal="right" vertical="center"/>
    </xf>
    <xf numFmtId="0" fontId="7" fillId="6" borderId="15" xfId="0" applyFont="1" applyFill="1" applyBorder="1" applyAlignment="1" applyProtection="1">
      <alignment horizontal="center" vertical="center"/>
    </xf>
    <xf numFmtId="44" fontId="2" fillId="8" borderId="3" xfId="1" applyFont="1" applyFill="1" applyBorder="1" applyAlignment="1" applyProtection="1">
      <alignment horizontal="right" vertical="center"/>
    </xf>
    <xf numFmtId="164" fontId="2" fillId="0" borderId="3" xfId="1" applyNumberFormat="1" applyFont="1" applyFill="1" applyBorder="1" applyAlignment="1" applyProtection="1">
      <alignment horizontal="right" vertical="center"/>
    </xf>
    <xf numFmtId="164" fontId="2" fillId="0" borderId="18" xfId="1" applyNumberFormat="1" applyFont="1" applyFill="1" applyBorder="1" applyAlignment="1" applyProtection="1">
      <alignment horizontal="right" vertical="center"/>
    </xf>
    <xf numFmtId="0" fontId="0" fillId="0" borderId="0" xfId="0" applyProtection="1"/>
    <xf numFmtId="0" fontId="0" fillId="0" borderId="0" xfId="0" applyAlignment="1" applyProtection="1">
      <alignment horizontal="center"/>
    </xf>
    <xf numFmtId="0" fontId="10" fillId="4" borderId="0" xfId="0" applyFont="1" applyFill="1" applyAlignment="1" applyProtection="1"/>
    <xf numFmtId="0" fontId="13" fillId="7" borderId="0" xfId="0" applyFont="1" applyFill="1" applyAlignment="1" applyProtection="1"/>
    <xf numFmtId="164" fontId="0" fillId="0" borderId="11" xfId="0" applyNumberFormat="1" applyFont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horizontal="center" vertical="center"/>
    </xf>
    <xf numFmtId="164" fontId="0" fillId="0" borderId="22" xfId="0" applyNumberFormat="1" applyFont="1" applyBorder="1" applyAlignment="1" applyProtection="1">
      <alignment horizontal="center" vertical="center"/>
    </xf>
    <xf numFmtId="0" fontId="0" fillId="0" borderId="2" xfId="0" applyFont="1" applyBorder="1" applyAlignment="1" applyProtection="1">
      <alignment horizontal="center" vertical="center"/>
    </xf>
    <xf numFmtId="0" fontId="1" fillId="0" borderId="2" xfId="0" applyFont="1" applyBorder="1" applyAlignment="1" applyProtection="1">
      <alignment horizontal="center" vertical="center" wrapText="1"/>
    </xf>
    <xf numFmtId="0" fontId="1" fillId="0" borderId="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horizontal="center" vertical="center"/>
    </xf>
    <xf numFmtId="44" fontId="1" fillId="0" borderId="33" xfId="1" applyFont="1" applyBorder="1" applyAlignment="1" applyProtection="1">
      <alignment horizontal="center" vertical="center" wrapText="1"/>
    </xf>
    <xf numFmtId="0" fontId="1" fillId="0" borderId="23" xfId="0" applyFont="1" applyBorder="1" applyAlignment="1" applyProtection="1">
      <alignment vertical="center" wrapText="1"/>
    </xf>
    <xf numFmtId="2" fontId="0" fillId="0" borderId="2" xfId="0" applyNumberFormat="1" applyFont="1" applyBorder="1" applyAlignment="1" applyProtection="1">
      <alignment horizontal="center" vertical="center"/>
    </xf>
    <xf numFmtId="2" fontId="1" fillId="0" borderId="2" xfId="0" applyNumberFormat="1" applyFont="1" applyBorder="1" applyAlignment="1" applyProtection="1">
      <alignment horizontal="center" vertical="center" wrapText="1"/>
    </xf>
    <xf numFmtId="2" fontId="0" fillId="0" borderId="12" xfId="0" applyNumberFormat="1" applyFont="1" applyBorder="1" applyAlignment="1" applyProtection="1">
      <alignment horizontal="center" vertical="center"/>
    </xf>
    <xf numFmtId="0" fontId="0" fillId="0" borderId="26" xfId="0" applyFont="1" applyBorder="1" applyAlignment="1" applyProtection="1">
      <alignment horizontal="center" vertical="center"/>
    </xf>
    <xf numFmtId="2" fontId="0" fillId="0" borderId="26" xfId="0" applyNumberFormat="1" applyFont="1" applyBorder="1" applyAlignment="1" applyProtection="1">
      <alignment horizontal="center" vertical="center"/>
    </xf>
    <xf numFmtId="44" fontId="0" fillId="0" borderId="25" xfId="1" applyFont="1" applyBorder="1" applyAlignment="1" applyProtection="1">
      <alignment horizontal="center" vertical="center"/>
    </xf>
    <xf numFmtId="44" fontId="0" fillId="0" borderId="2" xfId="1" applyFont="1" applyBorder="1" applyAlignment="1" applyProtection="1">
      <alignment horizontal="center" vertical="center"/>
    </xf>
    <xf numFmtId="44" fontId="1" fillId="0" borderId="2" xfId="1" applyFont="1" applyBorder="1" applyAlignment="1" applyProtection="1">
      <alignment horizontal="center" vertical="center" wrapText="1"/>
    </xf>
    <xf numFmtId="44" fontId="0" fillId="0" borderId="25" xfId="0" applyNumberFormat="1" applyFont="1" applyBorder="1" applyAlignment="1" applyProtection="1">
      <alignment horizontal="center" vertical="center"/>
    </xf>
    <xf numFmtId="44" fontId="0" fillId="0" borderId="2" xfId="0" applyNumberFormat="1" applyFont="1" applyBorder="1" applyAlignment="1" applyProtection="1">
      <alignment horizontal="center" vertical="center"/>
    </xf>
    <xf numFmtId="44" fontId="1" fillId="0" borderId="2" xfId="0" applyNumberFormat="1" applyFont="1" applyBorder="1" applyAlignment="1" applyProtection="1">
      <alignment horizontal="center" vertical="center" wrapText="1"/>
    </xf>
    <xf numFmtId="44" fontId="0" fillId="0" borderId="28" xfId="0" applyNumberFormat="1" applyFont="1" applyBorder="1" applyAlignment="1" applyProtection="1">
      <alignment horizontal="center" vertical="center"/>
    </xf>
    <xf numFmtId="0" fontId="0" fillId="0" borderId="37" xfId="0" applyFont="1" applyBorder="1" applyAlignment="1" applyProtection="1">
      <alignment horizontal="center" vertical="center"/>
    </xf>
    <xf numFmtId="0" fontId="0" fillId="0" borderId="9" xfId="0" applyFont="1" applyBorder="1" applyAlignment="1" applyProtection="1">
      <alignment horizontal="center" vertical="center"/>
    </xf>
    <xf numFmtId="44" fontId="1" fillId="0" borderId="11" xfId="0" applyNumberFormat="1" applyFont="1" applyBorder="1" applyAlignment="1" applyProtection="1">
      <alignment horizontal="center" vertical="center" wrapText="1"/>
    </xf>
    <xf numFmtId="44" fontId="1" fillId="0" borderId="23" xfId="0" applyNumberFormat="1" applyFont="1" applyBorder="1" applyAlignment="1" applyProtection="1">
      <alignment horizontal="center" vertical="center" wrapText="1"/>
    </xf>
    <xf numFmtId="0" fontId="3" fillId="2" borderId="1" xfId="0" applyFont="1" applyFill="1" applyBorder="1" applyAlignment="1" applyProtection="1">
      <alignment horizontal="center" vertical="center" wrapText="1"/>
    </xf>
    <xf numFmtId="0" fontId="3" fillId="2" borderId="42" xfId="0" applyFont="1" applyFill="1" applyBorder="1" applyAlignment="1" applyProtection="1">
      <alignment horizontal="center" vertical="center" wrapText="1"/>
    </xf>
    <xf numFmtId="0" fontId="3" fillId="2" borderId="46" xfId="0" applyFont="1" applyFill="1" applyBorder="1" applyAlignment="1" applyProtection="1">
      <alignment horizontal="center" vertical="center" wrapText="1"/>
    </xf>
    <xf numFmtId="0" fontId="6" fillId="0" borderId="24" xfId="0" applyFont="1" applyFill="1" applyBorder="1" applyAlignment="1" applyProtection="1">
      <alignment vertical="center" wrapText="1"/>
    </xf>
    <xf numFmtId="0" fontId="1" fillId="0" borderId="24" xfId="0" applyFont="1" applyFill="1" applyBorder="1" applyAlignment="1" applyProtection="1">
      <alignment vertical="center" wrapText="1"/>
    </xf>
    <xf numFmtId="0" fontId="5" fillId="0" borderId="24" xfId="0" applyFont="1" applyBorder="1" applyAlignment="1" applyProtection="1">
      <alignment vertical="center" wrapText="1"/>
    </xf>
    <xf numFmtId="0" fontId="5" fillId="0" borderId="16" xfId="0" applyFont="1" applyBorder="1" applyAlignment="1" applyProtection="1">
      <alignment vertical="center" wrapText="1"/>
    </xf>
    <xf numFmtId="0" fontId="0" fillId="0" borderId="48" xfId="0" applyFont="1" applyBorder="1" applyAlignment="1" applyProtection="1">
      <alignment horizontal="center" vertical="center"/>
    </xf>
    <xf numFmtId="0" fontId="0" fillId="0" borderId="30" xfId="0" applyFont="1" applyBorder="1" applyAlignment="1" applyProtection="1">
      <alignment horizontal="center" vertical="center"/>
    </xf>
    <xf numFmtId="2" fontId="0" fillId="0" borderId="30" xfId="0" applyNumberFormat="1" applyFont="1" applyBorder="1" applyAlignment="1" applyProtection="1">
      <alignment horizontal="center" vertical="center"/>
    </xf>
    <xf numFmtId="44" fontId="0" fillId="0" borderId="36" xfId="1" applyFont="1" applyBorder="1" applyAlignment="1" applyProtection="1">
      <alignment horizontal="center" vertical="center"/>
    </xf>
    <xf numFmtId="2" fontId="8" fillId="0" borderId="17" xfId="0" applyNumberFormat="1" applyFont="1" applyBorder="1" applyAlignment="1" applyProtection="1">
      <alignment horizontal="center" vertical="center"/>
    </xf>
    <xf numFmtId="164" fontId="0" fillId="0" borderId="11" xfId="0" applyNumberFormat="1" applyBorder="1" applyAlignment="1" applyProtection="1">
      <alignment horizontal="center" vertical="center"/>
    </xf>
    <xf numFmtId="164" fontId="0" fillId="0" borderId="20" xfId="0" applyNumberFormat="1" applyBorder="1" applyAlignment="1" applyProtection="1">
      <alignment horizontal="center" vertical="center"/>
    </xf>
    <xf numFmtId="2" fontId="8" fillId="0" borderId="2" xfId="0" applyNumberFormat="1" applyFont="1" applyBorder="1" applyAlignment="1" applyProtection="1">
      <alignment horizontal="center" vertical="center"/>
    </xf>
    <xf numFmtId="164" fontId="0" fillId="0" borderId="32" xfId="0" applyNumberFormat="1" applyBorder="1" applyAlignment="1" applyProtection="1">
      <alignment horizontal="center" vertical="center"/>
    </xf>
    <xf numFmtId="0" fontId="0" fillId="0" borderId="43" xfId="0" applyBorder="1" applyAlignment="1" applyProtection="1">
      <alignment horizontal="center" vertical="center"/>
    </xf>
    <xf numFmtId="44" fontId="15" fillId="0" borderId="21" xfId="1" applyFont="1" applyBorder="1" applyAlignment="1" applyProtection="1">
      <alignment vertical="center"/>
    </xf>
    <xf numFmtId="4" fontId="2" fillId="4" borderId="2" xfId="0" applyNumberFormat="1" applyFont="1" applyFill="1" applyBorder="1" applyAlignment="1" applyProtection="1">
      <alignment horizontal="center" vertical="center"/>
      <protection locked="0"/>
    </xf>
    <xf numFmtId="164" fontId="0" fillId="0" borderId="21" xfId="0" applyNumberFormat="1" applyFont="1" applyBorder="1" applyAlignment="1" applyProtection="1">
      <alignment horizontal="center" vertical="center"/>
    </xf>
    <xf numFmtId="2" fontId="0" fillId="0" borderId="17" xfId="0" applyNumberFormat="1" applyFont="1" applyBorder="1" applyAlignment="1" applyProtection="1">
      <alignment horizontal="center" vertical="center"/>
    </xf>
    <xf numFmtId="44" fontId="5" fillId="4" borderId="33" xfId="1" applyFont="1" applyFill="1" applyBorder="1" applyAlignment="1" applyProtection="1">
      <alignment horizontal="center" vertical="center" wrapText="1"/>
      <protection locked="0"/>
    </xf>
    <xf numFmtId="44" fontId="2" fillId="4" borderId="25" xfId="1" applyFont="1" applyFill="1" applyBorder="1" applyAlignment="1" applyProtection="1">
      <alignment horizontal="center" vertical="center"/>
      <protection locked="0"/>
    </xf>
    <xf numFmtId="44" fontId="2" fillId="4" borderId="2" xfId="1" applyFont="1" applyFill="1" applyBorder="1" applyAlignment="1" applyProtection="1">
      <alignment horizontal="center" vertical="center"/>
      <protection locked="0"/>
    </xf>
    <xf numFmtId="44" fontId="5" fillId="4" borderId="2" xfId="1" applyFont="1" applyFill="1" applyBorder="1" applyAlignment="1" applyProtection="1">
      <alignment horizontal="center" vertical="center" wrapText="1"/>
      <protection locked="0"/>
    </xf>
    <xf numFmtId="44" fontId="2" fillId="4" borderId="28" xfId="1" applyFont="1" applyFill="1" applyBorder="1" applyAlignment="1" applyProtection="1">
      <alignment horizontal="center" vertical="center"/>
      <protection locked="0"/>
    </xf>
    <xf numFmtId="0" fontId="0" fillId="0" borderId="27" xfId="0" applyFont="1" applyBorder="1" applyAlignment="1" applyProtection="1">
      <alignment horizontal="center" vertical="center"/>
    </xf>
    <xf numFmtId="0" fontId="0" fillId="0" borderId="25" xfId="0" applyFont="1" applyBorder="1" applyAlignment="1" applyProtection="1">
      <alignment horizontal="center" vertical="center"/>
    </xf>
    <xf numFmtId="44" fontId="0" fillId="0" borderId="6" xfId="0" applyNumberFormat="1" applyFont="1" applyBorder="1" applyAlignment="1" applyProtection="1">
      <alignment horizontal="center" vertical="center"/>
    </xf>
    <xf numFmtId="44" fontId="0" fillId="0" borderId="39" xfId="0" applyNumberFormat="1" applyFont="1" applyBorder="1" applyAlignment="1" applyProtection="1">
      <alignment horizontal="center" vertical="center"/>
    </xf>
    <xf numFmtId="44" fontId="1" fillId="0" borderId="40" xfId="0" applyNumberFormat="1" applyFont="1" applyBorder="1" applyAlignment="1" applyProtection="1">
      <alignment horizontal="center" vertical="center" wrapText="1"/>
    </xf>
    <xf numFmtId="44" fontId="1" fillId="0" borderId="5" xfId="0" applyNumberFormat="1" applyFont="1" applyBorder="1" applyAlignment="1" applyProtection="1">
      <alignment horizontal="center" vertical="center" wrapText="1"/>
    </xf>
    <xf numFmtId="0" fontId="11" fillId="6" borderId="1" xfId="0" applyFont="1" applyFill="1" applyBorder="1" applyAlignment="1" applyProtection="1">
      <alignment horizontal="center" vertical="center"/>
    </xf>
    <xf numFmtId="0" fontId="11" fillId="6" borderId="14" xfId="0" applyFont="1" applyFill="1" applyBorder="1" applyAlignment="1" applyProtection="1">
      <alignment horizontal="center" vertical="center"/>
    </xf>
    <xf numFmtId="0" fontId="11" fillId="6" borderId="3" xfId="0" applyFont="1" applyFill="1" applyBorder="1" applyAlignment="1" applyProtection="1">
      <alignment horizontal="center" vertical="center"/>
    </xf>
    <xf numFmtId="0" fontId="3" fillId="2" borderId="6" xfId="0" applyFont="1" applyFill="1" applyBorder="1" applyAlignment="1" applyProtection="1">
      <alignment horizontal="center" vertical="center" wrapText="1"/>
    </xf>
    <xf numFmtId="0" fontId="3" fillId="2" borderId="5" xfId="0" applyFont="1" applyFill="1" applyBorder="1" applyAlignment="1" applyProtection="1">
      <alignment horizontal="center" vertical="center" wrapText="1"/>
    </xf>
    <xf numFmtId="0" fontId="14" fillId="2" borderId="1" xfId="0" applyFont="1" applyFill="1" applyBorder="1" applyAlignment="1" applyProtection="1">
      <alignment horizontal="center" vertical="center"/>
    </xf>
    <xf numFmtId="0" fontId="14" fillId="2" borderId="14" xfId="0" applyFont="1" applyFill="1" applyBorder="1" applyAlignment="1" applyProtection="1">
      <alignment horizontal="center" vertical="center"/>
    </xf>
    <xf numFmtId="44" fontId="2" fillId="4" borderId="35" xfId="1" applyFont="1" applyFill="1" applyBorder="1" applyAlignment="1" applyProtection="1">
      <alignment horizontal="center" vertical="center"/>
      <protection locked="0"/>
    </xf>
    <xf numFmtId="44" fontId="2" fillId="4" borderId="33" xfId="1" applyFont="1" applyFill="1" applyBorder="1" applyAlignment="1" applyProtection="1">
      <alignment horizontal="center" vertical="center"/>
      <protection locked="0"/>
    </xf>
    <xf numFmtId="44" fontId="0" fillId="0" borderId="21" xfId="0" applyNumberFormat="1" applyFont="1" applyBorder="1" applyAlignment="1" applyProtection="1">
      <alignment horizontal="center" vertical="center"/>
    </xf>
    <xf numFmtId="0" fontId="0" fillId="0" borderId="22" xfId="0" applyFont="1" applyBorder="1" applyAlignment="1" applyProtection="1">
      <alignment horizontal="center" vertical="center"/>
    </xf>
    <xf numFmtId="0" fontId="1" fillId="0" borderId="6" xfId="0" applyFont="1" applyBorder="1" applyAlignment="1" applyProtection="1">
      <alignment horizontal="left" vertical="center" wrapText="1"/>
    </xf>
    <xf numFmtId="0" fontId="1" fillId="0" borderId="4" xfId="0" applyFont="1" applyBorder="1" applyAlignment="1" applyProtection="1">
      <alignment horizontal="left" vertical="center" wrapText="1"/>
    </xf>
    <xf numFmtId="0" fontId="1" fillId="0" borderId="5" xfId="0" applyFont="1" applyBorder="1" applyAlignment="1" applyProtection="1">
      <alignment horizontal="left" vertical="center" wrapText="1"/>
    </xf>
    <xf numFmtId="44" fontId="0" fillId="0" borderId="35" xfId="1" applyNumberFormat="1" applyFont="1" applyBorder="1" applyAlignment="1" applyProtection="1">
      <alignment horizontal="center" vertical="center"/>
    </xf>
    <xf numFmtId="44" fontId="0" fillId="0" borderId="33" xfId="1" applyNumberFormat="1" applyFont="1" applyBorder="1" applyAlignment="1" applyProtection="1">
      <alignment horizontal="center" vertical="center"/>
    </xf>
    <xf numFmtId="44" fontId="0" fillId="0" borderId="47" xfId="1" applyNumberFormat="1" applyFont="1" applyBorder="1" applyAlignment="1" applyProtection="1">
      <alignment horizontal="center" vertical="center"/>
    </xf>
    <xf numFmtId="44" fontId="0" fillId="0" borderId="22" xfId="0" applyNumberFormat="1" applyFont="1" applyBorder="1" applyAlignment="1" applyProtection="1">
      <alignment horizontal="center" vertical="center"/>
    </xf>
    <xf numFmtId="44" fontId="1" fillId="0" borderId="32" xfId="0" applyNumberFormat="1" applyFont="1" applyBorder="1" applyAlignment="1" applyProtection="1">
      <alignment horizontal="center" vertical="center" wrapText="1"/>
    </xf>
    <xf numFmtId="0" fontId="1" fillId="0" borderId="38" xfId="0" applyFont="1" applyBorder="1" applyAlignment="1" applyProtection="1">
      <alignment horizontal="center" vertical="center" wrapText="1"/>
    </xf>
    <xf numFmtId="0" fontId="12" fillId="0" borderId="13" xfId="0" applyFont="1" applyBorder="1" applyAlignment="1" applyProtection="1">
      <alignment horizontal="center" vertical="center" wrapText="1"/>
    </xf>
    <xf numFmtId="0" fontId="7" fillId="5" borderId="1" xfId="0" applyFont="1" applyFill="1" applyBorder="1" applyAlignment="1" applyProtection="1">
      <alignment horizontal="center" vertical="center"/>
    </xf>
    <xf numFmtId="0" fontId="7" fillId="5" borderId="14" xfId="0" applyFont="1" applyFill="1" applyBorder="1" applyAlignment="1" applyProtection="1">
      <alignment horizontal="center" vertical="center"/>
    </xf>
    <xf numFmtId="0" fontId="9" fillId="0" borderId="14" xfId="0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0" fontId="2" fillId="0" borderId="49" xfId="0" applyFont="1" applyBorder="1" applyAlignment="1" applyProtection="1">
      <alignment horizontal="center" vertical="center" wrapText="1"/>
    </xf>
    <xf numFmtId="0" fontId="0" fillId="0" borderId="31" xfId="0" applyFont="1" applyBorder="1" applyAlignment="1" applyProtection="1">
      <alignment horizontal="center" vertical="center"/>
    </xf>
    <xf numFmtId="0" fontId="0" fillId="0" borderId="36" xfId="0" applyFont="1" applyBorder="1" applyAlignment="1" applyProtection="1">
      <alignment horizontal="center" vertical="center"/>
    </xf>
    <xf numFmtId="0" fontId="0" fillId="0" borderId="29" xfId="0" applyBorder="1" applyAlignment="1" applyProtection="1">
      <alignment horizontal="center" vertical="center"/>
    </xf>
    <xf numFmtId="0" fontId="0" fillId="0" borderId="19" xfId="0" applyBorder="1" applyAlignment="1" applyProtection="1">
      <alignment horizontal="center" vertical="center"/>
    </xf>
    <xf numFmtId="0" fontId="0" fillId="0" borderId="44" xfId="0" applyBorder="1" applyAlignment="1" applyProtection="1">
      <alignment horizontal="center" vertical="center"/>
    </xf>
    <xf numFmtId="0" fontId="0" fillId="0" borderId="36" xfId="0" applyBorder="1" applyAlignment="1" applyProtection="1">
      <alignment horizontal="center" vertical="center"/>
    </xf>
    <xf numFmtId="0" fontId="0" fillId="0" borderId="15" xfId="0" applyBorder="1" applyAlignment="1" applyProtection="1">
      <alignment horizontal="center"/>
    </xf>
    <xf numFmtId="0" fontId="0" fillId="0" borderId="7" xfId="0" applyBorder="1" applyAlignment="1" applyProtection="1">
      <alignment horizontal="center"/>
    </xf>
    <xf numFmtId="0" fontId="0" fillId="0" borderId="8" xfId="0" applyBorder="1" applyAlignment="1" applyProtection="1">
      <alignment horizontal="center"/>
    </xf>
    <xf numFmtId="0" fontId="0" fillId="0" borderId="24" xfId="0" applyBorder="1" applyAlignment="1" applyProtection="1">
      <alignment horizontal="center"/>
    </xf>
    <xf numFmtId="0" fontId="0" fillId="0" borderId="0" xfId="0" applyBorder="1" applyAlignment="1" applyProtection="1">
      <alignment horizontal="center"/>
    </xf>
    <xf numFmtId="0" fontId="0" fillId="0" borderId="41" xfId="0" applyBorder="1" applyAlignment="1" applyProtection="1">
      <alignment horizontal="center"/>
    </xf>
    <xf numFmtId="0" fontId="0" fillId="0" borderId="16" xfId="0" applyBorder="1" applyAlignment="1" applyProtection="1">
      <alignment horizontal="center"/>
    </xf>
    <xf numFmtId="0" fontId="0" fillId="0" borderId="13" xfId="0" applyBorder="1" applyAlignment="1" applyProtection="1">
      <alignment horizontal="center"/>
    </xf>
    <xf numFmtId="0" fontId="0" fillId="0" borderId="45" xfId="0" applyBorder="1" applyAlignment="1" applyProtection="1">
      <alignment horizontal="center"/>
    </xf>
    <xf numFmtId="0" fontId="0" fillId="0" borderId="39" xfId="0" applyFont="1" applyBorder="1" applyAlignment="1" applyProtection="1">
      <alignment horizontal="center" vertical="center"/>
    </xf>
    <xf numFmtId="44" fontId="2" fillId="4" borderId="34" xfId="1" applyFont="1" applyFill="1" applyBorder="1" applyAlignment="1" applyProtection="1">
      <alignment horizontal="center" vertical="center"/>
      <protection locked="0"/>
    </xf>
    <xf numFmtId="0" fontId="1" fillId="0" borderId="5" xfId="0" applyFont="1" applyBorder="1" applyAlignment="1" applyProtection="1">
      <alignment horizontal="center" vertical="center" wrapText="1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20</xdr:row>
      <xdr:rowOff>114299</xdr:rowOff>
    </xdr:from>
    <xdr:ext cx="6865620" cy="1846729"/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CCA302C0-A81A-4183-89EF-8DF4C8E625BE}"/>
            </a:ext>
          </a:extLst>
        </xdr:cNvPr>
        <xdr:cNvSpPr txBox="1"/>
      </xdr:nvSpPr>
      <xdr:spPr>
        <a:xfrm>
          <a:off x="280147" y="7162799"/>
          <a:ext cx="6865620" cy="1846729"/>
        </a:xfrm>
        <a:prstGeom prst="rect">
          <a:avLst/>
        </a:prstGeom>
        <a:solidFill>
          <a:schemeClr val="bg1">
            <a:lumMod val="95000"/>
          </a:schemeClr>
        </a:solidFill>
        <a:ln w="12700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es-ES" sz="1100" i="1" u="sng"/>
            <a:t>Notas:</a:t>
          </a:r>
        </a:p>
        <a:p>
          <a:endParaRPr lang="es-ES" sz="1100" i="0"/>
        </a:p>
        <a:p>
          <a:r>
            <a:rPr lang="es-ES" sz="1100" i="0"/>
            <a:t>-</a:t>
          </a:r>
          <a:r>
            <a:rPr lang="es-ES" sz="1100" i="0" baseline="0"/>
            <a:t> No se admitirán ofertas con más de dos cifras decimales</a:t>
          </a:r>
        </a:p>
        <a:p>
          <a:endParaRPr lang="es-ES" sz="1100" i="0"/>
        </a:p>
        <a:p>
          <a:r>
            <a:rPr lang="es-ES" sz="1100" i="0"/>
            <a:t>- Serán excluidas</a:t>
          </a:r>
          <a:r>
            <a:rPr lang="es-ES" sz="1100" i="0" baseline="0"/>
            <a:t> las ofertas en las que el </a:t>
          </a:r>
          <a:r>
            <a:rPr lang="es-ES" sz="1100" i="0" u="sng" baseline="0"/>
            <a:t>Importe Ofertado</a:t>
          </a:r>
          <a:r>
            <a:rPr lang="es-ES" sz="1100" i="0" baseline="0"/>
            <a:t> exceda del </a:t>
          </a:r>
          <a:r>
            <a:rPr lang="es-ES" sz="1100" b="1" i="0" baseline="0"/>
            <a:t>Presupuesto Máximo de Licitación</a:t>
          </a:r>
          <a:r>
            <a:rPr lang="es-ES" sz="1100" i="0" baseline="0"/>
            <a:t> (tanto sin IVA como con IVA) </a:t>
          </a:r>
        </a:p>
        <a:p>
          <a:endParaRPr lang="es-ES" sz="1100" i="0" baseline="0"/>
        </a:p>
        <a:p>
          <a:r>
            <a:rPr lang="es-E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- El importe de la celda “Importe ofertado (sin IVA)” debe incluir el importe correspondiente a las celdas “Beneficio industrial” y “Gastos Generales”. En caso de que las celdas mencionadas anteriormente no estén debidamente cumplimentadas, es decir, se encuentren en blanco, se considerará que el % ofertado para dichas celdas es 0.</a:t>
          </a:r>
          <a:endParaRPr lang="es-ES" sz="1100" i="0" baseline="0"/>
        </a:p>
        <a:p>
          <a:endParaRPr lang="es-ES" sz="1100" i="0"/>
        </a:p>
      </xdr:txBody>
    </xdr:sp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U33"/>
  <sheetViews>
    <sheetView tabSelected="1" zoomScale="85" zoomScaleNormal="85" workbookViewId="0">
      <selection activeCell="Q12" sqref="Q12:Q13"/>
    </sheetView>
  </sheetViews>
  <sheetFormatPr baseColWidth="10" defaultRowHeight="15" x14ac:dyDescent="0.25"/>
  <cols>
    <col min="1" max="1" width="4.140625" customWidth="1"/>
    <col min="2" max="2" width="37.28515625" customWidth="1"/>
    <col min="3" max="3" width="12.140625" style="1" customWidth="1"/>
    <col min="4" max="4" width="30.28515625" style="1" customWidth="1"/>
    <col min="5" max="5" width="5.28515625" style="1" customWidth="1"/>
    <col min="6" max="6" width="7.28515625" style="1" customWidth="1"/>
    <col min="7" max="7" width="9.85546875" style="1" customWidth="1"/>
    <col min="8" max="8" width="13.28515625" style="1" customWidth="1"/>
    <col min="9" max="9" width="13.140625" style="1" customWidth="1"/>
    <col min="10" max="10" width="14.7109375" style="1" customWidth="1"/>
    <col min="11" max="11" width="12.28515625" style="1" customWidth="1"/>
    <col min="12" max="12" width="30.28515625" style="1" customWidth="1"/>
    <col min="13" max="13" width="5.28515625" style="1" customWidth="1"/>
    <col min="14" max="14" width="7" style="1" customWidth="1"/>
    <col min="15" max="15" width="9.7109375" style="1" customWidth="1"/>
    <col min="16" max="16" width="13.5703125" style="1" customWidth="1"/>
    <col min="17" max="17" width="13.28515625" style="1" customWidth="1"/>
    <col min="18" max="18" width="15.5703125" style="1" customWidth="1"/>
  </cols>
  <sheetData>
    <row r="1" spans="2:21" ht="34.9" customHeight="1" thickBot="1" x14ac:dyDescent="0.3">
      <c r="B1" s="89" t="s">
        <v>16</v>
      </c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  <c r="P1" s="89"/>
      <c r="Q1" s="89"/>
      <c r="R1" s="89"/>
      <c r="S1" s="2"/>
      <c r="T1" s="2"/>
      <c r="U1" s="2"/>
    </row>
    <row r="2" spans="2:21" ht="19.899999999999999" customHeight="1" thickBot="1" x14ac:dyDescent="0.3">
      <c r="B2" s="90" t="s">
        <v>7</v>
      </c>
      <c r="C2" s="91"/>
      <c r="D2" s="91"/>
      <c r="E2" s="91"/>
      <c r="F2" s="91"/>
      <c r="G2" s="91"/>
      <c r="H2" s="91"/>
      <c r="I2" s="91"/>
      <c r="J2" s="91"/>
      <c r="K2" s="91"/>
      <c r="L2" s="91"/>
      <c r="M2" s="91"/>
      <c r="N2" s="91"/>
      <c r="O2" s="91"/>
      <c r="P2" s="91"/>
      <c r="Q2" s="91"/>
      <c r="R2" s="91"/>
    </row>
    <row r="3" spans="2:21" ht="16.899999999999999" customHeight="1" thickBot="1" x14ac:dyDescent="0.3">
      <c r="B3" s="4"/>
      <c r="C3" s="69" t="s">
        <v>8</v>
      </c>
      <c r="D3" s="70"/>
      <c r="E3" s="70"/>
      <c r="F3" s="70"/>
      <c r="G3" s="70"/>
      <c r="H3" s="70"/>
      <c r="I3" s="70"/>
      <c r="J3" s="71"/>
      <c r="K3" s="69" t="s">
        <v>9</v>
      </c>
      <c r="L3" s="70"/>
      <c r="M3" s="70"/>
      <c r="N3" s="70"/>
      <c r="O3" s="70"/>
      <c r="P3" s="70"/>
      <c r="Q3" s="70"/>
      <c r="R3" s="71"/>
    </row>
    <row r="4" spans="2:21" ht="16.899999999999999" customHeight="1" thickBot="1" x14ac:dyDescent="0.3">
      <c r="B4" s="72" t="s">
        <v>0</v>
      </c>
      <c r="C4" s="72" t="s">
        <v>20</v>
      </c>
      <c r="D4" s="74" t="s">
        <v>21</v>
      </c>
      <c r="E4" s="75"/>
      <c r="F4" s="75"/>
      <c r="G4" s="75"/>
      <c r="H4" s="75"/>
      <c r="I4" s="72" t="s">
        <v>27</v>
      </c>
      <c r="J4" s="72" t="s">
        <v>28</v>
      </c>
      <c r="K4" s="72" t="s">
        <v>20</v>
      </c>
      <c r="L4" s="74" t="s">
        <v>21</v>
      </c>
      <c r="M4" s="75"/>
      <c r="N4" s="75"/>
      <c r="O4" s="75"/>
      <c r="P4" s="75"/>
      <c r="Q4" s="72" t="s">
        <v>27</v>
      </c>
      <c r="R4" s="72" t="s">
        <v>28</v>
      </c>
    </row>
    <row r="5" spans="2:21" ht="40.15" customHeight="1" thickBot="1" x14ac:dyDescent="0.3">
      <c r="B5" s="73"/>
      <c r="C5" s="73"/>
      <c r="D5" s="37" t="s">
        <v>22</v>
      </c>
      <c r="E5" s="38" t="s">
        <v>23</v>
      </c>
      <c r="F5" s="38" t="s">
        <v>24</v>
      </c>
      <c r="G5" s="38" t="s">
        <v>25</v>
      </c>
      <c r="H5" s="39" t="s">
        <v>26</v>
      </c>
      <c r="I5" s="73"/>
      <c r="J5" s="73"/>
      <c r="K5" s="73"/>
      <c r="L5" s="37" t="s">
        <v>22</v>
      </c>
      <c r="M5" s="38" t="s">
        <v>23</v>
      </c>
      <c r="N5" s="38" t="s">
        <v>24</v>
      </c>
      <c r="O5" s="38" t="s">
        <v>25</v>
      </c>
      <c r="P5" s="39" t="s">
        <v>26</v>
      </c>
      <c r="Q5" s="73"/>
      <c r="R5" s="73"/>
    </row>
    <row r="6" spans="2:21" ht="40.15" customHeight="1" x14ac:dyDescent="0.25">
      <c r="B6" s="80" t="s">
        <v>17</v>
      </c>
      <c r="C6" s="83">
        <v>4336.16</v>
      </c>
      <c r="D6" s="33" t="s">
        <v>29</v>
      </c>
      <c r="E6" s="24">
        <v>1</v>
      </c>
      <c r="F6" s="25">
        <v>2.75</v>
      </c>
      <c r="G6" s="26">
        <v>134.1</v>
      </c>
      <c r="H6" s="29">
        <f>ROUND(F6*G6,2)</f>
        <v>368.78</v>
      </c>
      <c r="I6" s="78">
        <f>H6+H7</f>
        <v>4659.9799999999996</v>
      </c>
      <c r="J6" s="65">
        <f>C6+I6</f>
        <v>8996.14</v>
      </c>
      <c r="K6" s="76"/>
      <c r="L6" s="33" t="s">
        <v>29</v>
      </c>
      <c r="M6" s="24">
        <v>1</v>
      </c>
      <c r="N6" s="25">
        <v>2.75</v>
      </c>
      <c r="O6" s="59"/>
      <c r="P6" s="29">
        <f>N6*O6</f>
        <v>0</v>
      </c>
      <c r="Q6" s="78">
        <f>P6+P7</f>
        <v>0</v>
      </c>
      <c r="R6" s="65">
        <f>K6+Q6</f>
        <v>0</v>
      </c>
    </row>
    <row r="7" spans="2:21" ht="40.15" customHeight="1" x14ac:dyDescent="0.25">
      <c r="B7" s="81"/>
      <c r="C7" s="84"/>
      <c r="D7" s="34" t="s">
        <v>30</v>
      </c>
      <c r="E7" s="15">
        <v>2</v>
      </c>
      <c r="F7" s="21">
        <v>32</v>
      </c>
      <c r="G7" s="27">
        <v>67.05</v>
      </c>
      <c r="H7" s="29">
        <f>ROUND(E7*F7*G7,2)</f>
        <v>4291.2</v>
      </c>
      <c r="I7" s="86"/>
      <c r="J7" s="66"/>
      <c r="K7" s="77"/>
      <c r="L7" s="34" t="s">
        <v>30</v>
      </c>
      <c r="M7" s="15">
        <v>2</v>
      </c>
      <c r="N7" s="21">
        <v>32</v>
      </c>
      <c r="O7" s="60"/>
      <c r="P7" s="30">
        <f>M7*N7*O7</f>
        <v>0</v>
      </c>
      <c r="Q7" s="79"/>
      <c r="R7" s="111"/>
    </row>
    <row r="8" spans="2:21" ht="40.15" customHeight="1" x14ac:dyDescent="0.25">
      <c r="B8" s="20" t="s">
        <v>18</v>
      </c>
      <c r="C8" s="19">
        <v>0</v>
      </c>
      <c r="D8" s="17" t="s">
        <v>31</v>
      </c>
      <c r="E8" s="16">
        <v>1</v>
      </c>
      <c r="F8" s="22">
        <v>2</v>
      </c>
      <c r="G8" s="28">
        <v>167.63</v>
      </c>
      <c r="H8" s="29">
        <f t="shared" ref="H8:H10" si="0">ROUND(F8*G8,2)</f>
        <v>335.26</v>
      </c>
      <c r="I8" s="35">
        <f>H8</f>
        <v>335.26</v>
      </c>
      <c r="J8" s="36">
        <f>C8+I8</f>
        <v>335.26</v>
      </c>
      <c r="K8" s="58"/>
      <c r="L8" s="17" t="s">
        <v>31</v>
      </c>
      <c r="M8" s="16">
        <v>1</v>
      </c>
      <c r="N8" s="22">
        <v>2</v>
      </c>
      <c r="O8" s="61"/>
      <c r="P8" s="31">
        <f>N8*O8</f>
        <v>0</v>
      </c>
      <c r="Q8" s="35">
        <f>P8</f>
        <v>0</v>
      </c>
      <c r="R8" s="36">
        <f>K8+Q8</f>
        <v>0</v>
      </c>
    </row>
    <row r="9" spans="2:21" ht="40.15" customHeight="1" x14ac:dyDescent="0.25">
      <c r="B9" s="81" t="s">
        <v>19</v>
      </c>
      <c r="C9" s="84">
        <v>33.53</v>
      </c>
      <c r="D9" s="17" t="s">
        <v>32</v>
      </c>
      <c r="E9" s="16">
        <v>1</v>
      </c>
      <c r="F9" s="22">
        <v>3</v>
      </c>
      <c r="G9" s="28">
        <v>78.23</v>
      </c>
      <c r="H9" s="29">
        <f t="shared" si="0"/>
        <v>234.69</v>
      </c>
      <c r="I9" s="87">
        <f>H9+H10</f>
        <v>324.09000000000003</v>
      </c>
      <c r="J9" s="67">
        <f>C9+I9</f>
        <v>357.62</v>
      </c>
      <c r="K9" s="77"/>
      <c r="L9" s="17" t="s">
        <v>32</v>
      </c>
      <c r="M9" s="16">
        <v>1</v>
      </c>
      <c r="N9" s="22">
        <v>3</v>
      </c>
      <c r="O9" s="61"/>
      <c r="P9" s="31">
        <f>N9*O9</f>
        <v>0</v>
      </c>
      <c r="Q9" s="87">
        <f>P9+P10</f>
        <v>0</v>
      </c>
      <c r="R9" s="67">
        <f>K9+Q9</f>
        <v>0</v>
      </c>
    </row>
    <row r="10" spans="2:21" ht="40.15" customHeight="1" thickBot="1" x14ac:dyDescent="0.3">
      <c r="B10" s="82"/>
      <c r="C10" s="85"/>
      <c r="D10" s="44" t="s">
        <v>33</v>
      </c>
      <c r="E10" s="45">
        <v>1</v>
      </c>
      <c r="F10" s="46">
        <v>2</v>
      </c>
      <c r="G10" s="47">
        <v>44.7</v>
      </c>
      <c r="H10" s="29">
        <f t="shared" si="0"/>
        <v>89.4</v>
      </c>
      <c r="I10" s="88"/>
      <c r="J10" s="68"/>
      <c r="K10" s="112"/>
      <c r="L10" s="13" t="s">
        <v>33</v>
      </c>
      <c r="M10" s="18">
        <v>1</v>
      </c>
      <c r="N10" s="23">
        <v>2</v>
      </c>
      <c r="O10" s="62"/>
      <c r="P10" s="32">
        <f>N10*O10</f>
        <v>0</v>
      </c>
      <c r="Q10" s="88"/>
      <c r="R10" s="113"/>
    </row>
    <row r="11" spans="2:21" x14ac:dyDescent="0.25">
      <c r="B11" s="41" t="s">
        <v>34</v>
      </c>
      <c r="C11" s="102"/>
      <c r="D11" s="103"/>
      <c r="E11" s="103"/>
      <c r="F11" s="103"/>
      <c r="G11" s="104"/>
      <c r="H11" s="98"/>
      <c r="I11" s="99"/>
      <c r="J11" s="50">
        <f>ROUND(SUM(J6:J10),2)</f>
        <v>9689.02</v>
      </c>
      <c r="K11" s="102"/>
      <c r="L11" s="103"/>
      <c r="M11" s="103"/>
      <c r="N11" s="103"/>
      <c r="O11" s="104"/>
      <c r="P11" s="63"/>
      <c r="Q11" s="64"/>
      <c r="R11" s="14">
        <f>SUM(R6:R10)</f>
        <v>0</v>
      </c>
    </row>
    <row r="12" spans="2:21" x14ac:dyDescent="0.25">
      <c r="B12" s="40" t="s">
        <v>1</v>
      </c>
      <c r="C12" s="105"/>
      <c r="D12" s="106"/>
      <c r="E12" s="106"/>
      <c r="F12" s="106"/>
      <c r="G12" s="107"/>
      <c r="H12" s="53" t="s">
        <v>6</v>
      </c>
      <c r="I12" s="51">
        <v>9</v>
      </c>
      <c r="J12" s="49">
        <f>ROUND(J11*0.09,2)</f>
        <v>872.01</v>
      </c>
      <c r="K12" s="105"/>
      <c r="L12" s="106"/>
      <c r="M12" s="106"/>
      <c r="N12" s="106"/>
      <c r="O12" s="107"/>
      <c r="P12" s="34" t="s">
        <v>6</v>
      </c>
      <c r="Q12" s="55"/>
      <c r="R12" s="12">
        <f>R11%*Q12</f>
        <v>0</v>
      </c>
    </row>
    <row r="13" spans="2:21" x14ac:dyDescent="0.25">
      <c r="B13" s="40" t="s">
        <v>2</v>
      </c>
      <c r="C13" s="105"/>
      <c r="D13" s="106"/>
      <c r="E13" s="106"/>
      <c r="F13" s="106"/>
      <c r="G13" s="107"/>
      <c r="H13" s="53" t="s">
        <v>6</v>
      </c>
      <c r="I13" s="51">
        <v>6</v>
      </c>
      <c r="J13" s="49">
        <f>ROUND(J11*0.06,2)</f>
        <v>581.34</v>
      </c>
      <c r="K13" s="105"/>
      <c r="L13" s="106"/>
      <c r="M13" s="106"/>
      <c r="N13" s="106"/>
      <c r="O13" s="107"/>
      <c r="P13" s="34" t="s">
        <v>6</v>
      </c>
      <c r="Q13" s="55"/>
      <c r="R13" s="12">
        <f>R11%*Q13</f>
        <v>0</v>
      </c>
    </row>
    <row r="14" spans="2:21" ht="30.75" thickBot="1" x14ac:dyDescent="0.3">
      <c r="B14" s="41" t="s">
        <v>35</v>
      </c>
      <c r="C14" s="105"/>
      <c r="D14" s="106"/>
      <c r="E14" s="106"/>
      <c r="F14" s="106"/>
      <c r="G14" s="107"/>
      <c r="H14" s="100"/>
      <c r="I14" s="101"/>
      <c r="J14" s="52">
        <f>ROUND(SUM(J11:J13),2)</f>
        <v>11142.37</v>
      </c>
      <c r="K14" s="105"/>
      <c r="L14" s="106"/>
      <c r="M14" s="106"/>
      <c r="N14" s="106"/>
      <c r="O14" s="107"/>
      <c r="P14" s="96"/>
      <c r="Q14" s="97"/>
      <c r="R14" s="56">
        <f>ROUND(SUM(R11:R13),2)</f>
        <v>0</v>
      </c>
    </row>
    <row r="15" spans="2:21" ht="37.15" customHeight="1" thickBot="1" x14ac:dyDescent="0.3">
      <c r="B15" s="42" t="s">
        <v>14</v>
      </c>
      <c r="C15" s="105"/>
      <c r="D15" s="106"/>
      <c r="E15" s="106"/>
      <c r="F15" s="106"/>
      <c r="G15" s="107"/>
      <c r="H15" s="92" t="s">
        <v>4</v>
      </c>
      <c r="I15" s="92"/>
      <c r="J15" s="6">
        <f>ROUND(J14*32,2)</f>
        <v>356555.84</v>
      </c>
      <c r="K15" s="105"/>
      <c r="L15" s="106"/>
      <c r="M15" s="106"/>
      <c r="N15" s="106"/>
      <c r="O15" s="107"/>
      <c r="P15" s="93" t="s">
        <v>12</v>
      </c>
      <c r="Q15" s="95"/>
      <c r="R15" s="7">
        <f>ROUND(R14*32,2)</f>
        <v>0</v>
      </c>
    </row>
    <row r="16" spans="2:21" ht="19.149999999999999" customHeight="1" thickBot="1" x14ac:dyDescent="0.3">
      <c r="B16" s="42" t="s">
        <v>3</v>
      </c>
      <c r="C16" s="105"/>
      <c r="D16" s="106"/>
      <c r="E16" s="106"/>
      <c r="F16" s="106"/>
      <c r="G16" s="107"/>
      <c r="H16" s="53" t="s">
        <v>6</v>
      </c>
      <c r="I16" s="48">
        <v>21</v>
      </c>
      <c r="J16" s="54">
        <f>ROUND(J15%*I16,2)</f>
        <v>74876.73</v>
      </c>
      <c r="K16" s="105"/>
      <c r="L16" s="106"/>
      <c r="M16" s="106"/>
      <c r="N16" s="106"/>
      <c r="O16" s="107"/>
      <c r="P16" s="34" t="s">
        <v>6</v>
      </c>
      <c r="Q16" s="57">
        <v>21</v>
      </c>
      <c r="R16" s="54">
        <f>ROUND(Q16%*R15,2)</f>
        <v>0</v>
      </c>
    </row>
    <row r="17" spans="2:18" ht="53.45" customHeight="1" thickBot="1" x14ac:dyDescent="0.3">
      <c r="B17" s="43" t="s">
        <v>15</v>
      </c>
      <c r="C17" s="108"/>
      <c r="D17" s="109"/>
      <c r="E17" s="109"/>
      <c r="F17" s="109"/>
      <c r="G17" s="110"/>
      <c r="H17" s="92" t="s">
        <v>5</v>
      </c>
      <c r="I17" s="92"/>
      <c r="J17" s="3">
        <f>ROUND(J16+J15,2)</f>
        <v>431432.57</v>
      </c>
      <c r="K17" s="108"/>
      <c r="L17" s="109"/>
      <c r="M17" s="109"/>
      <c r="N17" s="109"/>
      <c r="O17" s="110"/>
      <c r="P17" s="93" t="s">
        <v>13</v>
      </c>
      <c r="Q17" s="94"/>
      <c r="R17" s="5">
        <f>ROUND(R16+R15,2)</f>
        <v>0</v>
      </c>
    </row>
    <row r="18" spans="2:18" x14ac:dyDescent="0.25">
      <c r="B18" s="8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</row>
    <row r="19" spans="2:18" x14ac:dyDescent="0.25">
      <c r="B19" s="10" t="s">
        <v>10</v>
      </c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</row>
    <row r="20" spans="2:18" x14ac:dyDescent="0.25">
      <c r="B20" s="11" t="s">
        <v>11</v>
      </c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</row>
    <row r="21" spans="2:18" x14ac:dyDescent="0.25">
      <c r="B21" s="8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</row>
    <row r="22" spans="2:18" x14ac:dyDescent="0.25">
      <c r="B22" s="8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</row>
    <row r="23" spans="2:18" x14ac:dyDescent="0.25">
      <c r="B23" s="8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</row>
    <row r="24" spans="2:18" x14ac:dyDescent="0.25">
      <c r="B24" s="8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</row>
    <row r="25" spans="2:18" x14ac:dyDescent="0.25">
      <c r="B25" s="8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</row>
    <row r="26" spans="2:18" x14ac:dyDescent="0.25">
      <c r="B26" s="8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</row>
    <row r="27" spans="2:18" x14ac:dyDescent="0.25">
      <c r="B27" s="8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</row>
    <row r="28" spans="2:18" x14ac:dyDescent="0.25">
      <c r="B28" s="8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</row>
    <row r="29" spans="2:18" x14ac:dyDescent="0.25">
      <c r="B29" s="8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</row>
    <row r="30" spans="2:18" x14ac:dyDescent="0.25">
      <c r="B30" s="8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</row>
    <row r="31" spans="2:18" x14ac:dyDescent="0.25">
      <c r="B31" s="8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</row>
    <row r="32" spans="2:18" x14ac:dyDescent="0.25">
      <c r="B32" s="8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</row>
    <row r="33" spans="2:18" x14ac:dyDescent="0.25">
      <c r="B33" s="8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</row>
  </sheetData>
  <sheetProtection sheet="1" selectLockedCells="1"/>
  <mergeCells count="37">
    <mergeCell ref="B1:R1"/>
    <mergeCell ref="B2:R2"/>
    <mergeCell ref="H17:I17"/>
    <mergeCell ref="H15:I15"/>
    <mergeCell ref="P17:Q17"/>
    <mergeCell ref="P15:Q15"/>
    <mergeCell ref="P14:Q14"/>
    <mergeCell ref="H11:I11"/>
    <mergeCell ref="H14:I14"/>
    <mergeCell ref="K11:O17"/>
    <mergeCell ref="C11:G17"/>
    <mergeCell ref="R6:R7"/>
    <mergeCell ref="K9:K10"/>
    <mergeCell ref="Q9:Q10"/>
    <mergeCell ref="R9:R10"/>
    <mergeCell ref="K3:R3"/>
    <mergeCell ref="B4:B5"/>
    <mergeCell ref="K4:K5"/>
    <mergeCell ref="L4:P4"/>
    <mergeCell ref="Q4:Q5"/>
    <mergeCell ref="R4:R5"/>
    <mergeCell ref="B6:B7"/>
    <mergeCell ref="B9:B10"/>
    <mergeCell ref="C6:C7"/>
    <mergeCell ref="C9:C10"/>
    <mergeCell ref="I6:I7"/>
    <mergeCell ref="I9:I10"/>
    <mergeCell ref="P11:Q11"/>
    <mergeCell ref="J6:J7"/>
    <mergeCell ref="J9:J10"/>
    <mergeCell ref="C3:J3"/>
    <mergeCell ref="C4:C5"/>
    <mergeCell ref="J4:J5"/>
    <mergeCell ref="I4:I5"/>
    <mergeCell ref="D4:H4"/>
    <mergeCell ref="K6:K7"/>
    <mergeCell ref="Q6:Q7"/>
  </mergeCells>
  <pageMargins left="0.11811023622047245" right="0.11811023622047245" top="0.74803149606299213" bottom="0.74803149606299213" header="0.31496062992125984" footer="0.31496062992125984"/>
  <pageSetup paperSize="9" scale="61" fitToHeight="0" orientation="portrait" r:id="rId1"/>
  <ignoredErrors>
    <ignoredError sqref="H7 P7" 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Preciario Reforma Cambio PLC</vt:lpstr>
    </vt:vector>
  </TitlesOfParts>
  <Company>Metro de Madrid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Pablos Torres, Ángel</dc:creator>
  <cp:lastModifiedBy>Hernández Barderas, David</cp:lastModifiedBy>
  <cp:lastPrinted>2021-05-06T08:47:37Z</cp:lastPrinted>
  <dcterms:created xsi:type="dcterms:W3CDTF">2014-04-01T06:36:42Z</dcterms:created>
  <dcterms:modified xsi:type="dcterms:W3CDTF">2023-04-19T09:01:02Z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1dc4716b-92d5-4aa9-93a8-2ed8b74a3ef4_Enabled">
    <vt:lpwstr>true</vt:lpwstr>
  </property>
  <property fmtid="{D5CDD505-2E9C-101B-9397-08002B2CF9AE}" pid="3" name="MSIP_Label_1dc4716b-92d5-4aa9-93a8-2ed8b74a3ef4_SetDate">
    <vt:lpwstr>2021-05-04T08:29:05Z</vt:lpwstr>
  </property>
  <property fmtid="{D5CDD505-2E9C-101B-9397-08002B2CF9AE}" pid="4" name="MSIP_Label_1dc4716b-92d5-4aa9-93a8-2ed8b74a3ef4_Method">
    <vt:lpwstr>Standard</vt:lpwstr>
  </property>
  <property fmtid="{D5CDD505-2E9C-101B-9397-08002B2CF9AE}" pid="5" name="MSIP_Label_1dc4716b-92d5-4aa9-93a8-2ed8b74a3ef4_Name">
    <vt:lpwstr>1dc4716b-92d5-4aa9-93a8-2ed8b74a3ef4</vt:lpwstr>
  </property>
  <property fmtid="{D5CDD505-2E9C-101B-9397-08002B2CF9AE}" pid="6" name="MSIP_Label_1dc4716b-92d5-4aa9-93a8-2ed8b74a3ef4_SiteId">
    <vt:lpwstr>aa06dce7-99d7-403b-8a08-0c5f50471e64</vt:lpwstr>
  </property>
  <property fmtid="{D5CDD505-2E9C-101B-9397-08002B2CF9AE}" pid="7" name="MSIP_Label_1dc4716b-92d5-4aa9-93a8-2ed8b74a3ef4_ActionId">
    <vt:lpwstr>a428776d-a388-4546-8d02-0332cb0e06da</vt:lpwstr>
  </property>
  <property fmtid="{D5CDD505-2E9C-101B-9397-08002B2CF9AE}" pid="8" name="MSIP_Label_1dc4716b-92d5-4aa9-93a8-2ed8b74a3ef4_ContentBits">
    <vt:lpwstr>0</vt:lpwstr>
  </property>
</Properties>
</file>