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725\Desktop\AO\NUEVOS CONTRATOS Y COSTES TRENES AO\AO TRABAJO GLOBAL FINAL\REVISIÓN ABOGACIA\"/>
    </mc:Choice>
  </mc:AlternateContent>
  <xr:revisionPtr revIDLastSave="0" documentId="13_ncr:1_{D8DBA7A1-67ED-429E-9997-910CD5B7F980}" xr6:coauthVersionLast="47" xr6:coauthVersionMax="47" xr10:uidLastSave="{00000000-0000-0000-0000-000000000000}"/>
  <bookViews>
    <workbookView xWindow="-108" yWindow="-108" windowWidth="23256" windowHeight="12576" firstSheet="1" activeTab="3" xr2:uid="{9136439C-DE31-46F9-BD59-C3AC9E78E0E6}"/>
  </bookViews>
  <sheets>
    <sheet name="IMPORTE DE ADJUDICACIÓN" sheetId="13" r:id="rId1"/>
    <sheet name="Bloque A. Precio cuota " sheetId="12" r:id="rId2"/>
    <sheet name="Bloque C. Fondo de actuaciones" sheetId="4" r:id="rId3"/>
    <sheet name="Bloque C.Precio mano de obra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C3" i="4"/>
  <c r="D7" i="13" l="1"/>
  <c r="E7" i="13" s="1"/>
  <c r="C5" i="12" l="1"/>
  <c r="I5" i="12" l="1"/>
  <c r="M5" i="12" s="1"/>
  <c r="C7" i="12" l="1"/>
  <c r="I7" i="12" l="1"/>
  <c r="M7" i="12" s="1"/>
  <c r="C9" i="12"/>
  <c r="I9" i="12" l="1"/>
  <c r="M9" i="12" s="1"/>
  <c r="M11" i="12" s="1"/>
  <c r="C6" i="13" s="1"/>
  <c r="C8" i="13" l="1"/>
  <c r="D6" i="13"/>
  <c r="I11" i="12"/>
  <c r="I13" i="12" s="1"/>
  <c r="I15" i="12" s="1"/>
  <c r="M13" i="12"/>
  <c r="M15" i="12" s="1"/>
  <c r="E6" i="13" l="1"/>
  <c r="E8" i="13" s="1"/>
  <c r="D8" i="13"/>
</calcChain>
</file>

<file path=xl/sharedStrings.xml><?xml version="1.0" encoding="utf-8"?>
<sst xmlns="http://schemas.openxmlformats.org/spreadsheetml/2006/main" count="44" uniqueCount="41">
  <si>
    <t>Distribución de cuotas</t>
  </si>
  <si>
    <t>Nº coches</t>
  </si>
  <si>
    <t>Nº años</t>
  </si>
  <si>
    <t>Observaciones</t>
  </si>
  <si>
    <t>Cuota variable en función de los coches en circulación de acuerdo a lo estipulado en el PPT</t>
  </si>
  <si>
    <t>Cuota variable en función de los coches*km reales de acuerdo a lo estipulado en el PPT para el kilometraje de referencia</t>
  </si>
  <si>
    <t>Cuota fija e inalterable durante toda la vigecia del contrato</t>
  </si>
  <si>
    <t>Importe TOTAL (sin IVA)</t>
  </si>
  <si>
    <t>IVA (21 %)</t>
  </si>
  <si>
    <t>Importe TOTAL                            -4 años-</t>
  </si>
  <si>
    <t>Bloque A. Mantenimiento de ciclo corto</t>
  </si>
  <si>
    <t>Cuota anual por coche (sin IVA)</t>
  </si>
  <si>
    <t>Cuota fija (sin IVA)</t>
  </si>
  <si>
    <t>Cuota variable de referencia basada en kilómetros  (sin IVA)</t>
  </si>
  <si>
    <t>Cuota variable por coche en circulación (sin IVA)</t>
  </si>
  <si>
    <t xml:space="preserve">Importe ANUAL </t>
  </si>
  <si>
    <t xml:space="preserve"> 	Sub bloque v. Mantenimiento estático trenes paralizados</t>
  </si>
  <si>
    <t xml:space="preserve"> 	Sub bloque xi.a . Levante RCL impar (600.000 kms) y puesta a punto</t>
  </si>
  <si>
    <t xml:space="preserve"> 	Sub bloque xi.a Levante RCL par (1.200.000 kms) y puesta a punto</t>
  </si>
  <si>
    <t>Precio por  coche y operación (sin IVA)</t>
  </si>
  <si>
    <t xml:space="preserve">Precio mano de obra* </t>
  </si>
  <si>
    <t>Sub bloque vii. Accidentes y Vandalismos.                                                                        Sub bloque xvii. Campañas y trabajos extraordinarios. Asistencias técnicas</t>
  </si>
  <si>
    <t>IMPORTE DE ADJUDICACIÓN</t>
  </si>
  <si>
    <t>Importe TOTAL (con IVA)</t>
  </si>
  <si>
    <t>Bloque A. Mantenimiento de ciclo corto. Cuota</t>
  </si>
  <si>
    <t>NOTA: la ofertas se cumplimentarán conforme a lo indicado en el apartado 27 del PCP.</t>
  </si>
  <si>
    <t>Importe para valoración económica</t>
  </si>
  <si>
    <t>*El precio de la mano de obra incluirá pequeños materiales consumibles o fungibles que puedan requerirse</t>
  </si>
  <si>
    <t>Precio por jornada** de servicio (sin IVA)</t>
  </si>
  <si>
    <t>**las jornadas de trabajo equivaldrán a 8 horas y debido a la naturaleza del servicio de podrán facturar jornadas parciales</t>
  </si>
  <si>
    <t>El único valor a introducir es el Importe anual por coche de la casilla C3 con un maximo de dos decimales.</t>
  </si>
  <si>
    <t>La correspondiente oferta se ha realizado teniendo en cuenta los siguientes* porcentajes de gastos generales y beneficio industrial:</t>
  </si>
  <si>
    <t>Gastos generales aplicados en la oferta</t>
  </si>
  <si>
    <t>Beneficio industrial aplicado en la oferta</t>
  </si>
  <si>
    <t>* Se completaran los valores de las celdas E13 y E14. Se admitirán valores iguales al 0 %</t>
  </si>
  <si>
    <t>Se deben introducir los valores de las columnas B2 a B4.</t>
  </si>
  <si>
    <t>Importe anual por coche máximo</t>
  </si>
  <si>
    <t>Importe anual por coche ofertado</t>
  </si>
  <si>
    <t>Importe TOTAL máximo                 -4 años-</t>
  </si>
  <si>
    <t>Bloque C. Fondo de actuaciones</t>
  </si>
  <si>
    <t>Bloque C. Fondo de actuaciones. Mano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</si>
</sst>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00B050"/>
      </left>
      <right/>
      <top style="thick">
        <color rgb="FF00B050"/>
      </top>
      <bottom style="thick">
        <color rgb="FF00B05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rgb="FF00B05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9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3" fillId="2" borderId="0" xfId="0" applyFont="1" applyFill="1" applyBorder="1"/>
    <xf numFmtId="0" fontId="4" fillId="4" borderId="2" xfId="0" applyFont="1" applyFill="1" applyBorder="1" applyAlignment="1">
      <alignment vertical="center"/>
    </xf>
    <xf numFmtId="10" fontId="3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0" fontId="3" fillId="2" borderId="0" xfId="0" applyNumberFormat="1" applyFont="1" applyFill="1" applyBorder="1" applyAlignment="1">
      <alignment horizontal="center" vertical="center"/>
    </xf>
    <xf numFmtId="10" fontId="3" fillId="2" borderId="2" xfId="1" applyNumberFormat="1" applyFont="1" applyFill="1" applyBorder="1" applyAlignment="1">
      <alignment horizontal="center" vertical="center"/>
    </xf>
    <xf numFmtId="10" fontId="3" fillId="2" borderId="0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4" fillId="4" borderId="2" xfId="0" applyFont="1" applyFill="1" applyBorder="1" applyAlignment="1">
      <alignment horizontal="left" vertical="center" wrapText="1"/>
    </xf>
    <xf numFmtId="4" fontId="4" fillId="7" borderId="2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3" fontId="3" fillId="2" borderId="0" xfId="0" applyNumberFormat="1" applyFont="1" applyFill="1"/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3" fillId="9" borderId="0" xfId="0" applyFont="1" applyFill="1" applyAlignment="1">
      <alignment horizontal="center" vertical="center"/>
    </xf>
    <xf numFmtId="4" fontId="3" fillId="10" borderId="0" xfId="0" applyNumberFormat="1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4" fontId="2" fillId="11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/>
    </xf>
    <xf numFmtId="4" fontId="7" fillId="6" borderId="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horizontal="right"/>
    </xf>
    <xf numFmtId="4" fontId="8" fillId="1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2" fillId="5" borderId="2" xfId="0" applyFont="1" applyFill="1" applyBorder="1" applyAlignment="1">
      <alignment horizontal="left" vertical="center" wrapText="1"/>
    </xf>
    <xf numFmtId="0" fontId="8" fillId="1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" fontId="12" fillId="8" borderId="4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 indent="2"/>
    </xf>
    <xf numFmtId="0" fontId="10" fillId="13" borderId="6" xfId="0" applyFont="1" applyFill="1" applyBorder="1" applyAlignment="1">
      <alignment vertical="center"/>
    </xf>
    <xf numFmtId="4" fontId="13" fillId="13" borderId="6" xfId="0" applyNumberFormat="1" applyFont="1" applyFill="1" applyBorder="1" applyAlignment="1">
      <alignment horizontal="center" vertical="center" wrapText="1"/>
    </xf>
    <xf numFmtId="0" fontId="10" fillId="13" borderId="6" xfId="0" applyFont="1" applyFill="1" applyBorder="1" applyAlignment="1">
      <alignment horizontal="left" vertical="center"/>
    </xf>
    <xf numFmtId="4" fontId="14" fillId="14" borderId="5" xfId="0" applyNumberFormat="1" applyFont="1" applyFill="1" applyBorder="1" applyAlignment="1">
      <alignment horizontal="center" vertical="center" wrapText="1"/>
    </xf>
    <xf numFmtId="0" fontId="10" fillId="13" borderId="6" xfId="0" applyFont="1" applyFill="1" applyBorder="1" applyAlignment="1">
      <alignment horizontal="center" vertical="center"/>
    </xf>
    <xf numFmtId="0" fontId="10" fillId="13" borderId="10" xfId="0" applyFont="1" applyFill="1" applyBorder="1" applyAlignment="1">
      <alignment horizontal="center" vertical="center"/>
    </xf>
    <xf numFmtId="4" fontId="16" fillId="2" borderId="8" xfId="0" applyNumberFormat="1" applyFont="1" applyFill="1" applyBorder="1" applyAlignment="1">
      <alignment horizontal="center" vertical="center"/>
    </xf>
    <xf numFmtId="4" fontId="5" fillId="15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7" fillId="2" borderId="0" xfId="0" applyNumberFormat="1" applyFont="1" applyFill="1" applyBorder="1" applyAlignment="1">
      <alignment horizontal="center" vertical="center"/>
    </xf>
    <xf numFmtId="4" fontId="4" fillId="15" borderId="0" xfId="0" applyNumberFormat="1" applyFont="1" applyFill="1" applyAlignment="1">
      <alignment vertical="center"/>
    </xf>
    <xf numFmtId="0" fontId="17" fillId="2" borderId="0" xfId="0" applyFont="1" applyFill="1" applyAlignment="1">
      <alignment vertical="center"/>
    </xf>
    <xf numFmtId="10" fontId="4" fillId="2" borderId="1" xfId="0" applyNumberFormat="1" applyFont="1" applyFill="1" applyBorder="1" applyAlignment="1" applyProtection="1">
      <alignment horizontal="center" vertical="center"/>
      <protection locked="0"/>
    </xf>
    <xf numFmtId="14" fontId="3" fillId="2" borderId="0" xfId="0" applyNumberFormat="1" applyFont="1" applyFill="1" applyAlignment="1">
      <alignment horizontal="center" vertical="center"/>
    </xf>
    <xf numFmtId="14" fontId="0" fillId="2" borderId="0" xfId="0" applyNumberFormat="1" applyFill="1"/>
    <xf numFmtId="2" fontId="3" fillId="2" borderId="0" xfId="0" applyNumberFormat="1" applyFont="1" applyFill="1"/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7" xfId="0" applyNumberFormat="1" applyFont="1" applyFill="1" applyBorder="1" applyAlignment="1" applyProtection="1">
      <alignment horizontal="center" vertical="center"/>
      <protection locked="0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 vertical="center" wrapText="1"/>
    </xf>
    <xf numFmtId="0" fontId="8" fillId="12" borderId="0" xfId="0" applyFont="1" applyFill="1" applyAlignment="1">
      <alignment horizontal="center" vertical="center" wrapText="1"/>
    </xf>
    <xf numFmtId="0" fontId="8" fillId="12" borderId="0" xfId="0" applyFont="1" applyFill="1" applyAlignment="1">
      <alignment horizontal="center" vertical="center"/>
    </xf>
    <xf numFmtId="4" fontId="16" fillId="2" borderId="8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</cellXfs>
  <cellStyles count="3">
    <cellStyle name="Normal" xfId="0" builtinId="0"/>
    <cellStyle name="Normal 5" xfId="2" xr:uid="{17FA2324-E75B-4437-A043-E8B4BFCAB073}"/>
    <cellStyle name="Porcentaje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7F5F1-D83F-448D-B968-2955CCCDA2C7}">
  <dimension ref="B5:F16"/>
  <sheetViews>
    <sheetView topLeftCell="B1" zoomScale="85" zoomScaleNormal="85" workbookViewId="0">
      <selection activeCell="G5" sqref="G5"/>
    </sheetView>
  </sheetViews>
  <sheetFormatPr baseColWidth="10" defaultRowHeight="14.4" x14ac:dyDescent="0.3"/>
  <cols>
    <col min="1" max="1" width="11.5546875" style="1"/>
    <col min="2" max="2" width="57.6640625" style="1" customWidth="1"/>
    <col min="3" max="3" width="17" style="41" customWidth="1"/>
    <col min="4" max="5" width="19.44140625" style="41" customWidth="1"/>
    <col min="6" max="16384" width="11.5546875" style="1"/>
  </cols>
  <sheetData>
    <row r="5" spans="2:6" ht="42.6" customHeight="1" x14ac:dyDescent="0.3">
      <c r="C5" s="40" t="s">
        <v>7</v>
      </c>
      <c r="D5" s="40" t="s">
        <v>8</v>
      </c>
      <c r="E5" s="40" t="s">
        <v>23</v>
      </c>
      <c r="F5" s="35"/>
    </row>
    <row r="6" spans="2:6" ht="36" customHeight="1" x14ac:dyDescent="0.3">
      <c r="B6" s="44" t="s">
        <v>24</v>
      </c>
      <c r="C6" s="45">
        <f>+'Bloque A. Precio cuota '!M11</f>
        <v>0</v>
      </c>
      <c r="D6" s="45">
        <f>0.21*C6</f>
        <v>0</v>
      </c>
      <c r="E6" s="45">
        <f>+C6+D6</f>
        <v>0</v>
      </c>
      <c r="F6" s="2"/>
    </row>
    <row r="7" spans="2:6" ht="31.8" customHeight="1" thickBot="1" x14ac:dyDescent="0.35">
      <c r="B7" s="46" t="s">
        <v>39</v>
      </c>
      <c r="C7" s="47">
        <v>731962.31</v>
      </c>
      <c r="D7" s="47">
        <f t="shared" ref="D7" si="0">0.21*C7</f>
        <v>153712.0851</v>
      </c>
      <c r="E7" s="47">
        <f>+C7+D7</f>
        <v>885674.39510000008</v>
      </c>
      <c r="F7" s="2"/>
    </row>
    <row r="8" spans="2:6" ht="31.8" customHeight="1" thickBot="1" x14ac:dyDescent="0.35">
      <c r="B8" s="43" t="s">
        <v>22</v>
      </c>
      <c r="C8" s="42">
        <f>+C6+C7</f>
        <v>731962.31</v>
      </c>
      <c r="D8" s="42">
        <f t="shared" ref="D8" si="1">+D6+D7</f>
        <v>153712.0851</v>
      </c>
      <c r="E8" s="42">
        <f>+E6+E7</f>
        <v>885674.39510000008</v>
      </c>
      <c r="F8" s="35"/>
    </row>
    <row r="11" spans="2:6" ht="23.4" customHeight="1" x14ac:dyDescent="0.3"/>
    <row r="12" spans="2:6" ht="36.6" customHeight="1" thickBot="1" x14ac:dyDescent="0.35">
      <c r="B12" s="64" t="s">
        <v>31</v>
      </c>
      <c r="C12" s="64"/>
      <c r="D12" s="64"/>
      <c r="E12" s="64"/>
    </row>
    <row r="13" spans="2:6" ht="21" customHeight="1" thickTop="1" thickBot="1" x14ac:dyDescent="0.35">
      <c r="B13" s="48" t="s">
        <v>32</v>
      </c>
      <c r="C13" s="48"/>
      <c r="D13" s="49"/>
      <c r="E13" s="56">
        <v>0</v>
      </c>
    </row>
    <row r="14" spans="2:6" ht="21" customHeight="1" thickTop="1" thickBot="1" x14ac:dyDescent="0.35">
      <c r="B14" s="48" t="s">
        <v>33</v>
      </c>
      <c r="C14" s="48"/>
      <c r="D14" s="49"/>
      <c r="E14" s="56">
        <v>0</v>
      </c>
    </row>
    <row r="15" spans="2:6" ht="15" thickTop="1" x14ac:dyDescent="0.3"/>
    <row r="16" spans="2:6" x14ac:dyDescent="0.3">
      <c r="B16" s="1" t="s">
        <v>34</v>
      </c>
    </row>
  </sheetData>
  <sheetProtection algorithmName="SHA-512" hashValue="bXOmbgy8A7GN/6I54N6UCjyTxei3+zcQW4tGHoKpLWJbqRZ13CEDE8K5nKqCmDGzjZ9PYyWudxcnUvwfdV8fuQ==" saltValue="ulWE1BJ1KJIB5nzexWtoAA==" spinCount="100000" sheet="1" objects="1" scenarios="1"/>
  <mergeCells count="1">
    <mergeCell ref="B12:E1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4D92A-F923-456C-BE67-50290A114C0B}">
  <dimension ref="B1:U27"/>
  <sheetViews>
    <sheetView zoomScale="55" zoomScaleNormal="55" workbookViewId="0">
      <selection activeCell="I27" sqref="I27"/>
    </sheetView>
  </sheetViews>
  <sheetFormatPr baseColWidth="10" defaultRowHeight="14.4" x14ac:dyDescent="0.3"/>
  <cols>
    <col min="1" max="1" width="11.5546875" style="2"/>
    <col min="2" max="2" width="58.5546875" style="2" customWidth="1"/>
    <col min="3" max="3" width="20.109375" style="2" customWidth="1"/>
    <col min="4" max="4" width="4.21875" style="2" customWidth="1"/>
    <col min="5" max="5" width="14.88671875" style="2" customWidth="1"/>
    <col min="6" max="6" width="4.21875" style="2" customWidth="1"/>
    <col min="7" max="7" width="10.33203125" style="2" customWidth="1"/>
    <col min="8" max="8" width="4.33203125" style="2" customWidth="1"/>
    <col min="9" max="9" width="21.6640625" style="2" customWidth="1"/>
    <col min="10" max="10" width="2" style="1" customWidth="1"/>
    <col min="11" max="11" width="14.5546875" style="1" customWidth="1"/>
    <col min="12" max="12" width="4.109375" style="1" customWidth="1"/>
    <col min="13" max="13" width="22.33203125" style="1" customWidth="1"/>
    <col min="14" max="14" width="8.44140625" style="1" customWidth="1"/>
    <col min="15" max="15" width="18.109375" style="1" customWidth="1"/>
    <col min="16" max="16" width="64.77734375" style="25" customWidth="1"/>
    <col min="17" max="17" width="11.77734375" style="1" customWidth="1"/>
    <col min="18" max="19" width="11.5546875" style="2" hidden="1" customWidth="1"/>
    <col min="20" max="20" width="11.88671875" style="2" hidden="1" customWidth="1"/>
    <col min="21" max="21" width="15.5546875" style="2" customWidth="1"/>
    <col min="22" max="22" width="11.5546875" style="2" customWidth="1"/>
    <col min="23" max="16384" width="11.5546875" style="2"/>
  </cols>
  <sheetData>
    <row r="1" spans="2:19" x14ac:dyDescent="0.3">
      <c r="B1" s="15"/>
    </row>
    <row r="2" spans="2:19" ht="64.2" customHeight="1" thickBot="1" x14ac:dyDescent="0.35">
      <c r="B2" s="4" t="s">
        <v>10</v>
      </c>
      <c r="C2" s="13" t="s">
        <v>37</v>
      </c>
      <c r="E2" s="13" t="s">
        <v>36</v>
      </c>
      <c r="G2" s="28" t="s">
        <v>1</v>
      </c>
      <c r="H2" s="28"/>
      <c r="I2" s="13" t="s">
        <v>15</v>
      </c>
      <c r="J2" s="28"/>
      <c r="K2" s="13" t="s">
        <v>2</v>
      </c>
      <c r="L2" s="12"/>
      <c r="M2" s="13" t="s">
        <v>9</v>
      </c>
      <c r="N2" s="13"/>
      <c r="O2" s="13" t="s">
        <v>38</v>
      </c>
      <c r="P2" s="13" t="s">
        <v>3</v>
      </c>
      <c r="Q2" s="2"/>
      <c r="S2" s="13" t="s">
        <v>0</v>
      </c>
    </row>
    <row r="3" spans="2:19" ht="32.4" customHeight="1" thickTop="1" thickBot="1" x14ac:dyDescent="0.35">
      <c r="B3" s="21" t="s">
        <v>11</v>
      </c>
      <c r="C3" s="62"/>
      <c r="E3" s="51">
        <v>27384</v>
      </c>
      <c r="H3" s="20"/>
      <c r="I3" s="20"/>
      <c r="K3" s="24"/>
      <c r="L3" s="24"/>
      <c r="M3" s="24"/>
      <c r="N3" s="24"/>
      <c r="P3" s="1"/>
      <c r="Q3" s="2"/>
    </row>
    <row r="4" spans="2:19" ht="20.399999999999999" customHeight="1" thickTop="1" x14ac:dyDescent="0.3">
      <c r="B4" s="3"/>
      <c r="G4" s="23"/>
      <c r="K4" s="24"/>
      <c r="L4" s="24"/>
      <c r="M4" s="24"/>
      <c r="N4" s="24"/>
      <c r="P4" s="1"/>
      <c r="Q4" s="2"/>
    </row>
    <row r="5" spans="2:19" ht="27.6" customHeight="1" x14ac:dyDescent="0.3">
      <c r="B5" s="6" t="s">
        <v>12</v>
      </c>
      <c r="C5" s="19">
        <f>+ROUND($C$3*S5,2)</f>
        <v>0</v>
      </c>
      <c r="G5" s="29">
        <v>84</v>
      </c>
      <c r="I5" s="30">
        <f>+ROUND(G5*C5,2)</f>
        <v>0</v>
      </c>
      <c r="K5" s="31">
        <v>4</v>
      </c>
      <c r="L5" s="24"/>
      <c r="M5" s="32">
        <f>+I5*K5</f>
        <v>0</v>
      </c>
      <c r="N5" s="52"/>
      <c r="P5" s="14" t="s">
        <v>6</v>
      </c>
      <c r="Q5" s="2"/>
      <c r="S5" s="7">
        <v>0.3</v>
      </c>
    </row>
    <row r="6" spans="2:19" s="5" customFormat="1" ht="18" customHeight="1" x14ac:dyDescent="0.3">
      <c r="B6" s="8"/>
      <c r="C6" s="16"/>
      <c r="D6" s="22"/>
      <c r="E6" s="22"/>
      <c r="F6" s="22"/>
      <c r="G6" s="2"/>
      <c r="H6" s="2"/>
      <c r="I6" s="2"/>
      <c r="K6" s="26"/>
      <c r="L6" s="26"/>
      <c r="M6" s="33"/>
      <c r="N6" s="33"/>
      <c r="S6" s="9"/>
    </row>
    <row r="7" spans="2:19" ht="28.8" customHeight="1" x14ac:dyDescent="0.3">
      <c r="B7" s="18" t="s">
        <v>13</v>
      </c>
      <c r="C7" s="19">
        <f>+ROUND($C$3*S7,2)</f>
        <v>0</v>
      </c>
      <c r="G7" s="29">
        <v>84</v>
      </c>
      <c r="I7" s="30">
        <f>+ROUND(G7*C7,2)</f>
        <v>0</v>
      </c>
      <c r="K7" s="31">
        <v>4</v>
      </c>
      <c r="L7" s="24"/>
      <c r="M7" s="32">
        <f>+I7*K7</f>
        <v>0</v>
      </c>
      <c r="N7" s="52"/>
      <c r="P7" s="27" t="s">
        <v>5</v>
      </c>
      <c r="Q7" s="2"/>
      <c r="S7" s="10">
        <v>0.5</v>
      </c>
    </row>
    <row r="8" spans="2:19" s="5" customFormat="1" ht="18.600000000000001" customHeight="1" x14ac:dyDescent="0.3">
      <c r="B8" s="8"/>
      <c r="C8" s="16"/>
      <c r="D8" s="2"/>
      <c r="E8" s="2"/>
      <c r="F8" s="2"/>
      <c r="G8" s="2"/>
      <c r="H8" s="2"/>
      <c r="I8" s="2"/>
      <c r="K8" s="26"/>
      <c r="L8" s="26"/>
      <c r="M8" s="33"/>
      <c r="N8" s="33"/>
      <c r="S8" s="11"/>
    </row>
    <row r="9" spans="2:19" ht="31.8" customHeight="1" x14ac:dyDescent="0.3">
      <c r="B9" s="6" t="s">
        <v>14</v>
      </c>
      <c r="C9" s="19">
        <f>+C3-C5-C7</f>
        <v>0</v>
      </c>
      <c r="G9" s="29">
        <v>84</v>
      </c>
      <c r="I9" s="30">
        <f>+ROUND(G9*C9,2)</f>
        <v>0</v>
      </c>
      <c r="K9" s="31">
        <v>4</v>
      </c>
      <c r="L9" s="24"/>
      <c r="M9" s="32">
        <f>+I9*K9</f>
        <v>0</v>
      </c>
      <c r="N9" s="52"/>
      <c r="P9" s="27" t="s">
        <v>4</v>
      </c>
      <c r="Q9" s="2"/>
      <c r="S9" s="10">
        <v>0.2</v>
      </c>
    </row>
    <row r="10" spans="2:19" ht="25.2" customHeight="1" thickBot="1" x14ac:dyDescent="0.35">
      <c r="P10" s="1"/>
      <c r="Q10" s="2"/>
    </row>
    <row r="11" spans="2:19" ht="39.6" customHeight="1" thickTop="1" thickBot="1" x14ac:dyDescent="0.35">
      <c r="B11" s="65" t="s">
        <v>7</v>
      </c>
      <c r="C11" s="65"/>
      <c r="D11" s="65"/>
      <c r="E11" s="65"/>
      <c r="F11" s="65"/>
      <c r="G11" s="65"/>
      <c r="H11" s="35"/>
      <c r="I11" s="37">
        <f>+I5+I7+I9</f>
        <v>0</v>
      </c>
      <c r="J11" s="35"/>
      <c r="K11" s="35"/>
      <c r="L11" s="2"/>
      <c r="M11" s="34">
        <f>+SUM(M5:M9)</f>
        <v>0</v>
      </c>
      <c r="N11" s="53"/>
      <c r="O11" s="54">
        <v>9201024</v>
      </c>
      <c r="Q11" s="2"/>
    </row>
    <row r="12" spans="2:19" ht="15.6" thickTop="1" thickBot="1" x14ac:dyDescent="0.35">
      <c r="B12" s="36"/>
      <c r="J12" s="2"/>
      <c r="K12" s="2"/>
      <c r="L12" s="2"/>
      <c r="M12" s="2"/>
      <c r="N12" s="2"/>
      <c r="O12" s="4"/>
      <c r="Q12" s="2"/>
    </row>
    <row r="13" spans="2:19" ht="43.2" customHeight="1" thickTop="1" thickBot="1" x14ac:dyDescent="0.35">
      <c r="B13" s="65" t="s">
        <v>8</v>
      </c>
      <c r="C13" s="65"/>
      <c r="D13" s="65"/>
      <c r="E13" s="65"/>
      <c r="F13" s="65"/>
      <c r="G13" s="65"/>
      <c r="I13" s="37">
        <f>+ROUND(I11*0.21,2)</f>
        <v>0</v>
      </c>
      <c r="J13" s="2"/>
      <c r="K13" s="2"/>
      <c r="L13" s="2"/>
      <c r="M13" s="34">
        <f>+ROUND(M11*0.21,2)</f>
        <v>0</v>
      </c>
      <c r="N13" s="53"/>
      <c r="O13" s="54">
        <v>1932215.04</v>
      </c>
      <c r="Q13" s="2"/>
    </row>
    <row r="14" spans="2:19" ht="15.6" thickTop="1" thickBot="1" x14ac:dyDescent="0.35">
      <c r="O14" s="55"/>
    </row>
    <row r="15" spans="2:19" ht="38.4" customHeight="1" thickTop="1" thickBot="1" x14ac:dyDescent="0.35">
      <c r="B15" s="65" t="s">
        <v>23</v>
      </c>
      <c r="C15" s="65"/>
      <c r="D15" s="65"/>
      <c r="E15" s="65"/>
      <c r="F15" s="65"/>
      <c r="G15" s="65"/>
      <c r="I15" s="37">
        <f>+I11+I13</f>
        <v>0</v>
      </c>
      <c r="J15" s="2"/>
      <c r="K15" s="2"/>
      <c r="L15" s="2"/>
      <c r="M15" s="34">
        <f>+M11+M13</f>
        <v>0</v>
      </c>
      <c r="N15" s="53"/>
      <c r="O15" s="54">
        <v>11133239.039999999</v>
      </c>
      <c r="Q15" s="2"/>
    </row>
    <row r="16" spans="2:19" ht="15" thickTop="1" x14ac:dyDescent="0.3">
      <c r="J16" s="2"/>
      <c r="K16" s="2"/>
      <c r="L16" s="2"/>
      <c r="M16" s="2"/>
      <c r="N16" s="2"/>
      <c r="O16" s="2"/>
      <c r="Q16" s="2"/>
    </row>
    <row r="17" spans="2:21" x14ac:dyDescent="0.3">
      <c r="J17" s="2"/>
      <c r="K17" s="2"/>
      <c r="L17" s="2"/>
      <c r="M17" s="2"/>
      <c r="N17" s="2"/>
      <c r="O17" s="2"/>
      <c r="Q17" s="2"/>
    </row>
    <row r="18" spans="2:21" x14ac:dyDescent="0.3">
      <c r="J18" s="2"/>
      <c r="K18" s="2"/>
      <c r="L18" s="2"/>
      <c r="M18" s="2"/>
      <c r="N18" s="2"/>
      <c r="O18" s="2"/>
      <c r="Q18" s="2"/>
    </row>
    <row r="19" spans="2:21" x14ac:dyDescent="0.3">
      <c r="B19" s="2" t="s">
        <v>30</v>
      </c>
      <c r="J19" s="2"/>
      <c r="K19" s="2"/>
      <c r="L19" s="2"/>
      <c r="M19" s="2"/>
      <c r="N19" s="2"/>
      <c r="O19" s="2"/>
      <c r="Q19" s="2"/>
    </row>
    <row r="21" spans="2:21" x14ac:dyDescent="0.3">
      <c r="B21" s="2" t="s">
        <v>25</v>
      </c>
    </row>
    <row r="24" spans="2:21" x14ac:dyDescent="0.3">
      <c r="P24" s="57"/>
      <c r="Q24" s="58"/>
      <c r="U24" s="59"/>
    </row>
    <row r="27" spans="2:21" x14ac:dyDescent="0.3">
      <c r="U27" s="59"/>
    </row>
  </sheetData>
  <sheetProtection algorithmName="SHA-512" hashValue="v2noAeogJU/8Z2L2OpoEfdz9qI3XfA44JicjyZwZZI9HBns9Lq1dmItU9R6c/AEQd1HulM9+tqjLTlceDl+H8Q==" saltValue="DALyHTB11tsHlx7I+Q0TRA==" spinCount="100000" sheet="1" objects="1" scenarios="1"/>
  <mergeCells count="3">
    <mergeCell ref="B11:G11"/>
    <mergeCell ref="B15:G15"/>
    <mergeCell ref="B13:G13"/>
  </mergeCells>
  <conditionalFormatting sqref="C3">
    <cfRule type="cellIs" dxfId="0" priority="1" operator="greaterThanOrEqual">
      <formula>$E$3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926E7-2D09-4AD0-8B14-46CDD0855E46}">
  <dimension ref="A1:C9"/>
  <sheetViews>
    <sheetView zoomScale="85" zoomScaleNormal="85" workbookViewId="0">
      <selection activeCell="B3" sqref="B3:B4"/>
    </sheetView>
  </sheetViews>
  <sheetFormatPr baseColWidth="10" defaultRowHeight="14.4" x14ac:dyDescent="0.3"/>
  <cols>
    <col min="1" max="1" width="54.44140625" style="1" customWidth="1"/>
    <col min="2" max="2" width="24.44140625" style="1" customWidth="1"/>
    <col min="3" max="3" width="16.44140625" style="1" customWidth="1"/>
    <col min="4" max="16384" width="11.5546875" style="1"/>
  </cols>
  <sheetData>
    <row r="1" spans="1:3" ht="48.6" customHeight="1" thickBot="1" x14ac:dyDescent="0.35">
      <c r="B1" s="63" t="s">
        <v>19</v>
      </c>
      <c r="C1" s="38" t="s">
        <v>26</v>
      </c>
    </row>
    <row r="2" spans="1:3" ht="33.6" customHeight="1" thickTop="1" thickBot="1" x14ac:dyDescent="0.35">
      <c r="A2" s="39" t="s">
        <v>16</v>
      </c>
      <c r="B2" s="61"/>
      <c r="C2" s="50">
        <f>+B2</f>
        <v>0</v>
      </c>
    </row>
    <row r="3" spans="1:3" ht="33.6" customHeight="1" thickTop="1" thickBot="1" x14ac:dyDescent="0.35">
      <c r="A3" s="39" t="s">
        <v>17</v>
      </c>
      <c r="B3" s="61"/>
      <c r="C3" s="66" t="str">
        <f>+IFERROR(AVERAGE(B3:B4),"")</f>
        <v/>
      </c>
    </row>
    <row r="4" spans="1:3" ht="33.6" customHeight="1" thickTop="1" thickBot="1" x14ac:dyDescent="0.35">
      <c r="A4" s="39" t="s">
        <v>18</v>
      </c>
      <c r="B4" s="61"/>
      <c r="C4" s="67"/>
    </row>
    <row r="5" spans="1:3" s="14" customFormat="1" ht="33.6" customHeight="1" thickTop="1" x14ac:dyDescent="0.3"/>
    <row r="6" spans="1:3" ht="18" customHeight="1" x14ac:dyDescent="0.3">
      <c r="A6" s="1" t="s">
        <v>35</v>
      </c>
    </row>
    <row r="8" spans="1:3" s="14" customFormat="1" ht="33.6" customHeight="1" x14ac:dyDescent="0.3"/>
    <row r="9" spans="1:3" ht="22.2" customHeight="1" x14ac:dyDescent="0.3"/>
  </sheetData>
  <sheetProtection algorithmName="SHA-512" hashValue="SUegwBSfyvx7NK2AlN6ajnWuKFv201fgKVByqyHPUQNivLxq74y3dMSaNruljky9QJEdv60HCFz931wC4HUmVw==" saltValue="tjXmynHjUNNJjqJkgL7R0Q==" spinCount="100000" sheet="1" objects="1" scenarios="1"/>
  <mergeCells count="1">
    <mergeCell ref="C3:C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6F097-0665-4545-972E-12FFFD657623}">
  <dimension ref="A1:C11"/>
  <sheetViews>
    <sheetView tabSelected="1" workbookViewId="0">
      <selection activeCell="C6" sqref="C6"/>
    </sheetView>
  </sheetViews>
  <sheetFormatPr baseColWidth="10" defaultRowHeight="14.4" x14ac:dyDescent="0.3"/>
  <cols>
    <col min="1" max="1" width="20.21875" style="1" customWidth="1"/>
    <col min="2" max="2" width="14.33203125" style="1" customWidth="1"/>
    <col min="3" max="3" width="46.21875" style="1" customWidth="1"/>
    <col min="4" max="5" width="10.5546875" style="1" customWidth="1"/>
    <col min="6" max="16384" width="11.5546875" style="1"/>
  </cols>
  <sheetData>
    <row r="1" spans="1:3" x14ac:dyDescent="0.3">
      <c r="A1" s="4" t="s">
        <v>40</v>
      </c>
    </row>
    <row r="2" spans="1:3" ht="58.2" thickBot="1" x14ac:dyDescent="0.35">
      <c r="B2" s="15" t="s">
        <v>28</v>
      </c>
    </row>
    <row r="3" spans="1:3" ht="39.6" customHeight="1" thickTop="1" thickBot="1" x14ac:dyDescent="0.35">
      <c r="A3" s="17" t="s">
        <v>20</v>
      </c>
      <c r="B3" s="60"/>
      <c r="C3" s="27" t="s">
        <v>21</v>
      </c>
    </row>
    <row r="4" spans="1:3" ht="15" thickTop="1" x14ac:dyDescent="0.3">
      <c r="A4" s="68" t="s">
        <v>27</v>
      </c>
      <c r="B4" s="68"/>
    </row>
    <row r="5" spans="1:3" x14ac:dyDescent="0.3">
      <c r="A5" s="68"/>
      <c r="B5" s="68"/>
    </row>
    <row r="6" spans="1:3" ht="13.8" customHeight="1" x14ac:dyDescent="0.3">
      <c r="A6" s="68"/>
      <c r="B6" s="68"/>
      <c r="C6" s="14"/>
    </row>
    <row r="7" spans="1:3" ht="29.4" customHeight="1" x14ac:dyDescent="0.3">
      <c r="A7" s="68" t="s">
        <v>29</v>
      </c>
      <c r="B7" s="68"/>
      <c r="C7" s="14"/>
    </row>
    <row r="9" spans="1:3" ht="15" customHeight="1" x14ac:dyDescent="0.3"/>
    <row r="10" spans="1:3" ht="15" customHeight="1" x14ac:dyDescent="0.3"/>
    <row r="11" spans="1:3" ht="15" customHeight="1" x14ac:dyDescent="0.3"/>
  </sheetData>
  <sheetProtection algorithmName="SHA-512" hashValue="AoSp5KRbhKpaZjEIblfaWseOI5XSk4mZR4j8L03I/sGTjmdieWUsguaMs5XTzJrZdXxvGNsaUOpG04EVadLf1Q==" saltValue="OF7thJAs2HKADfgLgn0d1g==" spinCount="100000" sheet="1" objects="1" scenarios="1"/>
  <mergeCells count="2">
    <mergeCell ref="A4:B6"/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IMPORTE DE ADJUDICACIÓN</vt:lpstr>
      <vt:lpstr>Bloque A. Precio cuota </vt:lpstr>
      <vt:lpstr>Bloque C. Fondo de actuaciones</vt:lpstr>
      <vt:lpstr>Bloque C.Precio mano de obra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Blázquez Díaz, David</dc:creator>
  <cp:lastModifiedBy>Blázquez Díaz, David</cp:lastModifiedBy>
  <dcterms:created xsi:type="dcterms:W3CDTF">2021-12-28T07:09:40Z</dcterms:created>
  <dcterms:modified xsi:type="dcterms:W3CDTF">2023-03-13T06:27:41Z</dcterms:modified>
</cp:coreProperties>
</file>