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iskSecureAccess\CYII\ASI\CONCURSOS\421-2022\Pliegos (Borradores)\Definitivos\"/>
    </mc:Choice>
  </mc:AlternateContent>
  <xr:revisionPtr revIDLastSave="0" documentId="8_{DB2DFDF4-046E-4FE1-B7E5-E27549C5CF6B}" xr6:coauthVersionLast="47" xr6:coauthVersionMax="47" xr10:uidLastSave="{00000000-0000-0000-0000-000000000000}"/>
  <bookViews>
    <workbookView xWindow="-120" yWindow="-120" windowWidth="29040" windowHeight="15840" activeTab="1" xr2:uid="{A7ECA37B-9A83-4BC1-A758-2ABE815E8EDF}"/>
  </bookViews>
  <sheets>
    <sheet name="Desglose Oferta L1" sheetId="1" r:id="rId1"/>
    <sheet name="Desglose Oferta L2" sheetId="2" r:id="rId2"/>
    <sheet name="Desglose Oferta L3" sheetId="3" r:id="rId3"/>
  </sheets>
  <definedNames>
    <definedName name="_xlnm.Print_Area" localSheetId="0">'Desglose Oferta L1'!$B$2:$J$50</definedName>
    <definedName name="_xlnm.Print_Area" localSheetId="1">'Desglose Oferta L2'!$B$2:$J$45</definedName>
    <definedName name="_xlnm.Print_Area" localSheetId="2">'Desglose Oferta L3'!$B$2:$J$29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3" l="1"/>
  <c r="J22" i="3"/>
  <c r="J19" i="3"/>
  <c r="J18" i="3"/>
  <c r="J17" i="3"/>
  <c r="J7" i="3"/>
  <c r="J9" i="3"/>
  <c r="J6" i="3"/>
  <c r="J44" i="1"/>
  <c r="J43" i="1"/>
  <c r="J42" i="1"/>
  <c r="J36" i="1"/>
  <c r="J32" i="1"/>
  <c r="J23" i="1"/>
  <c r="J16" i="1"/>
  <c r="J15" i="1"/>
  <c r="J7" i="1"/>
  <c r="J6" i="2"/>
  <c r="J39" i="2"/>
  <c r="J38" i="2"/>
  <c r="J29" i="2"/>
  <c r="J35" i="2"/>
  <c r="J33" i="2"/>
  <c r="J11" i="2"/>
  <c r="J12" i="2"/>
  <c r="J13" i="2"/>
  <c r="J21" i="2"/>
  <c r="J11" i="3"/>
  <c r="J12" i="3"/>
  <c r="J13" i="3"/>
  <c r="J14" i="3"/>
  <c r="J32" i="2"/>
  <c r="J9" i="2"/>
  <c r="J14" i="2"/>
  <c r="J22" i="2"/>
  <c r="J25" i="2"/>
  <c r="J39" i="1"/>
  <c r="J38" i="1"/>
  <c r="J37" i="1"/>
  <c r="J11" i="1"/>
  <c r="J12" i="1"/>
  <c r="J14" i="1"/>
  <c r="J19" i="1"/>
  <c r="J20" i="1"/>
  <c r="J22" i="1"/>
  <c r="J27" i="1"/>
  <c r="J28" i="1"/>
  <c r="F25" i="3"/>
  <c r="J10" i="3"/>
  <c r="J8" i="3"/>
  <c r="J35" i="1"/>
  <c r="J26" i="1"/>
  <c r="J26" i="2"/>
  <c r="J10" i="2"/>
  <c r="J17" i="2"/>
  <c r="J18" i="2"/>
  <c r="F41" i="2"/>
  <c r="J34" i="2"/>
  <c r="J24" i="2"/>
  <c r="J23" i="2"/>
  <c r="J20" i="2"/>
  <c r="J19" i="2"/>
  <c r="J16" i="2"/>
  <c r="J15" i="2"/>
  <c r="J8" i="2"/>
  <c r="J7" i="2"/>
  <c r="G44" i="1"/>
  <c r="G43" i="1"/>
  <c r="G42" i="1"/>
  <c r="G39" i="1"/>
  <c r="G38" i="1"/>
  <c r="G37" i="1"/>
  <c r="G36" i="1"/>
  <c r="G35" i="1"/>
  <c r="G32" i="1"/>
  <c r="J29" i="1"/>
  <c r="G29" i="1"/>
  <c r="G28" i="1"/>
  <c r="G27" i="1"/>
  <c r="G26" i="1"/>
  <c r="J25" i="1"/>
  <c r="G25" i="1"/>
  <c r="J24" i="1"/>
  <c r="G24" i="1"/>
  <c r="G23" i="1"/>
  <c r="G22" i="1"/>
  <c r="J21" i="1"/>
  <c r="G21" i="1"/>
  <c r="G20" i="1"/>
  <c r="G19" i="1"/>
  <c r="J18" i="1"/>
  <c r="G18" i="1"/>
  <c r="J17" i="1"/>
  <c r="G17" i="1"/>
  <c r="G16" i="1"/>
  <c r="G15" i="1"/>
  <c r="G14" i="1"/>
  <c r="J13" i="1"/>
  <c r="G13" i="1"/>
  <c r="G12" i="1"/>
  <c r="G11" i="1"/>
  <c r="J10" i="1"/>
  <c r="G10" i="1"/>
  <c r="J9" i="1"/>
  <c r="G9" i="1"/>
  <c r="J8" i="1"/>
  <c r="G8" i="1"/>
  <c r="G7" i="1"/>
  <c r="F46" i="1" s="1"/>
  <c r="G6" i="1"/>
  <c r="I25" i="3" l="1"/>
  <c r="I41" i="2"/>
  <c r="J6" i="1"/>
  <c r="I46" i="1" s="1"/>
</calcChain>
</file>

<file path=xl/sharedStrings.xml><?xml version="1.0" encoding="utf-8"?>
<sst xmlns="http://schemas.openxmlformats.org/spreadsheetml/2006/main" count="194" uniqueCount="73">
  <si>
    <t>EMPRESA:</t>
  </si>
  <si>
    <t>SERVICIOS DE SEGURIDAD</t>
  </si>
  <si>
    <t>Unidades</t>
  </si>
  <si>
    <t>Precio máximo ud.</t>
  </si>
  <si>
    <t>Total 4 años</t>
  </si>
  <si>
    <t>Hora Vigilante de Seguridad. S.A. - Laboral diurno</t>
  </si>
  <si>
    <t>Horas</t>
  </si>
  <si>
    <t>Hora Vigilante de Seguridad. S.A. - Laboral nocturno</t>
  </si>
  <si>
    <t>Hora Vigilante de Seguridad. S.A. - Festivo diurno</t>
  </si>
  <si>
    <t>Hora Vigilante de Seguridad. S.A. - Festivo nocturno</t>
  </si>
  <si>
    <t>Hora Vigilante de Seguridad. C.A. - Laboral diurno</t>
  </si>
  <si>
    <t>Hora Vigilante de Seguridad. C.A. - Laboral nocturno</t>
  </si>
  <si>
    <t>Hora Vigilante de Seguridad. C.A. - Festivo diurno</t>
  </si>
  <si>
    <t>Hora Vigilante de Seguridad. C.A. - Festivo nocturno</t>
  </si>
  <si>
    <t>Hora Inspector Jefe de Zona  - Laboral diurno</t>
  </si>
  <si>
    <t>Hora Inspector Jefe de Zona  - Laboral nocturno</t>
  </si>
  <si>
    <t>Hora Inspector Jefe de Zona  - Festivo diurno</t>
  </si>
  <si>
    <t>Hora Inspector Jefe de Zona  - Festivo nocturno</t>
  </si>
  <si>
    <t>Hora Gestor Operativo Lote 1</t>
  </si>
  <si>
    <t>Bolsa horas VS - S/A (Fundación-Festivo diurno)</t>
  </si>
  <si>
    <t>Bolsa de horas VS S/A (Sala exposiciones C214 -laborales)</t>
  </si>
  <si>
    <t>Bolsa de horas VS S/A (Sala exposiciones C214 -festivo)</t>
  </si>
  <si>
    <t>Bolsa horas VS S/A - Servicios vigilancia discontinua</t>
  </si>
  <si>
    <t>Bolsa horas Inspectores</t>
  </si>
  <si>
    <t xml:space="preserve">Plus de desplazamiento al puesto de trabajo (horas)  </t>
  </si>
  <si>
    <t>Plus de distancia al puesto de trabajo  (km)</t>
  </si>
  <si>
    <t>Kilómetros</t>
  </si>
  <si>
    <t>Dietas: Inspectores de Zona / VVSS Servicios exteriores</t>
  </si>
  <si>
    <t xml:space="preserve">Plus Inspectores de Zona /CCS </t>
  </si>
  <si>
    <t>Plus VSSA Madrid Capital</t>
  </si>
  <si>
    <t xml:space="preserve">Plus de Piloto UAV </t>
  </si>
  <si>
    <t>ADMINISTRACIÓN Y SERVICIOS AUXILIARES</t>
  </si>
  <si>
    <t>Precio
máximo Ud.</t>
  </si>
  <si>
    <t>Hora Oficial administrativo Lote 1</t>
  </si>
  <si>
    <t>MEDIOS DE TRANSPORTE</t>
  </si>
  <si>
    <t>Coste/año Unidad</t>
  </si>
  <si>
    <t>Vehículo SUV 4x4 Segmento B/C (Servicio de Rondas)</t>
  </si>
  <si>
    <t>Vehículo SUV Segmento B/C  (Servicio de Inspección)</t>
  </si>
  <si>
    <t>Vehículo SUV Segmento A/B (Servicio interior/exterior Instalaciones)</t>
  </si>
  <si>
    <t>Vehículo Turismo Segmento A (servicio interior de instalaciones)</t>
  </si>
  <si>
    <t>Segway X2</t>
  </si>
  <si>
    <t>MEDIOS TECNICOS</t>
  </si>
  <si>
    <t>Equipo RX tipo A</t>
  </si>
  <si>
    <t>Equipo RX tipo B</t>
  </si>
  <si>
    <t>Sistema de vigilancia UAV Lote 1</t>
  </si>
  <si>
    <t xml:space="preserve"> IMPORTES SIN IVA</t>
  </si>
  <si>
    <t xml:space="preserve">Hora Gestor Operativo Lote 2 </t>
  </si>
  <si>
    <t>Hora Oficial administrativo Lotes 2</t>
  </si>
  <si>
    <t>Equipo RX (Alta Capacidad)</t>
  </si>
  <si>
    <t>Sistema de vigilancia UAV Lote 2</t>
  </si>
  <si>
    <t>LOTE Nº 3</t>
  </si>
  <si>
    <t>Nº Unidades 
4 años</t>
  </si>
  <si>
    <t>Hora Gestor de Proyectos</t>
  </si>
  <si>
    <t>Hora Jefe de Operaciones</t>
  </si>
  <si>
    <t>Hora Jefe de Sala</t>
  </si>
  <si>
    <t>Dietas: VVSS CCS</t>
  </si>
  <si>
    <t xml:space="preserve">Plus CCS </t>
  </si>
  <si>
    <t>Precio
máximo ud.</t>
  </si>
  <si>
    <t>Técnico IT</t>
  </si>
  <si>
    <t>Hora Mensajero</t>
  </si>
  <si>
    <t>Hora Azafata Centro de Acreditaciones  (laboral dúrno)</t>
  </si>
  <si>
    <t>Vehículo Turismo Segmento B (Servicio de mensajería)</t>
  </si>
  <si>
    <t>Motocicleta (Servicio de mensajería)</t>
  </si>
  <si>
    <t>COSTE TOTAL
4 AÑOS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</si>
  <si>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Rellenar solo las celdas con fondo amarillo</t>
    </r>
  </si>
  <si>
    <r>
      <rPr>
        <b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Rellenar solo las celdas con fondo amarillo</t>
    </r>
  </si>
  <si>
    <t>Coste/año 
Unidad</t>
  </si>
  <si>
    <t>Precio máximo unidad</t>
  </si>
  <si>
    <t>Precios
Unitarios €/unidad</t>
  </si>
  <si>
    <t>Precios Unitarios 
€/unidad</t>
  </si>
  <si>
    <r>
      <t xml:space="preserve">DESGLOSE OFERTA ECONÓMICA - </t>
    </r>
    <r>
      <rPr>
        <b/>
        <u/>
        <sz val="18"/>
        <rFont val="Arial"/>
        <family val="2"/>
      </rPr>
      <t>LOTE 2</t>
    </r>
    <r>
      <rPr>
        <b/>
        <sz val="18"/>
        <rFont val="Arial"/>
        <family val="2"/>
      </rPr>
      <t xml:space="preserve">
</t>
    </r>
    <r>
      <rPr>
        <b/>
        <sz val="16"/>
        <rFont val="Arial"/>
        <family val="2"/>
      </rPr>
      <t>Expediente 241/2022</t>
    </r>
  </si>
  <si>
    <r>
      <t xml:space="preserve">DESGLOSE OFERTA ECONÓMICA - </t>
    </r>
    <r>
      <rPr>
        <b/>
        <u/>
        <sz val="18"/>
        <rFont val="Arial"/>
        <family val="2"/>
      </rPr>
      <t>LOTE 3</t>
    </r>
    <r>
      <rPr>
        <b/>
        <sz val="18"/>
        <rFont val="Arial"/>
        <family val="2"/>
      </rPr>
      <t xml:space="preserve">
</t>
    </r>
    <r>
      <rPr>
        <b/>
        <sz val="14"/>
        <rFont val="Arial"/>
        <family val="2"/>
      </rPr>
      <t>Expediente 241/2022</t>
    </r>
  </si>
  <si>
    <r>
      <t xml:space="preserve">DESGLOSE OFERTA ECONÓMICA - </t>
    </r>
    <r>
      <rPr>
        <b/>
        <u/>
        <sz val="18"/>
        <rFont val="Arial"/>
        <family val="2"/>
      </rPr>
      <t>LOTE 1</t>
    </r>
    <r>
      <rPr>
        <b/>
        <sz val="18"/>
        <rFont val="Arial"/>
        <family val="2"/>
      </rPr>
      <t xml:space="preserve">
</t>
    </r>
    <r>
      <rPr>
        <b/>
        <sz val="16"/>
        <rFont val="Arial"/>
        <family val="2"/>
      </rPr>
      <t>Expediente 241/2022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</si>
</sst>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6"/>
      <name val="Arial"/>
      <family val="2"/>
    </font>
    <font>
      <sz val="22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22"/>
      <color theme="2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Arial"/>
      <family val="2"/>
    </font>
    <font>
      <sz val="22"/>
      <color rgb="FFFF99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u/>
      <sz val="1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6337778862885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medium">
        <color indexed="64"/>
      </right>
      <top style="thin">
        <color indexed="9"/>
      </top>
      <bottom style="thin">
        <color indexed="64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46">
    <xf numFmtId="0" fontId="0" fillId="0" borderId="0" xfId="0"/>
    <xf numFmtId="2" fontId="5" fillId="2" borderId="0" xfId="0" applyNumberFormat="1" applyFont="1" applyFill="1" applyAlignment="1" applyProtection="1">
      <alignment vertical="center"/>
      <protection hidden="1"/>
    </xf>
    <xf numFmtId="0" fontId="0" fillId="2" borderId="0" xfId="0" applyFill="1"/>
    <xf numFmtId="2" fontId="6" fillId="2" borderId="0" xfId="0" applyNumberFormat="1" applyFont="1" applyFill="1" applyAlignment="1" applyProtection="1">
      <alignment horizontal="right" vertical="center"/>
      <protection hidden="1"/>
    </xf>
    <xf numFmtId="2" fontId="0" fillId="2" borderId="0" xfId="0" applyNumberFormat="1" applyFill="1" applyProtection="1">
      <protection hidden="1"/>
    </xf>
    <xf numFmtId="2" fontId="7" fillId="0" borderId="4" xfId="0" applyNumberFormat="1" applyFont="1" applyBorder="1" applyAlignment="1" applyProtection="1">
      <alignment vertical="center"/>
      <protection hidden="1"/>
    </xf>
    <xf numFmtId="2" fontId="2" fillId="0" borderId="5" xfId="0" applyNumberFormat="1" applyFont="1" applyBorder="1" applyAlignment="1" applyProtection="1">
      <alignment horizontal="center" vertical="center"/>
      <protection hidden="1"/>
    </xf>
    <xf numFmtId="2" fontId="8" fillId="0" borderId="5" xfId="0" applyNumberFormat="1" applyFont="1" applyBorder="1" applyAlignment="1" applyProtection="1">
      <alignment horizontal="center" vertical="center" wrapText="1"/>
      <protection hidden="1"/>
    </xf>
    <xf numFmtId="2" fontId="8" fillId="0" borderId="6" xfId="0" applyNumberFormat="1" applyFont="1" applyBorder="1" applyAlignment="1" applyProtection="1">
      <alignment horizontal="center" vertical="center" wrapText="1"/>
      <protection hidden="1"/>
    </xf>
    <xf numFmtId="2" fontId="8" fillId="0" borderId="7" xfId="0" applyNumberFormat="1" applyFont="1" applyBorder="1" applyAlignment="1" applyProtection="1">
      <alignment horizontal="center" vertical="center" wrapText="1"/>
      <protection hidden="1"/>
    </xf>
    <xf numFmtId="2" fontId="9" fillId="2" borderId="0" xfId="0" applyNumberFormat="1" applyFont="1" applyFill="1" applyAlignment="1" applyProtection="1">
      <alignment horizontal="center"/>
      <protection hidden="1"/>
    </xf>
    <xf numFmtId="2" fontId="9" fillId="0" borderId="5" xfId="0" applyNumberFormat="1" applyFont="1" applyBorder="1" applyAlignment="1" applyProtection="1">
      <alignment horizontal="center" vertical="center" wrapText="1"/>
      <protection hidden="1"/>
    </xf>
    <xf numFmtId="2" fontId="10" fillId="0" borderId="5" xfId="0" applyNumberFormat="1" applyFont="1" applyBorder="1" applyAlignment="1" applyProtection="1">
      <alignment horizontal="center" vertical="center" wrapText="1"/>
      <protection hidden="1"/>
    </xf>
    <xf numFmtId="2" fontId="11" fillId="0" borderId="8" xfId="0" applyNumberFormat="1" applyFont="1" applyBorder="1" applyAlignment="1" applyProtection="1">
      <alignment vertical="center"/>
      <protection hidden="1"/>
    </xf>
    <xf numFmtId="3" fontId="0" fillId="2" borderId="9" xfId="0" applyNumberFormat="1" applyFill="1" applyBorder="1" applyProtection="1">
      <protection hidden="1"/>
    </xf>
    <xf numFmtId="164" fontId="11" fillId="2" borderId="10" xfId="0" applyNumberFormat="1" applyFont="1" applyFill="1" applyBorder="1" applyProtection="1">
      <protection hidden="1"/>
    </xf>
    <xf numFmtId="164" fontId="12" fillId="2" borderId="9" xfId="0" applyNumberFormat="1" applyFont="1" applyFill="1" applyBorder="1" applyProtection="1">
      <protection hidden="1"/>
    </xf>
    <xf numFmtId="164" fontId="9" fillId="2" borderId="0" xfId="0" applyNumberFormat="1" applyFont="1" applyFill="1" applyProtection="1">
      <protection hidden="1"/>
    </xf>
    <xf numFmtId="164" fontId="0" fillId="2" borderId="9" xfId="0" applyNumberFormat="1" applyFill="1" applyBorder="1" applyAlignment="1" applyProtection="1">
      <alignment horizontal="right" vertical="center"/>
      <protection hidden="1"/>
    </xf>
    <xf numFmtId="3" fontId="0" fillId="2" borderId="11" xfId="0" applyNumberFormat="1" applyFill="1" applyBorder="1" applyProtection="1">
      <protection hidden="1"/>
    </xf>
    <xf numFmtId="2" fontId="11" fillId="0" borderId="12" xfId="0" applyNumberFormat="1" applyFont="1" applyBorder="1" applyAlignment="1" applyProtection="1">
      <alignment vertical="center"/>
      <protection hidden="1"/>
    </xf>
    <xf numFmtId="3" fontId="0" fillId="2" borderId="13" xfId="0" applyNumberFormat="1" applyFill="1" applyBorder="1" applyProtection="1">
      <protection hidden="1"/>
    </xf>
    <xf numFmtId="164" fontId="11" fillId="2" borderId="14" xfId="0" applyNumberFormat="1" applyFont="1" applyFill="1" applyBorder="1" applyProtection="1">
      <protection hidden="1"/>
    </xf>
    <xf numFmtId="164" fontId="12" fillId="2" borderId="15" xfId="0" applyNumberFormat="1" applyFont="1" applyFill="1" applyBorder="1" applyProtection="1">
      <protection hidden="1"/>
    </xf>
    <xf numFmtId="2" fontId="11" fillId="0" borderId="10" xfId="0" applyNumberFormat="1" applyFont="1" applyBorder="1" applyAlignment="1" applyProtection="1">
      <alignment vertical="center"/>
      <protection hidden="1"/>
    </xf>
    <xf numFmtId="2" fontId="11" fillId="0" borderId="18" xfId="0" applyNumberFormat="1" applyFont="1" applyBorder="1" applyAlignment="1" applyProtection="1">
      <alignment vertical="center"/>
      <protection hidden="1"/>
    </xf>
    <xf numFmtId="164" fontId="11" fillId="2" borderId="8" xfId="0" applyNumberFormat="1" applyFont="1" applyFill="1" applyBorder="1" applyProtection="1">
      <protection hidden="1"/>
    </xf>
    <xf numFmtId="164" fontId="12" fillId="2" borderId="11" xfId="0" applyNumberFormat="1" applyFont="1" applyFill="1" applyBorder="1" applyProtection="1">
      <protection hidden="1"/>
    </xf>
    <xf numFmtId="2" fontId="11" fillId="0" borderId="19" xfId="0" applyNumberFormat="1" applyFont="1" applyBorder="1" applyAlignment="1" applyProtection="1">
      <alignment vertical="center"/>
      <protection hidden="1"/>
    </xf>
    <xf numFmtId="3" fontId="0" fillId="2" borderId="15" xfId="0" applyNumberFormat="1" applyFill="1" applyBorder="1" applyProtection="1">
      <protection hidden="1"/>
    </xf>
    <xf numFmtId="2" fontId="0" fillId="0" borderId="8" xfId="0" applyNumberFormat="1" applyBorder="1" applyProtection="1">
      <protection hidden="1"/>
    </xf>
    <xf numFmtId="164" fontId="11" fillId="2" borderId="20" xfId="0" applyNumberFormat="1" applyFont="1" applyFill="1" applyBorder="1" applyProtection="1">
      <protection hidden="1"/>
    </xf>
    <xf numFmtId="2" fontId="0" fillId="2" borderId="9" xfId="0" applyNumberFormat="1" applyFill="1" applyBorder="1" applyAlignment="1" applyProtection="1">
      <alignment horizontal="center" vertical="center"/>
      <protection hidden="1"/>
    </xf>
    <xf numFmtId="2" fontId="0" fillId="2" borderId="11" xfId="0" applyNumberFormat="1" applyFill="1" applyBorder="1" applyAlignment="1" applyProtection="1">
      <alignment horizontal="center" vertical="center"/>
      <protection hidden="1"/>
    </xf>
    <xf numFmtId="2" fontId="0" fillId="2" borderId="13" xfId="0" applyNumberFormat="1" applyFill="1" applyBorder="1" applyAlignment="1" applyProtection="1">
      <alignment horizontal="center" vertical="center"/>
      <protection hidden="1"/>
    </xf>
    <xf numFmtId="2" fontId="11" fillId="0" borderId="21" xfId="0" applyNumberFormat="1" applyFont="1" applyBorder="1" applyAlignment="1" applyProtection="1">
      <alignment vertical="center"/>
      <protection hidden="1"/>
    </xf>
    <xf numFmtId="3" fontId="0" fillId="2" borderId="0" xfId="0" applyNumberFormat="1" applyFill="1" applyProtection="1">
      <protection hidden="1"/>
    </xf>
    <xf numFmtId="3" fontId="0" fillId="0" borderId="0" xfId="0" applyNumberFormat="1" applyProtection="1">
      <protection hidden="1"/>
    </xf>
    <xf numFmtId="0" fontId="0" fillId="0" borderId="0" xfId="0" applyProtection="1">
      <protection hidden="1"/>
    </xf>
    <xf numFmtId="2" fontId="7" fillId="2" borderId="0" xfId="0" applyNumberFormat="1" applyFont="1" applyFill="1" applyAlignment="1" applyProtection="1">
      <alignment vertical="center"/>
      <protection hidden="1"/>
    </xf>
    <xf numFmtId="164" fontId="11" fillId="2" borderId="9" xfId="0" applyNumberFormat="1" applyFont="1" applyFill="1" applyBorder="1" applyProtection="1">
      <protection hidden="1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hidden="1"/>
    </xf>
    <xf numFmtId="2" fontId="2" fillId="2" borderId="5" xfId="0" applyNumberFormat="1" applyFont="1" applyFill="1" applyBorder="1" applyAlignment="1" applyProtection="1">
      <alignment horizontal="center" vertical="center"/>
      <protection hidden="1"/>
    </xf>
    <xf numFmtId="2" fontId="10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11" fillId="0" borderId="17" xfId="0" applyNumberFormat="1" applyFont="1" applyBorder="1" applyAlignment="1" applyProtection="1">
      <alignment vertical="center"/>
      <protection hidden="1"/>
    </xf>
    <xf numFmtId="3" fontId="0" fillId="2" borderId="9" xfId="0" applyNumberFormat="1" applyFill="1" applyBorder="1" applyAlignment="1" applyProtection="1">
      <alignment horizontal="center"/>
      <protection hidden="1"/>
    </xf>
    <xf numFmtId="164" fontId="0" fillId="2" borderId="11" xfId="0" applyNumberFormat="1" applyFill="1" applyBorder="1" applyAlignment="1" applyProtection="1">
      <alignment horizontal="right" vertical="center"/>
      <protection hidden="1"/>
    </xf>
    <xf numFmtId="3" fontId="0" fillId="2" borderId="11" xfId="0" applyNumberFormat="1" applyFill="1" applyBorder="1" applyAlignment="1" applyProtection="1">
      <alignment horizontal="center"/>
      <protection hidden="1"/>
    </xf>
    <xf numFmtId="164" fontId="11" fillId="2" borderId="11" xfId="0" applyNumberFormat="1" applyFont="1" applyFill="1" applyBorder="1" applyProtection="1">
      <protection hidden="1"/>
    </xf>
    <xf numFmtId="2" fontId="0" fillId="2" borderId="0" xfId="0" applyNumberFormat="1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164" fontId="9" fillId="2" borderId="0" xfId="0" applyNumberFormat="1" applyFont="1" applyFill="1" applyAlignment="1" applyProtection="1">
      <alignment horizontal="right" vertical="center"/>
      <protection hidden="1"/>
    </xf>
    <xf numFmtId="164" fontId="0" fillId="2" borderId="0" xfId="0" applyNumberFormat="1" applyFill="1" applyAlignment="1" applyProtection="1">
      <alignment horizontal="right" vertical="center"/>
      <protection hidden="1"/>
    </xf>
    <xf numFmtId="2" fontId="1" fillId="2" borderId="0" xfId="0" applyNumberFormat="1" applyFont="1" applyFill="1" applyProtection="1">
      <protection hidden="1"/>
    </xf>
    <xf numFmtId="2" fontId="2" fillId="2" borderId="0" xfId="0" applyNumberFormat="1" applyFont="1" applyFill="1" applyAlignment="1" applyProtection="1">
      <alignment horizontal="center" vertical="center"/>
      <protection hidden="1"/>
    </xf>
    <xf numFmtId="2" fontId="2" fillId="2" borderId="0" xfId="0" applyNumberFormat="1" applyFont="1" applyFill="1" applyAlignment="1" applyProtection="1">
      <alignment horizontal="center"/>
      <protection hidden="1"/>
    </xf>
    <xf numFmtId="0" fontId="2" fillId="2" borderId="0" xfId="0" applyFont="1" applyFill="1"/>
    <xf numFmtId="2" fontId="14" fillId="2" borderId="0" xfId="0" applyNumberFormat="1" applyFont="1" applyFill="1" applyAlignment="1" applyProtection="1">
      <alignment vertical="center"/>
      <protection hidden="1"/>
    </xf>
    <xf numFmtId="2" fontId="15" fillId="2" borderId="5" xfId="0" applyNumberFormat="1" applyFont="1" applyFill="1" applyBorder="1" applyAlignment="1" applyProtection="1">
      <alignment horizontal="center" vertical="center"/>
      <protection hidden="1"/>
    </xf>
    <xf numFmtId="2" fontId="10" fillId="2" borderId="6" xfId="0" applyNumberFormat="1" applyFont="1" applyFill="1" applyBorder="1" applyAlignment="1" applyProtection="1">
      <alignment horizontal="center" vertical="center" wrapText="1"/>
      <protection hidden="1"/>
    </xf>
    <xf numFmtId="2" fontId="10" fillId="2" borderId="7" xfId="0" applyNumberFormat="1" applyFont="1" applyFill="1" applyBorder="1" applyAlignment="1" applyProtection="1">
      <alignment horizontal="center" vertical="center" wrapText="1"/>
      <protection hidden="1"/>
    </xf>
    <xf numFmtId="2" fontId="9" fillId="2" borderId="5" xfId="0" applyNumberFormat="1" applyFont="1" applyFill="1" applyBorder="1" applyAlignment="1" applyProtection="1">
      <alignment horizontal="center" vertical="center" wrapText="1"/>
      <protection hidden="1"/>
    </xf>
    <xf numFmtId="3" fontId="0" fillId="2" borderId="9" xfId="0" applyNumberFormat="1" applyFill="1" applyBorder="1" applyAlignment="1" applyProtection="1">
      <alignment vertical="center"/>
      <protection hidden="1"/>
    </xf>
    <xf numFmtId="164" fontId="16" fillId="2" borderId="9" xfId="0" applyNumberFormat="1" applyFont="1" applyFill="1" applyBorder="1" applyAlignment="1" applyProtection="1">
      <alignment horizontal="right" vertical="center"/>
      <protection hidden="1"/>
    </xf>
    <xf numFmtId="3" fontId="0" fillId="2" borderId="11" xfId="0" applyNumberFormat="1" applyFill="1" applyBorder="1" applyAlignment="1" applyProtection="1">
      <alignment vertical="center"/>
      <protection hidden="1"/>
    </xf>
    <xf numFmtId="164" fontId="16" fillId="2" borderId="11" xfId="0" applyNumberFormat="1" applyFont="1" applyFill="1" applyBorder="1" applyAlignment="1" applyProtection="1">
      <alignment horizontal="right" vertical="center"/>
      <protection hidden="1"/>
    </xf>
    <xf numFmtId="2" fontId="11" fillId="0" borderId="20" xfId="0" applyNumberFormat="1" applyFont="1" applyBorder="1" applyAlignment="1" applyProtection="1">
      <alignment vertical="center"/>
      <protection hidden="1"/>
    </xf>
    <xf numFmtId="3" fontId="0" fillId="2" borderId="13" xfId="0" applyNumberFormat="1" applyFill="1" applyBorder="1" applyAlignment="1" applyProtection="1">
      <alignment vertical="center"/>
      <protection hidden="1"/>
    </xf>
    <xf numFmtId="164" fontId="16" fillId="2" borderId="13" xfId="0" applyNumberFormat="1" applyFont="1" applyFill="1" applyBorder="1" applyAlignment="1" applyProtection="1">
      <alignment horizontal="right" vertical="center"/>
      <protection hidden="1"/>
    </xf>
    <xf numFmtId="164" fontId="0" fillId="2" borderId="13" xfId="0" applyNumberFormat="1" applyFill="1" applyBorder="1" applyAlignment="1" applyProtection="1">
      <alignment horizontal="right" vertical="center"/>
      <protection hidden="1"/>
    </xf>
    <xf numFmtId="3" fontId="0" fillId="2" borderId="0" xfId="0" applyNumberFormat="1" applyFill="1" applyAlignment="1" applyProtection="1">
      <alignment vertical="center"/>
      <protection hidden="1"/>
    </xf>
    <xf numFmtId="2" fontId="0" fillId="2" borderId="0" xfId="0" applyNumberFormat="1" applyFill="1" applyAlignment="1" applyProtection="1">
      <alignment vertical="center"/>
      <protection hidden="1"/>
    </xf>
    <xf numFmtId="2" fontId="11" fillId="2" borderId="0" xfId="0" applyNumberFormat="1" applyFont="1" applyFill="1" applyProtection="1">
      <protection hidden="1"/>
    </xf>
    <xf numFmtId="2" fontId="17" fillId="2" borderId="0" xfId="0" applyNumberFormat="1" applyFont="1" applyFill="1" applyProtection="1">
      <protection hidden="1"/>
    </xf>
    <xf numFmtId="3" fontId="0" fillId="2" borderId="9" xfId="0" applyNumberFormat="1" applyFill="1" applyBorder="1" applyAlignment="1" applyProtection="1">
      <alignment horizontal="center" vertical="center"/>
      <protection hidden="1"/>
    </xf>
    <xf numFmtId="3" fontId="0" fillId="2" borderId="11" xfId="0" applyNumberFormat="1" applyFill="1" applyBorder="1" applyAlignment="1" applyProtection="1">
      <alignment horizontal="center" vertical="center"/>
      <protection hidden="1"/>
    </xf>
    <xf numFmtId="2" fontId="10" fillId="2" borderId="0" xfId="0" applyNumberFormat="1" applyFont="1" applyFill="1" applyAlignment="1" applyProtection="1">
      <alignment horizontal="center"/>
      <protection hidden="1"/>
    </xf>
    <xf numFmtId="164" fontId="0" fillId="0" borderId="0" xfId="0" applyNumberFormat="1"/>
    <xf numFmtId="2" fontId="20" fillId="0" borderId="6" xfId="0" applyNumberFormat="1" applyFont="1" applyBorder="1" applyAlignment="1" applyProtection="1">
      <alignment horizontal="center" vertical="center" wrapText="1"/>
      <protection hidden="1"/>
    </xf>
    <xf numFmtId="2" fontId="20" fillId="0" borderId="24" xfId="0" applyNumberFormat="1" applyFont="1" applyBorder="1" applyAlignment="1" applyProtection="1">
      <alignment horizontal="center" vertical="center" wrapText="1"/>
      <protection hidden="1"/>
    </xf>
    <xf numFmtId="2" fontId="20" fillId="0" borderId="25" xfId="0" applyNumberFormat="1" applyFont="1" applyBorder="1" applyAlignment="1" applyProtection="1">
      <alignment horizontal="center" vertical="center" wrapText="1"/>
      <protection hidden="1"/>
    </xf>
    <xf numFmtId="164" fontId="0" fillId="2" borderId="27" xfId="0" applyNumberFormat="1" applyFill="1" applyBorder="1" applyProtection="1">
      <protection hidden="1"/>
    </xf>
    <xf numFmtId="2" fontId="20" fillId="2" borderId="5" xfId="0" applyNumberFormat="1" applyFont="1" applyFill="1" applyBorder="1" applyAlignment="1" applyProtection="1">
      <alignment horizontal="center" vertical="center" wrapText="1"/>
      <protection hidden="1"/>
    </xf>
    <xf numFmtId="2" fontId="21" fillId="2" borderId="0" xfId="0" applyNumberFormat="1" applyFont="1" applyFill="1" applyAlignment="1" applyProtection="1">
      <alignment horizontal="center"/>
      <protection hidden="1"/>
    </xf>
    <xf numFmtId="164" fontId="16" fillId="2" borderId="28" xfId="0" applyNumberFormat="1" applyFont="1" applyFill="1" applyBorder="1" applyAlignment="1" applyProtection="1">
      <alignment horizontal="right" vertical="center"/>
      <protection hidden="1"/>
    </xf>
    <xf numFmtId="164" fontId="0" fillId="2" borderId="9" xfId="0" applyNumberFormat="1" applyFill="1" applyBorder="1" applyAlignment="1" applyProtection="1">
      <alignment horizontal="right"/>
      <protection hidden="1"/>
    </xf>
    <xf numFmtId="164" fontId="16" fillId="2" borderId="18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horizontal="center"/>
    </xf>
    <xf numFmtId="164" fontId="0" fillId="2" borderId="0" xfId="0" applyNumberFormat="1" applyFill="1"/>
    <xf numFmtId="3" fontId="0" fillId="2" borderId="26" xfId="0" applyNumberFormat="1" applyFill="1" applyBorder="1"/>
    <xf numFmtId="3" fontId="0" fillId="2" borderId="9" xfId="0" applyNumberFormat="1" applyFill="1" applyBorder="1" applyAlignment="1">
      <alignment horizontal="center"/>
    </xf>
    <xf numFmtId="3" fontId="0" fillId="2" borderId="11" xfId="0" applyNumberFormat="1" applyFill="1" applyBorder="1" applyAlignment="1">
      <alignment horizontal="center"/>
    </xf>
    <xf numFmtId="2" fontId="11" fillId="2" borderId="0" xfId="0" applyNumberFormat="1" applyFont="1" applyFill="1" applyAlignment="1" applyProtection="1">
      <alignment horizontal="left"/>
      <protection hidden="1"/>
    </xf>
    <xf numFmtId="2" fontId="3" fillId="2" borderId="1" xfId="0" applyNumberFormat="1" applyFont="1" applyFill="1" applyBorder="1" applyAlignment="1" applyProtection="1">
      <alignment vertical="center" wrapText="1"/>
      <protection hidden="1"/>
    </xf>
    <xf numFmtId="164" fontId="2" fillId="2" borderId="0" xfId="0" applyNumberFormat="1" applyFont="1" applyFill="1" applyAlignment="1" applyProtection="1">
      <alignment horizontal="center" vertical="center"/>
      <protection hidden="1"/>
    </xf>
    <xf numFmtId="164" fontId="23" fillId="4" borderId="11" xfId="0" applyNumberFormat="1" applyFont="1" applyFill="1" applyBorder="1" applyAlignment="1">
      <alignment horizontal="right" vertical="center"/>
    </xf>
    <xf numFmtId="164" fontId="13" fillId="3" borderId="11" xfId="0" applyNumberFormat="1" applyFont="1" applyFill="1" applyBorder="1" applyAlignment="1" applyProtection="1">
      <alignment horizontal="right" vertical="center"/>
      <protection locked="0"/>
    </xf>
    <xf numFmtId="164" fontId="24" fillId="3" borderId="9" xfId="0" applyNumberFormat="1" applyFont="1" applyFill="1" applyBorder="1" applyAlignment="1" applyProtection="1">
      <alignment horizontal="right" vertical="center"/>
      <protection locked="0"/>
    </xf>
    <xf numFmtId="164" fontId="23" fillId="4" borderId="11" xfId="0" applyNumberFormat="1" applyFont="1" applyFill="1" applyBorder="1" applyAlignment="1" applyProtection="1">
      <alignment horizontal="right" vertical="center"/>
      <protection hidden="1"/>
    </xf>
    <xf numFmtId="164" fontId="23" fillId="4" borderId="9" xfId="0" applyNumberFormat="1" applyFont="1" applyFill="1" applyBorder="1" applyAlignment="1" applyProtection="1">
      <alignment horizontal="right" vertical="center"/>
      <protection hidden="1"/>
    </xf>
    <xf numFmtId="164" fontId="13" fillId="3" borderId="9" xfId="0" applyNumberFormat="1" applyFont="1" applyFill="1" applyBorder="1" applyAlignment="1" applyProtection="1">
      <alignment horizontal="right" vertical="center"/>
      <protection locked="0"/>
    </xf>
    <xf numFmtId="164" fontId="23" fillId="4" borderId="9" xfId="0" applyNumberFormat="1" applyFont="1" applyFill="1" applyBorder="1" applyAlignment="1">
      <alignment horizontal="right" vertical="center"/>
    </xf>
    <xf numFmtId="2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2" fontId="3" fillId="2" borderId="3" xfId="0" applyNumberFormat="1" applyFont="1" applyFill="1" applyBorder="1" applyAlignment="1" applyProtection="1">
      <alignment horizontal="center" vertical="center" wrapText="1"/>
      <protection hidden="1"/>
    </xf>
    <xf numFmtId="2" fontId="0" fillId="2" borderId="9" xfId="0" applyNumberFormat="1" applyFill="1" applyBorder="1" applyAlignment="1" applyProtection="1">
      <alignment horizontal="center" vertical="center"/>
      <protection hidden="1"/>
    </xf>
    <xf numFmtId="2" fontId="0" fillId="2" borderId="11" xfId="0" applyNumberFormat="1" applyFill="1" applyBorder="1" applyAlignment="1" applyProtection="1">
      <alignment horizontal="center" vertical="center"/>
      <protection hidden="1"/>
    </xf>
    <xf numFmtId="164" fontId="13" fillId="2" borderId="22" xfId="0" applyNumberFormat="1" applyFont="1" applyFill="1" applyBorder="1" applyAlignment="1" applyProtection="1">
      <alignment horizontal="center" vertical="center"/>
      <protection hidden="1"/>
    </xf>
    <xf numFmtId="164" fontId="13" fillId="2" borderId="12" xfId="0" applyNumberFormat="1" applyFont="1" applyFill="1" applyBorder="1" applyAlignment="1" applyProtection="1">
      <alignment horizontal="center" vertical="center"/>
      <protection hidden="1"/>
    </xf>
    <xf numFmtId="164" fontId="25" fillId="4" borderId="22" xfId="0" applyNumberFormat="1" applyFont="1" applyFill="1" applyBorder="1" applyAlignment="1" applyProtection="1">
      <alignment horizontal="center" vertical="center"/>
      <protection hidden="1"/>
    </xf>
    <xf numFmtId="164" fontId="25" fillId="4" borderId="23" xfId="0" applyNumberFormat="1" applyFont="1" applyFill="1" applyBorder="1" applyAlignment="1" applyProtection="1">
      <alignment horizontal="center" vertical="center"/>
      <protection hidden="1"/>
    </xf>
    <xf numFmtId="2" fontId="11" fillId="0" borderId="20" xfId="0" applyNumberFormat="1" applyFont="1" applyBorder="1" applyAlignment="1" applyProtection="1">
      <alignment horizontal="left" vertical="center" wrapText="1"/>
      <protection hidden="1"/>
    </xf>
    <xf numFmtId="2" fontId="11" fillId="0" borderId="12" xfId="0" applyNumberFormat="1" applyFont="1" applyBorder="1" applyAlignment="1" applyProtection="1">
      <alignment horizontal="left" vertical="center" wrapText="1"/>
      <protection hidden="1"/>
    </xf>
    <xf numFmtId="2" fontId="11" fillId="0" borderId="31" xfId="0" applyNumberFormat="1" applyFont="1" applyBorder="1" applyAlignment="1" applyProtection="1">
      <alignment horizontal="left" vertical="center" wrapText="1"/>
      <protection hidden="1"/>
    </xf>
    <xf numFmtId="2" fontId="11" fillId="0" borderId="32" xfId="0" applyNumberFormat="1" applyFont="1" applyBorder="1" applyAlignment="1" applyProtection="1">
      <alignment horizontal="left" vertical="center" wrapText="1"/>
      <protection hidden="1"/>
    </xf>
    <xf numFmtId="0" fontId="2" fillId="2" borderId="22" xfId="0" applyFont="1" applyFill="1" applyBorder="1" applyAlignment="1" applyProtection="1">
      <alignment horizontal="center"/>
      <protection hidden="1"/>
    </xf>
    <xf numFmtId="0" fontId="2" fillId="2" borderId="20" xfId="0" applyFont="1" applyFill="1" applyBorder="1" applyAlignment="1" applyProtection="1">
      <alignment horizontal="center"/>
      <protection hidden="1"/>
    </xf>
    <xf numFmtId="0" fontId="2" fillId="2" borderId="12" xfId="0" applyFont="1" applyFill="1" applyBorder="1" applyAlignment="1" applyProtection="1">
      <alignment horizontal="center"/>
      <protection hidden="1"/>
    </xf>
    <xf numFmtId="2" fontId="6" fillId="3" borderId="10" xfId="0" applyNumberFormat="1" applyFont="1" applyFill="1" applyBorder="1" applyAlignment="1" applyProtection="1">
      <alignment horizontal="center" vertical="center"/>
      <protection locked="0"/>
    </xf>
    <xf numFmtId="2" fontId="0" fillId="2" borderId="13" xfId="0" applyNumberFormat="1" applyFill="1" applyBorder="1" applyAlignment="1" applyProtection="1">
      <alignment horizontal="center" vertical="center"/>
      <protection hidden="1"/>
    </xf>
    <xf numFmtId="2" fontId="0" fillId="2" borderId="16" xfId="0" applyNumberFormat="1" applyFill="1" applyBorder="1" applyAlignment="1" applyProtection="1">
      <alignment horizontal="center" vertical="center"/>
      <protection hidden="1"/>
    </xf>
    <xf numFmtId="2" fontId="0" fillId="2" borderId="15" xfId="0" applyNumberFormat="1" applyFill="1" applyBorder="1" applyAlignment="1" applyProtection="1">
      <alignment horizontal="center" vertical="center"/>
      <protection hidden="1"/>
    </xf>
    <xf numFmtId="164" fontId="13" fillId="2" borderId="22" xfId="0" applyNumberFormat="1" applyFont="1" applyFill="1" applyBorder="1" applyAlignment="1">
      <alignment horizontal="center" vertical="center"/>
    </xf>
    <xf numFmtId="164" fontId="13" fillId="2" borderId="12" xfId="0" applyNumberFormat="1" applyFont="1" applyFill="1" applyBorder="1" applyAlignment="1">
      <alignment horizontal="center" vertical="center"/>
    </xf>
    <xf numFmtId="2" fontId="11" fillId="0" borderId="31" xfId="0" applyNumberFormat="1" applyFont="1" applyBorder="1" applyAlignment="1" applyProtection="1">
      <alignment vertical="center" wrapText="1"/>
      <protection hidden="1"/>
    </xf>
    <xf numFmtId="2" fontId="11" fillId="0" borderId="32" xfId="0" applyNumberFormat="1" applyFont="1" applyBorder="1" applyAlignment="1" applyProtection="1">
      <alignment vertical="center" wrapText="1"/>
      <protection hidden="1"/>
    </xf>
    <xf numFmtId="2" fontId="11" fillId="0" borderId="20" xfId="0" applyNumberFormat="1" applyFont="1" applyBorder="1" applyAlignment="1" applyProtection="1">
      <alignment vertical="center" wrapText="1"/>
      <protection hidden="1"/>
    </xf>
    <xf numFmtId="2" fontId="11" fillId="0" borderId="12" xfId="0" applyNumberFormat="1" applyFont="1" applyBorder="1" applyAlignment="1" applyProtection="1">
      <alignment vertical="center" wrapText="1"/>
      <protection hidden="1"/>
    </xf>
    <xf numFmtId="0" fontId="2" fillId="2" borderId="22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3" borderId="10" xfId="0" applyFill="1" applyBorder="1" applyAlignment="1" applyProtection="1">
      <alignment horizontal="center"/>
      <protection locked="0"/>
    </xf>
    <xf numFmtId="2" fontId="8" fillId="0" borderId="29" xfId="0" applyNumberFormat="1" applyFont="1" applyBorder="1" applyAlignment="1" applyProtection="1">
      <alignment horizontal="left" vertical="center"/>
      <protection hidden="1"/>
    </xf>
    <xf numFmtId="2" fontId="8" fillId="0" borderId="30" xfId="0" applyNumberFormat="1" applyFont="1" applyBorder="1" applyAlignment="1" applyProtection="1">
      <alignment horizontal="left" vertical="center"/>
      <protection hidden="1"/>
    </xf>
    <xf numFmtId="2" fontId="11" fillId="0" borderId="8" xfId="0" applyNumberFormat="1" applyFont="1" applyBorder="1" applyAlignment="1" applyProtection="1">
      <alignment horizontal="left" vertical="center"/>
      <protection hidden="1"/>
    </xf>
    <xf numFmtId="2" fontId="11" fillId="0" borderId="18" xfId="0" applyNumberFormat="1" applyFont="1" applyBorder="1" applyAlignment="1" applyProtection="1">
      <alignment horizontal="left" vertical="center"/>
      <protection hidden="1"/>
    </xf>
    <xf numFmtId="2" fontId="0" fillId="0" borderId="8" xfId="0" applyNumberFormat="1" applyBorder="1" applyAlignment="1" applyProtection="1">
      <alignment horizontal="left"/>
      <protection hidden="1"/>
    </xf>
    <xf numFmtId="2" fontId="0" fillId="0" borderId="18" xfId="0" applyNumberFormat="1" applyBorder="1" applyAlignment="1" applyProtection="1">
      <alignment horizontal="left"/>
      <protection hidden="1"/>
    </xf>
    <xf numFmtId="2" fontId="8" fillId="2" borderId="10" xfId="0" applyNumberFormat="1" applyFont="1" applyFill="1" applyBorder="1" applyAlignment="1" applyProtection="1">
      <alignment horizontal="left" vertical="center"/>
      <protection hidden="1"/>
    </xf>
    <xf numFmtId="2" fontId="8" fillId="2" borderId="27" xfId="0" applyNumberFormat="1" applyFont="1" applyFill="1" applyBorder="1" applyAlignment="1" applyProtection="1">
      <alignment horizontal="left" vertical="center"/>
      <protection hidden="1"/>
    </xf>
    <xf numFmtId="2" fontId="11" fillId="0" borderId="8" xfId="0" applyNumberFormat="1" applyFont="1" applyBorder="1" applyAlignment="1" applyProtection="1">
      <alignment horizontal="left" vertical="center" wrapText="1"/>
      <protection hidden="1"/>
    </xf>
    <xf numFmtId="2" fontId="11" fillId="0" borderId="18" xfId="0" applyNumberFormat="1" applyFont="1" applyBorder="1" applyAlignment="1" applyProtection="1">
      <alignment horizontal="left" vertical="center" wrapText="1"/>
      <protection hidden="1"/>
    </xf>
    <xf numFmtId="2" fontId="11" fillId="2" borderId="8" xfId="0" applyNumberFormat="1" applyFont="1" applyFill="1" applyBorder="1" applyAlignment="1" applyProtection="1">
      <alignment horizontal="left" vertical="center"/>
      <protection hidden="1"/>
    </xf>
    <xf numFmtId="2" fontId="11" fillId="2" borderId="18" xfId="0" applyNumberFormat="1" applyFont="1" applyFill="1" applyBorder="1" applyAlignment="1" applyProtection="1">
      <alignment horizontal="left" vertical="center"/>
      <protection hidden="1"/>
    </xf>
    <xf numFmtId="2" fontId="19" fillId="3" borderId="10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33"/>
      <color rgb="FF1390DD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336177</xdr:colOff>
      <xdr:row>1</xdr:row>
      <xdr:rowOff>201706</xdr:rowOff>
    </xdr:from>
    <xdr:to>
      <xdr:col>1</xdr:col>
      <xdr:colOff>1128005</xdr:colOff>
      <xdr:row>1</xdr:row>
      <xdr:rowOff>573181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8BE0C74E-C513-4B9D-A62A-8DD08B233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8177" y="403412"/>
          <a:ext cx="791828" cy="371475"/>
        </a:xfrm>
        <a:prstGeom prst="rect">
          <a:avLst/>
        </a:prstGeom>
      </xdr:spPr>
    </xdr:pic>
    <xdr:clientData/>
  </xdr:twoCellAnchor>
  <xdr:twoCellAnchor>
    <xdr:from>
      <xdr:col>9</xdr:col>
      <xdr:colOff>284630</xdr:colOff>
      <xdr:row>1</xdr:row>
      <xdr:rowOff>490816</xdr:rowOff>
    </xdr:from>
    <xdr:to>
      <xdr:col>9</xdr:col>
      <xdr:colOff>1030941</xdr:colOff>
      <xdr:row>1</xdr:row>
      <xdr:rowOff>694764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7859FB0-1851-4FEE-8A35-DF1F141104FF}"/>
            </a:ext>
          </a:extLst>
        </xdr:cNvPr>
        <xdr:cNvSpPr txBox="1"/>
      </xdr:nvSpPr>
      <xdr:spPr>
        <a:xfrm>
          <a:off x="9832042" y="692522"/>
          <a:ext cx="746311" cy="2039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s-ES" sz="900" b="0">
              <a:solidFill>
                <a:srgbClr val="1390DD"/>
              </a:solidFill>
            </a:rPr>
            <a:t>Dir. Seguridad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302559</xdr:colOff>
      <xdr:row>1</xdr:row>
      <xdr:rowOff>168088</xdr:rowOff>
    </xdr:from>
    <xdr:to>
      <xdr:col>1</xdr:col>
      <xdr:colOff>1094387</xdr:colOff>
      <xdr:row>1</xdr:row>
      <xdr:rowOff>539563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AF020B0F-FDBC-4652-9A51-DDE14FD5A4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559" y="369794"/>
          <a:ext cx="791828" cy="371475"/>
        </a:xfrm>
        <a:prstGeom prst="rect">
          <a:avLst/>
        </a:prstGeom>
      </xdr:spPr>
    </xdr:pic>
    <xdr:clientData/>
  </xdr:twoCellAnchor>
  <xdr:twoCellAnchor>
    <xdr:from>
      <xdr:col>9</xdr:col>
      <xdr:colOff>307042</xdr:colOff>
      <xdr:row>1</xdr:row>
      <xdr:rowOff>502022</xdr:rowOff>
    </xdr:from>
    <xdr:to>
      <xdr:col>9</xdr:col>
      <xdr:colOff>1059517</xdr:colOff>
      <xdr:row>1</xdr:row>
      <xdr:rowOff>644897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6F1E6222-0429-4D87-ACCF-EB95577A54EB}"/>
            </a:ext>
          </a:extLst>
        </xdr:cNvPr>
        <xdr:cNvSpPr txBox="1"/>
      </xdr:nvSpPr>
      <xdr:spPr>
        <a:xfrm>
          <a:off x="10201836" y="703728"/>
          <a:ext cx="752475" cy="142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s-ES" sz="900" b="0">
              <a:solidFill>
                <a:srgbClr val="1390DD"/>
              </a:solidFill>
            </a:rPr>
            <a:t>Dir. Seguridad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</xdr:colOff>
      <xdr:row>1</xdr:row>
      <xdr:rowOff>161925</xdr:rowOff>
    </xdr:from>
    <xdr:to>
      <xdr:col>2</xdr:col>
      <xdr:colOff>182228</xdr:colOff>
      <xdr:row>1</xdr:row>
      <xdr:rowOff>533400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35DE2235-C436-4002-5167-038DDB24A6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0175" y="361950"/>
          <a:ext cx="791828" cy="371475"/>
        </a:xfrm>
        <a:prstGeom prst="rect">
          <a:avLst/>
        </a:prstGeom>
      </xdr:spPr>
    </xdr:pic>
    <xdr:clientData/>
  </xdr:twoCellAnchor>
  <xdr:twoCellAnchor>
    <xdr:from>
      <xdr:col>9</xdr:col>
      <xdr:colOff>285751</xdr:colOff>
      <xdr:row>1</xdr:row>
      <xdr:rowOff>542925</xdr:rowOff>
    </xdr:from>
    <xdr:to>
      <xdr:col>9</xdr:col>
      <xdr:colOff>1038226</xdr:colOff>
      <xdr:row>1</xdr:row>
      <xdr:rowOff>685800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A392D1E-A8BA-2473-AF72-C616F5255C7C}"/>
            </a:ext>
          </a:extLst>
        </xdr:cNvPr>
        <xdr:cNvSpPr txBox="1"/>
      </xdr:nvSpPr>
      <xdr:spPr>
        <a:xfrm>
          <a:off x="9315451" y="742950"/>
          <a:ext cx="752475" cy="142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s-ES" sz="900" b="0">
              <a:solidFill>
                <a:srgbClr val="1390DD"/>
              </a:solidFill>
            </a:rPr>
            <a:t>Dir. Seguridad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EB033-8FCA-4496-896D-12EED8063CE4}">
  <sheetPr>
    <pageSetUpPr fitToPage="1"/>
  </sheetPr>
  <dimension ref="B1:K50"/>
  <sheetViews>
    <sheetView showGridLines="0" zoomScale="85" zoomScaleNormal="85" workbookViewId="0">
      <selection activeCell="F3" sqref="F3:J3"/>
    </sheetView>
  </sheetViews>
  <sheetFormatPr baseColWidth="10" defaultRowHeight="15" x14ac:dyDescent="0.25"/>
  <cols>
    <col min="2" max="2" width="17" customWidth="1"/>
    <col min="3" max="3" width="41.5703125" customWidth="1"/>
    <col min="4" max="4" width="11.5703125" customWidth="1"/>
    <col min="5" max="5" width="14.28515625" bestFit="1" customWidth="1"/>
    <col min="6" max="6" width="12.7109375" customWidth="1"/>
    <col min="7" max="7" width="15.7109375" customWidth="1"/>
    <col min="8" max="8" width="1.85546875" customWidth="1"/>
    <col min="9" max="9" width="17.28515625" customWidth="1"/>
    <col min="10" max="10" width="18.28515625" customWidth="1"/>
    <col min="11" max="11" width="11.85546875" bestFit="1" customWidth="1"/>
  </cols>
  <sheetData>
    <row r="1" spans="2:11" ht="15.75" thickBot="1" x14ac:dyDescent="0.3"/>
    <row r="2" spans="2:11" ht="57.95" customHeight="1" thickTop="1" thickBot="1" x14ac:dyDescent="0.3">
      <c r="B2" s="103" t="s">
        <v>72</v>
      </c>
      <c r="C2" s="104"/>
      <c r="D2" s="104"/>
      <c r="E2" s="104"/>
      <c r="F2" s="104"/>
      <c r="G2" s="104"/>
      <c r="H2" s="104"/>
      <c r="I2" s="104"/>
      <c r="J2" s="105"/>
    </row>
    <row r="3" spans="2:11" ht="29.25" thickTop="1" x14ac:dyDescent="0.25">
      <c r="C3" s="1"/>
      <c r="D3" s="2"/>
      <c r="E3" s="3" t="s">
        <v>0</v>
      </c>
      <c r="F3" s="119"/>
      <c r="G3" s="119"/>
      <c r="H3" s="119"/>
      <c r="I3" s="119"/>
      <c r="J3" s="119"/>
    </row>
    <row r="4" spans="2:11" ht="15.75" thickBot="1" x14ac:dyDescent="0.3">
      <c r="C4" s="4"/>
      <c r="D4" s="4"/>
      <c r="E4" s="4"/>
      <c r="F4" s="4"/>
      <c r="G4" s="4"/>
      <c r="H4" s="4"/>
      <c r="I4" s="4"/>
      <c r="J4" s="2"/>
    </row>
    <row r="5" spans="2:11" ht="30.75" thickBot="1" x14ac:dyDescent="0.3">
      <c r="B5" s="5" t="s">
        <v>1</v>
      </c>
      <c r="C5" s="5"/>
      <c r="D5" s="6" t="s">
        <v>2</v>
      </c>
      <c r="E5" s="7" t="s">
        <v>51</v>
      </c>
      <c r="F5" s="8" t="s">
        <v>3</v>
      </c>
      <c r="G5" s="9" t="s">
        <v>4</v>
      </c>
      <c r="H5" s="10"/>
      <c r="I5" s="11" t="s">
        <v>69</v>
      </c>
      <c r="J5" s="12" t="s">
        <v>63</v>
      </c>
    </row>
    <row r="6" spans="2:11" ht="20.100000000000001" customHeight="1" x14ac:dyDescent="0.25">
      <c r="B6" s="13" t="s">
        <v>5</v>
      </c>
      <c r="C6" s="13"/>
      <c r="D6" s="106" t="s">
        <v>6</v>
      </c>
      <c r="E6" s="14">
        <v>481156</v>
      </c>
      <c r="F6" s="15">
        <v>21.19</v>
      </c>
      <c r="G6" s="16">
        <f>E6*F6</f>
        <v>10195695.640000001</v>
      </c>
      <c r="H6" s="17"/>
      <c r="I6" s="98"/>
      <c r="J6" s="100">
        <f>TRUNC((E6*I6),2)</f>
        <v>0</v>
      </c>
      <c r="K6" s="78"/>
    </row>
    <row r="7" spans="2:11" ht="20.100000000000001" customHeight="1" x14ac:dyDescent="0.25">
      <c r="B7" s="13" t="s">
        <v>7</v>
      </c>
      <c r="C7" s="13"/>
      <c r="D7" s="107"/>
      <c r="E7" s="19">
        <v>191672</v>
      </c>
      <c r="F7" s="15">
        <v>23.1</v>
      </c>
      <c r="G7" s="16">
        <f t="shared" ref="G7:G29" si="0">E7*F7</f>
        <v>4427623.2</v>
      </c>
      <c r="H7" s="17"/>
      <c r="I7" s="98"/>
      <c r="J7" s="100">
        <f t="shared" ref="J7:J29" si="1">TRUNC((E7*I7),2)</f>
        <v>0</v>
      </c>
    </row>
    <row r="8" spans="2:11" ht="20.100000000000001" customHeight="1" x14ac:dyDescent="0.25">
      <c r="B8" s="13" t="s">
        <v>8</v>
      </c>
      <c r="C8" s="13"/>
      <c r="D8" s="107"/>
      <c r="E8" s="19">
        <v>186912</v>
      </c>
      <c r="F8" s="15">
        <v>22.7</v>
      </c>
      <c r="G8" s="16">
        <f t="shared" si="0"/>
        <v>4242902.3999999994</v>
      </c>
      <c r="H8" s="17"/>
      <c r="I8" s="98"/>
      <c r="J8" s="100">
        <f t="shared" si="1"/>
        <v>0</v>
      </c>
    </row>
    <row r="9" spans="2:11" ht="20.100000000000001" customHeight="1" x14ac:dyDescent="0.25">
      <c r="B9" s="13" t="s">
        <v>9</v>
      </c>
      <c r="C9" s="13"/>
      <c r="D9" s="107"/>
      <c r="E9" s="19">
        <v>90624</v>
      </c>
      <c r="F9" s="15">
        <v>24.49</v>
      </c>
      <c r="G9" s="16">
        <f t="shared" si="0"/>
        <v>2219381.7599999998</v>
      </c>
      <c r="H9" s="17"/>
      <c r="I9" s="98"/>
      <c r="J9" s="100">
        <f t="shared" si="1"/>
        <v>0</v>
      </c>
    </row>
    <row r="10" spans="2:11" ht="20.100000000000001" customHeight="1" x14ac:dyDescent="0.25">
      <c r="B10" s="13" t="s">
        <v>10</v>
      </c>
      <c r="C10" s="13"/>
      <c r="D10" s="107"/>
      <c r="E10" s="19">
        <v>137332</v>
      </c>
      <c r="F10" s="15">
        <v>22.58</v>
      </c>
      <c r="G10" s="16">
        <f t="shared" si="0"/>
        <v>3100956.5599999996</v>
      </c>
      <c r="H10" s="17"/>
      <c r="I10" s="98"/>
      <c r="J10" s="100">
        <f t="shared" si="1"/>
        <v>0</v>
      </c>
    </row>
    <row r="11" spans="2:11" ht="20.100000000000001" customHeight="1" x14ac:dyDescent="0.25">
      <c r="B11" s="13" t="s">
        <v>11</v>
      </c>
      <c r="C11" s="13"/>
      <c r="D11" s="107"/>
      <c r="E11" s="19">
        <v>86944</v>
      </c>
      <c r="F11" s="15">
        <v>24.51</v>
      </c>
      <c r="G11" s="16">
        <f t="shared" si="0"/>
        <v>2130997.44</v>
      </c>
      <c r="H11" s="17"/>
      <c r="I11" s="98"/>
      <c r="J11" s="100">
        <f t="shared" si="1"/>
        <v>0</v>
      </c>
    </row>
    <row r="12" spans="2:11" ht="20.100000000000001" customHeight="1" x14ac:dyDescent="0.25">
      <c r="B12" s="13" t="s">
        <v>12</v>
      </c>
      <c r="C12" s="13"/>
      <c r="D12" s="107"/>
      <c r="E12" s="19">
        <v>60416</v>
      </c>
      <c r="F12" s="15">
        <v>24.11</v>
      </c>
      <c r="G12" s="16">
        <f t="shared" si="0"/>
        <v>1456629.76</v>
      </c>
      <c r="H12" s="17"/>
      <c r="I12" s="98"/>
      <c r="J12" s="100">
        <f t="shared" si="1"/>
        <v>0</v>
      </c>
    </row>
    <row r="13" spans="2:11" ht="20.100000000000001" customHeight="1" thickBot="1" x14ac:dyDescent="0.3">
      <c r="B13" s="20" t="s">
        <v>13</v>
      </c>
      <c r="C13" s="20"/>
      <c r="D13" s="120"/>
      <c r="E13" s="21">
        <v>41536</v>
      </c>
      <c r="F13" s="22">
        <v>25.93</v>
      </c>
      <c r="G13" s="23">
        <f t="shared" si="0"/>
        <v>1077028.48</v>
      </c>
      <c r="H13" s="17"/>
      <c r="I13" s="98"/>
      <c r="J13" s="100">
        <f t="shared" si="1"/>
        <v>0</v>
      </c>
    </row>
    <row r="14" spans="2:11" ht="20.100000000000001" customHeight="1" thickTop="1" x14ac:dyDescent="0.25">
      <c r="B14" s="24" t="s">
        <v>14</v>
      </c>
      <c r="C14" s="24"/>
      <c r="D14" s="121" t="s">
        <v>6</v>
      </c>
      <c r="E14" s="14">
        <v>27664</v>
      </c>
      <c r="F14" s="15">
        <v>22.36</v>
      </c>
      <c r="G14" s="16">
        <f t="shared" si="0"/>
        <v>618567.04</v>
      </c>
      <c r="H14" s="17"/>
      <c r="I14" s="98"/>
      <c r="J14" s="100">
        <f t="shared" si="1"/>
        <v>0</v>
      </c>
    </row>
    <row r="15" spans="2:11" ht="20.100000000000001" customHeight="1" x14ac:dyDescent="0.25">
      <c r="B15" s="13" t="s">
        <v>15</v>
      </c>
      <c r="C15" s="13"/>
      <c r="D15" s="121"/>
      <c r="E15" s="19">
        <v>7904</v>
      </c>
      <c r="F15" s="15">
        <v>24.29</v>
      </c>
      <c r="G15" s="16">
        <f t="shared" si="0"/>
        <v>191988.16</v>
      </c>
      <c r="H15" s="17"/>
      <c r="I15" s="98"/>
      <c r="J15" s="100">
        <f t="shared" si="1"/>
        <v>0</v>
      </c>
    </row>
    <row r="16" spans="2:11" ht="20.100000000000001" customHeight="1" x14ac:dyDescent="0.25">
      <c r="B16" s="13" t="s">
        <v>16</v>
      </c>
      <c r="C16" s="13"/>
      <c r="D16" s="121"/>
      <c r="E16" s="19">
        <v>7552</v>
      </c>
      <c r="F16" s="15">
        <v>23.89</v>
      </c>
      <c r="G16" s="16">
        <f t="shared" si="0"/>
        <v>180417.28</v>
      </c>
      <c r="H16" s="17"/>
      <c r="I16" s="98"/>
      <c r="J16" s="100">
        <f t="shared" si="1"/>
        <v>0</v>
      </c>
    </row>
    <row r="17" spans="2:10" ht="20.100000000000001" customHeight="1" x14ac:dyDescent="0.25">
      <c r="B17" s="25" t="s">
        <v>17</v>
      </c>
      <c r="C17" s="25"/>
      <c r="D17" s="121"/>
      <c r="E17" s="19">
        <v>3776</v>
      </c>
      <c r="F17" s="26">
        <v>25.7</v>
      </c>
      <c r="G17" s="27">
        <f t="shared" si="0"/>
        <v>97043.199999999997</v>
      </c>
      <c r="H17" s="17"/>
      <c r="I17" s="98"/>
      <c r="J17" s="100">
        <f t="shared" si="1"/>
        <v>0</v>
      </c>
    </row>
    <row r="18" spans="2:10" ht="20.100000000000001" customHeight="1" thickBot="1" x14ac:dyDescent="0.3">
      <c r="B18" s="28" t="s">
        <v>18</v>
      </c>
      <c r="C18" s="28"/>
      <c r="D18" s="122"/>
      <c r="E18" s="29">
        <v>10176</v>
      </c>
      <c r="F18" s="22">
        <v>40.11</v>
      </c>
      <c r="G18" s="23">
        <f t="shared" si="0"/>
        <v>408159.36</v>
      </c>
      <c r="H18" s="17"/>
      <c r="I18" s="98"/>
      <c r="J18" s="100">
        <f t="shared" si="1"/>
        <v>0</v>
      </c>
    </row>
    <row r="19" spans="2:10" ht="20.100000000000001" customHeight="1" thickTop="1" x14ac:dyDescent="0.25">
      <c r="B19" s="24" t="s">
        <v>19</v>
      </c>
      <c r="C19" s="24"/>
      <c r="D19" s="106" t="s">
        <v>6</v>
      </c>
      <c r="E19" s="14">
        <v>3200</v>
      </c>
      <c r="F19" s="15">
        <v>20.09</v>
      </c>
      <c r="G19" s="16">
        <f t="shared" si="0"/>
        <v>64288</v>
      </c>
      <c r="H19" s="17"/>
      <c r="I19" s="98"/>
      <c r="J19" s="100">
        <f t="shared" si="1"/>
        <v>0</v>
      </c>
    </row>
    <row r="20" spans="2:10" ht="20.100000000000001" customHeight="1" x14ac:dyDescent="0.25">
      <c r="B20" s="30" t="s">
        <v>20</v>
      </c>
      <c r="C20" s="30"/>
      <c r="D20" s="107"/>
      <c r="E20" s="19">
        <v>57344</v>
      </c>
      <c r="F20" s="15">
        <v>20.09</v>
      </c>
      <c r="G20" s="16">
        <f t="shared" si="0"/>
        <v>1152040.96</v>
      </c>
      <c r="H20" s="17"/>
      <c r="I20" s="98"/>
      <c r="J20" s="100">
        <f t="shared" si="1"/>
        <v>0</v>
      </c>
    </row>
    <row r="21" spans="2:10" ht="20.100000000000001" customHeight="1" x14ac:dyDescent="0.25">
      <c r="B21" s="30" t="s">
        <v>21</v>
      </c>
      <c r="C21" s="30"/>
      <c r="D21" s="107"/>
      <c r="E21" s="19">
        <v>24192</v>
      </c>
      <c r="F21" s="15">
        <v>20.09</v>
      </c>
      <c r="G21" s="16">
        <f t="shared" si="0"/>
        <v>486017.27999999997</v>
      </c>
      <c r="H21" s="17"/>
      <c r="I21" s="98"/>
      <c r="J21" s="100">
        <f t="shared" si="1"/>
        <v>0</v>
      </c>
    </row>
    <row r="22" spans="2:10" ht="20.100000000000001" customHeight="1" x14ac:dyDescent="0.25">
      <c r="B22" s="13" t="s">
        <v>22</v>
      </c>
      <c r="C22" s="13"/>
      <c r="D22" s="107"/>
      <c r="E22" s="19">
        <v>400</v>
      </c>
      <c r="F22" s="15">
        <v>20.09</v>
      </c>
      <c r="G22" s="16">
        <f t="shared" si="0"/>
        <v>8036</v>
      </c>
      <c r="H22" s="17"/>
      <c r="I22" s="98"/>
      <c r="J22" s="100">
        <f t="shared" si="1"/>
        <v>0</v>
      </c>
    </row>
    <row r="23" spans="2:10" ht="20.100000000000001" customHeight="1" thickBot="1" x14ac:dyDescent="0.3">
      <c r="B23" s="20" t="s">
        <v>23</v>
      </c>
      <c r="C23" s="20"/>
      <c r="D23" s="120"/>
      <c r="E23" s="21">
        <v>7904</v>
      </c>
      <c r="F23" s="31">
        <v>21.52</v>
      </c>
      <c r="G23" s="23">
        <f t="shared" si="0"/>
        <v>170094.07999999999</v>
      </c>
      <c r="H23" s="17"/>
      <c r="I23" s="98"/>
      <c r="J23" s="100">
        <f t="shared" si="1"/>
        <v>0</v>
      </c>
    </row>
    <row r="24" spans="2:10" ht="20.100000000000001" customHeight="1" thickTop="1" x14ac:dyDescent="0.25">
      <c r="B24" s="24" t="s">
        <v>24</v>
      </c>
      <c r="C24" s="24"/>
      <c r="D24" s="32" t="s">
        <v>6</v>
      </c>
      <c r="E24" s="14">
        <v>84460</v>
      </c>
      <c r="F24" s="15">
        <v>15.49</v>
      </c>
      <c r="G24" s="16">
        <f t="shared" si="0"/>
        <v>1308285.3999999999</v>
      </c>
      <c r="H24" s="17"/>
      <c r="I24" s="98"/>
      <c r="J24" s="100">
        <f t="shared" si="1"/>
        <v>0</v>
      </c>
    </row>
    <row r="25" spans="2:10" ht="20.100000000000001" customHeight="1" x14ac:dyDescent="0.25">
      <c r="B25" s="13" t="s">
        <v>25</v>
      </c>
      <c r="C25" s="13"/>
      <c r="D25" s="33" t="s">
        <v>26</v>
      </c>
      <c r="E25" s="19">
        <v>4709984</v>
      </c>
      <c r="F25" s="15">
        <v>0.45</v>
      </c>
      <c r="G25" s="16">
        <f t="shared" si="0"/>
        <v>2119492.8000000003</v>
      </c>
      <c r="H25" s="17"/>
      <c r="I25" s="98"/>
      <c r="J25" s="100">
        <f t="shared" si="1"/>
        <v>0</v>
      </c>
    </row>
    <row r="26" spans="2:10" ht="20.100000000000001" customHeight="1" thickBot="1" x14ac:dyDescent="0.3">
      <c r="B26" s="112" t="s">
        <v>27</v>
      </c>
      <c r="C26" s="113"/>
      <c r="D26" s="34" t="s">
        <v>2</v>
      </c>
      <c r="E26" s="21">
        <v>80488</v>
      </c>
      <c r="F26" s="22">
        <v>15.33</v>
      </c>
      <c r="G26" s="23">
        <f t="shared" si="0"/>
        <v>1233881.04</v>
      </c>
      <c r="H26" s="17"/>
      <c r="I26" s="98"/>
      <c r="J26" s="100">
        <f t="shared" si="1"/>
        <v>0</v>
      </c>
    </row>
    <row r="27" spans="2:10" ht="20.100000000000001" customHeight="1" thickTop="1" x14ac:dyDescent="0.25">
      <c r="B27" s="114" t="s">
        <v>28</v>
      </c>
      <c r="C27" s="115"/>
      <c r="D27" s="106" t="s">
        <v>6</v>
      </c>
      <c r="E27" s="14">
        <v>54800</v>
      </c>
      <c r="F27" s="15">
        <v>1.63</v>
      </c>
      <c r="G27" s="16">
        <f t="shared" si="0"/>
        <v>89324</v>
      </c>
      <c r="H27" s="17"/>
      <c r="I27" s="98"/>
      <c r="J27" s="100">
        <f t="shared" si="1"/>
        <v>0</v>
      </c>
    </row>
    <row r="28" spans="2:10" ht="20.100000000000001" customHeight="1" x14ac:dyDescent="0.25">
      <c r="B28" s="35" t="s">
        <v>29</v>
      </c>
      <c r="C28" s="35"/>
      <c r="D28" s="107"/>
      <c r="E28" s="19">
        <v>334304</v>
      </c>
      <c r="F28" s="15">
        <v>0.93</v>
      </c>
      <c r="G28" s="16">
        <f t="shared" si="0"/>
        <v>310902.72000000003</v>
      </c>
      <c r="H28" s="17"/>
      <c r="I28" s="98"/>
      <c r="J28" s="100">
        <f t="shared" si="1"/>
        <v>0</v>
      </c>
    </row>
    <row r="29" spans="2:10" ht="20.100000000000001" customHeight="1" x14ac:dyDescent="0.25">
      <c r="B29" s="30" t="s">
        <v>30</v>
      </c>
      <c r="C29" s="30"/>
      <c r="D29" s="107"/>
      <c r="E29" s="19">
        <v>17520</v>
      </c>
      <c r="F29" s="15">
        <v>3.8</v>
      </c>
      <c r="G29" s="16">
        <f t="shared" si="0"/>
        <v>66576</v>
      </c>
      <c r="H29" s="17"/>
      <c r="I29" s="98"/>
      <c r="J29" s="100">
        <f t="shared" si="1"/>
        <v>0</v>
      </c>
    </row>
    <row r="30" spans="2:10" ht="15.75" thickBot="1" x14ac:dyDescent="0.3">
      <c r="B30" s="4"/>
      <c r="C30" s="4"/>
      <c r="D30" s="4"/>
      <c r="E30" s="36"/>
      <c r="F30" s="37"/>
      <c r="G30" s="37"/>
      <c r="J30" s="38"/>
    </row>
    <row r="31" spans="2:10" ht="30.75" thickBot="1" x14ac:dyDescent="0.3">
      <c r="B31" s="39" t="s">
        <v>31</v>
      </c>
      <c r="C31" s="39"/>
      <c r="D31" s="6" t="s">
        <v>2</v>
      </c>
      <c r="E31" s="7" t="s">
        <v>51</v>
      </c>
      <c r="F31" s="12" t="s">
        <v>32</v>
      </c>
      <c r="G31" s="12" t="s">
        <v>4</v>
      </c>
      <c r="H31" s="10"/>
      <c r="I31" s="11" t="s">
        <v>69</v>
      </c>
      <c r="J31" s="12" t="s">
        <v>63</v>
      </c>
    </row>
    <row r="32" spans="2:10" ht="20.100000000000001" customHeight="1" x14ac:dyDescent="0.25">
      <c r="B32" s="13" t="s">
        <v>33</v>
      </c>
      <c r="C32" s="13"/>
      <c r="D32" s="32" t="s">
        <v>6</v>
      </c>
      <c r="E32" s="14">
        <v>7128</v>
      </c>
      <c r="F32" s="40">
        <v>22.49</v>
      </c>
      <c r="G32" s="16">
        <f>E32*F32</f>
        <v>160308.72</v>
      </c>
      <c r="H32" s="17"/>
      <c r="I32" s="98"/>
      <c r="J32" s="100">
        <f t="shared" ref="J32" si="2">TRUNC((E32*I32),2)</f>
        <v>0</v>
      </c>
    </row>
    <row r="33" spans="2:10" ht="15.75" thickBot="1" x14ac:dyDescent="0.3">
      <c r="B33" s="4"/>
      <c r="C33" s="4"/>
      <c r="D33" s="4"/>
      <c r="E33" s="36"/>
      <c r="F33" s="36"/>
      <c r="G33" s="36"/>
      <c r="H33" s="2"/>
      <c r="I33" s="41"/>
      <c r="J33" s="42"/>
    </row>
    <row r="34" spans="2:10" ht="30.75" thickBot="1" x14ac:dyDescent="0.3">
      <c r="B34" s="39" t="s">
        <v>34</v>
      </c>
      <c r="C34" s="39"/>
      <c r="D34" s="43" t="s">
        <v>2</v>
      </c>
      <c r="E34" s="7" t="s">
        <v>51</v>
      </c>
      <c r="F34" s="44" t="s">
        <v>35</v>
      </c>
      <c r="G34" s="44" t="s">
        <v>4</v>
      </c>
      <c r="H34" s="4"/>
      <c r="I34" s="44" t="s">
        <v>66</v>
      </c>
      <c r="J34" s="12" t="s">
        <v>63</v>
      </c>
    </row>
    <row r="35" spans="2:10" ht="20.100000000000001" customHeight="1" x14ac:dyDescent="0.25">
      <c r="B35" s="45" t="s">
        <v>36</v>
      </c>
      <c r="C35" s="45"/>
      <c r="D35" s="106" t="s">
        <v>2</v>
      </c>
      <c r="E35" s="46">
        <v>11</v>
      </c>
      <c r="F35" s="40">
        <v>60291.600000000006</v>
      </c>
      <c r="G35" s="16">
        <f>(E35*F35)*4</f>
        <v>2652830.4000000004</v>
      </c>
      <c r="H35" s="17"/>
      <c r="I35" s="98"/>
      <c r="J35" s="99">
        <f>TRUNC(((I35*E35)*4),2)</f>
        <v>0</v>
      </c>
    </row>
    <row r="36" spans="2:10" ht="20.100000000000001" customHeight="1" x14ac:dyDescent="0.25">
      <c r="B36" s="13" t="s">
        <v>37</v>
      </c>
      <c r="C36" s="13"/>
      <c r="D36" s="107"/>
      <c r="E36" s="48">
        <v>2</v>
      </c>
      <c r="F36" s="49">
        <v>12868.32</v>
      </c>
      <c r="G36" s="16">
        <f>(E36*F36)*4</f>
        <v>102946.56</v>
      </c>
      <c r="H36" s="17"/>
      <c r="I36" s="98"/>
      <c r="J36" s="99">
        <f t="shared" ref="J36:J39" si="3">TRUNC(((I36*E36)*4),2)</f>
        <v>0</v>
      </c>
    </row>
    <row r="37" spans="2:10" ht="20.100000000000001" customHeight="1" x14ac:dyDescent="0.25">
      <c r="B37" s="13" t="s">
        <v>38</v>
      </c>
      <c r="C37" s="13"/>
      <c r="D37" s="107"/>
      <c r="E37" s="48">
        <v>5</v>
      </c>
      <c r="F37" s="49">
        <v>11063.16</v>
      </c>
      <c r="G37" s="16">
        <f>(E37*F37)*4</f>
        <v>221263.2</v>
      </c>
      <c r="H37" s="17"/>
      <c r="I37" s="98"/>
      <c r="J37" s="99">
        <f t="shared" si="3"/>
        <v>0</v>
      </c>
    </row>
    <row r="38" spans="2:10" ht="20.100000000000001" customHeight="1" x14ac:dyDescent="0.25">
      <c r="B38" s="13" t="s">
        <v>39</v>
      </c>
      <c r="C38" s="13"/>
      <c r="D38" s="107"/>
      <c r="E38" s="48">
        <v>2</v>
      </c>
      <c r="F38" s="49">
        <v>9263.2800000000007</v>
      </c>
      <c r="G38" s="16">
        <f>(E38*F38)*4</f>
        <v>74106.240000000005</v>
      </c>
      <c r="H38" s="17"/>
      <c r="I38" s="98"/>
      <c r="J38" s="99">
        <f t="shared" si="3"/>
        <v>0</v>
      </c>
    </row>
    <row r="39" spans="2:10" ht="20.100000000000001" customHeight="1" x14ac:dyDescent="0.25">
      <c r="B39" s="13" t="s">
        <v>40</v>
      </c>
      <c r="C39" s="13"/>
      <c r="D39" s="107"/>
      <c r="E39" s="48">
        <v>3</v>
      </c>
      <c r="F39" s="49">
        <v>2504.2799999999997</v>
      </c>
      <c r="G39" s="16">
        <f>(E39*F39)*4</f>
        <v>30051.359999999997</v>
      </c>
      <c r="H39" s="17"/>
      <c r="I39" s="98"/>
      <c r="J39" s="99">
        <f t="shared" si="3"/>
        <v>0</v>
      </c>
    </row>
    <row r="40" spans="2:10" ht="15.75" thickBot="1" x14ac:dyDescent="0.3">
      <c r="B40" s="4"/>
      <c r="C40" s="4"/>
      <c r="D40" s="50"/>
      <c r="E40" s="36"/>
      <c r="F40" s="51"/>
      <c r="G40" s="51"/>
      <c r="H40" s="17"/>
      <c r="I40" s="52"/>
      <c r="J40" s="53"/>
    </row>
    <row r="41" spans="2:10" ht="30.75" thickBot="1" x14ac:dyDescent="0.3">
      <c r="B41" s="39" t="s">
        <v>41</v>
      </c>
      <c r="C41" s="39" t="s">
        <v>41</v>
      </c>
      <c r="D41" s="43" t="s">
        <v>2</v>
      </c>
      <c r="E41" s="7" t="s">
        <v>51</v>
      </c>
      <c r="F41" s="44" t="s">
        <v>35</v>
      </c>
      <c r="G41" s="44" t="s">
        <v>4</v>
      </c>
      <c r="H41" s="4"/>
      <c r="I41" s="44" t="s">
        <v>66</v>
      </c>
      <c r="J41" s="12" t="s">
        <v>63</v>
      </c>
    </row>
    <row r="42" spans="2:10" ht="20.100000000000001" customHeight="1" x14ac:dyDescent="0.25">
      <c r="B42" s="13" t="s">
        <v>42</v>
      </c>
      <c r="C42" s="13" t="s">
        <v>42</v>
      </c>
      <c r="D42" s="106" t="s">
        <v>2</v>
      </c>
      <c r="E42" s="46">
        <v>3</v>
      </c>
      <c r="F42" s="15">
        <v>6123.13</v>
      </c>
      <c r="G42" s="16">
        <f>E42*F42*4</f>
        <v>73477.56</v>
      </c>
      <c r="H42" s="17"/>
      <c r="I42" s="98"/>
      <c r="J42" s="99">
        <f t="shared" ref="J42:J44" si="4">TRUNC(((I42*E42)*4),2)</f>
        <v>0</v>
      </c>
    </row>
    <row r="43" spans="2:10" ht="20.100000000000001" customHeight="1" x14ac:dyDescent="0.25">
      <c r="B43" s="24" t="s">
        <v>43</v>
      </c>
      <c r="C43" s="24" t="s">
        <v>43</v>
      </c>
      <c r="D43" s="107"/>
      <c r="E43" s="48">
        <v>1</v>
      </c>
      <c r="F43" s="26">
        <v>8932.9</v>
      </c>
      <c r="G43" s="16">
        <f>E43*F43*4</f>
        <v>35731.599999999999</v>
      </c>
      <c r="H43" s="17"/>
      <c r="I43" s="98"/>
      <c r="J43" s="99">
        <f t="shared" si="4"/>
        <v>0</v>
      </c>
    </row>
    <row r="44" spans="2:10" ht="20.100000000000001" customHeight="1" x14ac:dyDescent="0.25">
      <c r="B44" s="13" t="s">
        <v>44</v>
      </c>
      <c r="C44" s="13" t="s">
        <v>44</v>
      </c>
      <c r="D44" s="107"/>
      <c r="E44" s="48">
        <v>1</v>
      </c>
      <c r="F44" s="26">
        <v>49920</v>
      </c>
      <c r="G44" s="16">
        <f>E44*F44*4</f>
        <v>199680</v>
      </c>
      <c r="H44" s="17"/>
      <c r="I44" s="98"/>
      <c r="J44" s="99">
        <f t="shared" si="4"/>
        <v>0</v>
      </c>
    </row>
    <row r="45" spans="2:10" x14ac:dyDescent="0.25">
      <c r="C45" s="4"/>
      <c r="D45" s="4"/>
      <c r="E45" s="36"/>
      <c r="F45" s="4"/>
      <c r="G45" s="4"/>
      <c r="H45" s="4"/>
      <c r="I45" s="4"/>
      <c r="J45" s="2"/>
    </row>
    <row r="46" spans="2:10" ht="30" customHeight="1" thickBot="1" x14ac:dyDescent="0.3">
      <c r="C46" s="54"/>
      <c r="D46" s="4"/>
      <c r="E46" s="56"/>
      <c r="F46" s="108">
        <f>SUM(G6:G29,G32,G35:G39,G42:G44)</f>
        <v>40906724.200000003</v>
      </c>
      <c r="G46" s="109"/>
      <c r="H46" s="95"/>
      <c r="I46" s="110">
        <f>TRUNC(SUM(H46,J6:J29,J32,J35:J39,J42:J44),2)</f>
        <v>0</v>
      </c>
      <c r="J46" s="111"/>
    </row>
    <row r="47" spans="2:10" ht="15.75" thickTop="1" x14ac:dyDescent="0.25">
      <c r="C47" s="2"/>
      <c r="D47" s="2"/>
      <c r="E47" s="2"/>
      <c r="F47" s="2"/>
      <c r="G47" s="2"/>
      <c r="H47" s="2"/>
      <c r="I47" s="2"/>
      <c r="J47" s="2"/>
    </row>
    <row r="48" spans="2:10" ht="15.75" thickBot="1" x14ac:dyDescent="0.3">
      <c r="C48" s="2"/>
      <c r="D48" s="2"/>
      <c r="E48" s="2"/>
      <c r="F48" s="2"/>
      <c r="G48" s="116" t="s">
        <v>45</v>
      </c>
      <c r="H48" s="117"/>
      <c r="I48" s="118"/>
      <c r="J48" s="57"/>
    </row>
    <row r="49" spans="2:10" ht="15.75" thickTop="1" x14ac:dyDescent="0.25">
      <c r="C49" s="2"/>
      <c r="D49" s="2"/>
      <c r="E49" s="2"/>
      <c r="F49" s="2"/>
      <c r="G49" s="2"/>
      <c r="H49" s="2"/>
      <c r="I49" s="2"/>
      <c r="J49" s="2"/>
    </row>
    <row r="50" spans="2:10" x14ac:dyDescent="0.25">
      <c r="B50" s="2" t="s">
        <v>64</v>
      </c>
      <c r="C50" s="2"/>
      <c r="D50" s="2"/>
      <c r="E50" s="2"/>
      <c r="G50" s="2"/>
      <c r="H50" s="2"/>
      <c r="I50" s="2"/>
      <c r="J50" s="2"/>
    </row>
  </sheetData>
  <sheetProtection algorithmName="SHA-512" hashValue="sMEJNHN8KAMRM5IDIYjpDb4Sf2BrsS/HRpMRfQpeKzPjSXi7rUX1em7Huf8EgqZG+YYMYxc1tqLAMGWPoPn7Dw==" saltValue="HuuI93uOP83ph4wASZcAag==" spinCount="100000" sheet="1" objects="1" scenarios="1" selectLockedCells="1"/>
  <mergeCells count="13">
    <mergeCell ref="G48:I48"/>
    <mergeCell ref="D27:D29"/>
    <mergeCell ref="F3:J3"/>
    <mergeCell ref="D6:D13"/>
    <mergeCell ref="D14:D18"/>
    <mergeCell ref="D19:D23"/>
    <mergeCell ref="B2:J2"/>
    <mergeCell ref="D35:D39"/>
    <mergeCell ref="D42:D44"/>
    <mergeCell ref="F46:G46"/>
    <mergeCell ref="I46:J46"/>
    <mergeCell ref="B26:C26"/>
    <mergeCell ref="B27:C27"/>
  </mergeCells>
  <dataValidations count="2">
    <dataValidation type="decimal" allowBlank="1" showInputMessage="1" showErrorMessage="1" sqref="K7" xr:uid="{CA262780-24E2-4A58-A178-7AC08FA9EDF0}">
      <formula1>0</formula1>
      <formula2>F6</formula2>
    </dataValidation>
    <dataValidation type="decimal" allowBlank="1" showInputMessage="1" showErrorMessage="1" sqref="I32 I35:I39 I6:I29 I42:I44" xr:uid="{762947B0-6700-4661-BE34-14144D372117}">
      <formula1>0</formula1>
      <formula2>F6</formula2>
    </dataValidation>
  </dataValidation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54FEE-7340-4614-AF60-5B4DC7CAF1E6}">
  <sheetPr>
    <pageSetUpPr fitToPage="1"/>
  </sheetPr>
  <dimension ref="B1:J45"/>
  <sheetViews>
    <sheetView showGridLines="0" tabSelected="1" zoomScale="85" zoomScaleNormal="85" workbookViewId="0">
      <selection activeCell="I9" sqref="I9"/>
    </sheetView>
  </sheetViews>
  <sheetFormatPr baseColWidth="10" defaultRowHeight="15" x14ac:dyDescent="0.25"/>
  <cols>
    <col min="2" max="2" width="19.140625" customWidth="1"/>
    <col min="3" max="3" width="38.140625" customWidth="1"/>
    <col min="4" max="4" width="11.5703125" customWidth="1"/>
    <col min="5" max="5" width="14.28515625" bestFit="1" customWidth="1"/>
    <col min="6" max="6" width="15.28515625" customWidth="1"/>
    <col min="7" max="7" width="15.7109375" customWidth="1"/>
    <col min="8" max="8" width="2.140625" customWidth="1"/>
    <col min="9" max="9" width="17.28515625" customWidth="1"/>
    <col min="10" max="10" width="18.28515625" customWidth="1"/>
  </cols>
  <sheetData>
    <row r="1" spans="2:10" ht="15.75" thickBot="1" x14ac:dyDescent="0.3"/>
    <row r="2" spans="2:10" ht="57.95" customHeight="1" thickTop="1" thickBot="1" x14ac:dyDescent="0.3">
      <c r="B2" s="103" t="s">
        <v>70</v>
      </c>
      <c r="C2" s="104"/>
      <c r="D2" s="104"/>
      <c r="E2" s="104"/>
      <c r="F2" s="104"/>
      <c r="G2" s="104"/>
      <c r="H2" s="104"/>
      <c r="I2" s="104"/>
      <c r="J2" s="105"/>
    </row>
    <row r="3" spans="2:10" ht="29.25" thickTop="1" x14ac:dyDescent="0.25">
      <c r="C3" s="1"/>
      <c r="D3" s="58"/>
      <c r="E3" s="3" t="s">
        <v>0</v>
      </c>
      <c r="F3" s="132"/>
      <c r="G3" s="132"/>
      <c r="H3" s="132"/>
      <c r="I3" s="132"/>
      <c r="J3" s="132"/>
    </row>
    <row r="4" spans="2:10" ht="15.75" thickBot="1" x14ac:dyDescent="0.3">
      <c r="C4" s="4"/>
      <c r="D4" s="4"/>
      <c r="E4" s="4"/>
      <c r="F4" s="4"/>
      <c r="G4" s="4"/>
      <c r="H4" s="4"/>
      <c r="I4" s="4"/>
      <c r="J4" s="2"/>
    </row>
    <row r="5" spans="2:10" ht="26.25" customHeight="1" thickBot="1" x14ac:dyDescent="0.3">
      <c r="B5" s="5" t="s">
        <v>1</v>
      </c>
      <c r="C5" s="5"/>
      <c r="D5" s="59" t="s">
        <v>2</v>
      </c>
      <c r="E5" s="44" t="s">
        <v>51</v>
      </c>
      <c r="F5" s="60" t="s">
        <v>67</v>
      </c>
      <c r="G5" s="61" t="s">
        <v>4</v>
      </c>
      <c r="H5" s="10"/>
      <c r="I5" s="62" t="s">
        <v>69</v>
      </c>
      <c r="J5" s="12" t="s">
        <v>63</v>
      </c>
    </row>
    <row r="6" spans="2:10" ht="20.100000000000001" customHeight="1" x14ac:dyDescent="0.25">
      <c r="B6" s="13" t="s">
        <v>5</v>
      </c>
      <c r="C6" s="13"/>
      <c r="D6" s="106" t="s">
        <v>6</v>
      </c>
      <c r="E6" s="63">
        <v>411008</v>
      </c>
      <c r="F6" s="64">
        <v>21.19</v>
      </c>
      <c r="G6" s="18">
        <v>8709259.5199999996</v>
      </c>
      <c r="H6" s="17"/>
      <c r="I6" s="97"/>
      <c r="J6" s="96">
        <f>TRUNC((E6*I6),2)</f>
        <v>0</v>
      </c>
    </row>
    <row r="7" spans="2:10" ht="20.100000000000001" customHeight="1" x14ac:dyDescent="0.25">
      <c r="B7" s="13" t="s">
        <v>7</v>
      </c>
      <c r="C7" s="13"/>
      <c r="D7" s="107"/>
      <c r="E7" s="65">
        <v>229216</v>
      </c>
      <c r="F7" s="66">
        <v>23.1</v>
      </c>
      <c r="G7" s="47">
        <v>5294889.5999999996</v>
      </c>
      <c r="H7" s="17"/>
      <c r="I7" s="97"/>
      <c r="J7" s="96">
        <f t="shared" ref="J7:J26" si="0">TRUNC((E7*I7),2)</f>
        <v>0</v>
      </c>
    </row>
    <row r="8" spans="2:10" ht="20.100000000000001" customHeight="1" x14ac:dyDescent="0.25">
      <c r="B8" s="13" t="s">
        <v>8</v>
      </c>
      <c r="C8" s="13"/>
      <c r="D8" s="107"/>
      <c r="E8" s="65">
        <v>196352</v>
      </c>
      <c r="F8" s="66">
        <v>22.7</v>
      </c>
      <c r="G8" s="47">
        <v>4457190.4000000004</v>
      </c>
      <c r="H8" s="17"/>
      <c r="I8" s="97"/>
      <c r="J8" s="96">
        <f t="shared" si="0"/>
        <v>0</v>
      </c>
    </row>
    <row r="9" spans="2:10" ht="20.100000000000001" customHeight="1" x14ac:dyDescent="0.25">
      <c r="B9" s="13" t="s">
        <v>9</v>
      </c>
      <c r="C9" s="13"/>
      <c r="D9" s="107"/>
      <c r="E9" s="65">
        <v>109507</v>
      </c>
      <c r="F9" s="66">
        <v>24.49</v>
      </c>
      <c r="G9" s="47">
        <v>2681826.4300000002</v>
      </c>
      <c r="H9" s="17"/>
      <c r="I9" s="97"/>
      <c r="J9" s="96">
        <f t="shared" si="0"/>
        <v>0</v>
      </c>
    </row>
    <row r="10" spans="2:10" ht="20.100000000000001" customHeight="1" x14ac:dyDescent="0.25">
      <c r="B10" s="13" t="s">
        <v>10</v>
      </c>
      <c r="C10" s="13"/>
      <c r="D10" s="107"/>
      <c r="E10" s="65">
        <v>86944</v>
      </c>
      <c r="F10" s="66">
        <v>22.58</v>
      </c>
      <c r="G10" s="47">
        <v>1963195.52</v>
      </c>
      <c r="H10" s="17"/>
      <c r="I10" s="97"/>
      <c r="J10" s="96">
        <f t="shared" si="0"/>
        <v>0</v>
      </c>
    </row>
    <row r="11" spans="2:10" ht="20.100000000000001" customHeight="1" x14ac:dyDescent="0.25">
      <c r="B11" s="13" t="s">
        <v>11</v>
      </c>
      <c r="C11" s="13"/>
      <c r="D11" s="107"/>
      <c r="E11" s="65">
        <v>79037</v>
      </c>
      <c r="F11" s="66">
        <v>24.51</v>
      </c>
      <c r="G11" s="47">
        <v>1937196.87</v>
      </c>
      <c r="H11" s="17"/>
      <c r="I11" s="97"/>
      <c r="J11" s="96">
        <f t="shared" si="0"/>
        <v>0</v>
      </c>
    </row>
    <row r="12" spans="2:10" ht="20.100000000000001" customHeight="1" x14ac:dyDescent="0.25">
      <c r="B12" s="13" t="s">
        <v>12</v>
      </c>
      <c r="C12" s="13"/>
      <c r="D12" s="107"/>
      <c r="E12" s="65">
        <v>41536</v>
      </c>
      <c r="F12" s="66">
        <v>24.11</v>
      </c>
      <c r="G12" s="47">
        <v>1001432.96</v>
      </c>
      <c r="H12" s="17"/>
      <c r="I12" s="97"/>
      <c r="J12" s="96">
        <f t="shared" si="0"/>
        <v>0</v>
      </c>
    </row>
    <row r="13" spans="2:10" ht="20.100000000000001" customHeight="1" thickBot="1" x14ac:dyDescent="0.3">
      <c r="B13" s="67" t="s">
        <v>13</v>
      </c>
      <c r="C13" s="67"/>
      <c r="D13" s="120"/>
      <c r="E13" s="68">
        <v>37760</v>
      </c>
      <c r="F13" s="69">
        <v>25.93</v>
      </c>
      <c r="G13" s="69">
        <v>979116.8</v>
      </c>
      <c r="H13" s="17"/>
      <c r="I13" s="97"/>
      <c r="J13" s="96">
        <f t="shared" si="0"/>
        <v>0</v>
      </c>
    </row>
    <row r="14" spans="2:10" ht="20.100000000000001" customHeight="1" thickTop="1" x14ac:dyDescent="0.25">
      <c r="B14" s="24" t="s">
        <v>14</v>
      </c>
      <c r="C14" s="24"/>
      <c r="D14" s="107" t="s">
        <v>6</v>
      </c>
      <c r="E14" s="63">
        <v>27664</v>
      </c>
      <c r="F14" s="64">
        <v>22.36</v>
      </c>
      <c r="G14" s="18">
        <v>618567.04</v>
      </c>
      <c r="H14" s="17"/>
      <c r="I14" s="97"/>
      <c r="J14" s="96">
        <f t="shared" si="0"/>
        <v>0</v>
      </c>
    </row>
    <row r="15" spans="2:10" ht="20.100000000000001" customHeight="1" x14ac:dyDescent="0.25">
      <c r="B15" s="13" t="s">
        <v>15</v>
      </c>
      <c r="C15" s="13"/>
      <c r="D15" s="107"/>
      <c r="E15" s="65">
        <v>7904</v>
      </c>
      <c r="F15" s="66">
        <v>24.29</v>
      </c>
      <c r="G15" s="47">
        <v>191988.16</v>
      </c>
      <c r="H15" s="17"/>
      <c r="I15" s="97"/>
      <c r="J15" s="96">
        <f t="shared" si="0"/>
        <v>0</v>
      </c>
    </row>
    <row r="16" spans="2:10" ht="20.100000000000001" customHeight="1" x14ac:dyDescent="0.25">
      <c r="B16" s="13" t="s">
        <v>16</v>
      </c>
      <c r="C16" s="13"/>
      <c r="D16" s="107"/>
      <c r="E16" s="65">
        <v>7552</v>
      </c>
      <c r="F16" s="66">
        <v>23.89</v>
      </c>
      <c r="G16" s="47">
        <v>180417.28</v>
      </c>
      <c r="H16" s="17"/>
      <c r="I16" s="97"/>
      <c r="J16" s="96">
        <f t="shared" si="0"/>
        <v>0</v>
      </c>
    </row>
    <row r="17" spans="2:10" ht="20.100000000000001" customHeight="1" x14ac:dyDescent="0.25">
      <c r="B17" s="13" t="s">
        <v>17</v>
      </c>
      <c r="C17" s="13"/>
      <c r="D17" s="107"/>
      <c r="E17" s="65">
        <v>3776</v>
      </c>
      <c r="F17" s="66">
        <v>25.7</v>
      </c>
      <c r="G17" s="66">
        <v>97043.199999999997</v>
      </c>
      <c r="H17" s="17"/>
      <c r="I17" s="97"/>
      <c r="J17" s="96">
        <f t="shared" si="0"/>
        <v>0</v>
      </c>
    </row>
    <row r="18" spans="2:10" ht="20.100000000000001" customHeight="1" thickBot="1" x14ac:dyDescent="0.3">
      <c r="B18" s="67" t="s">
        <v>46</v>
      </c>
      <c r="C18" s="67"/>
      <c r="D18" s="120"/>
      <c r="E18" s="68">
        <v>10176</v>
      </c>
      <c r="F18" s="69">
        <v>40.11</v>
      </c>
      <c r="G18" s="70">
        <v>408159.36</v>
      </c>
      <c r="H18" s="17"/>
      <c r="I18" s="97"/>
      <c r="J18" s="96">
        <f t="shared" si="0"/>
        <v>0</v>
      </c>
    </row>
    <row r="19" spans="2:10" ht="20.100000000000001" customHeight="1" thickTop="1" x14ac:dyDescent="0.25">
      <c r="B19" s="24" t="s">
        <v>22</v>
      </c>
      <c r="C19" s="24"/>
      <c r="D19" s="107" t="s">
        <v>6</v>
      </c>
      <c r="E19" s="63">
        <v>400</v>
      </c>
      <c r="F19" s="64">
        <v>20.09</v>
      </c>
      <c r="G19" s="18">
        <v>8036</v>
      </c>
      <c r="H19" s="17"/>
      <c r="I19" s="97"/>
      <c r="J19" s="96">
        <f t="shared" si="0"/>
        <v>0</v>
      </c>
    </row>
    <row r="20" spans="2:10" ht="20.100000000000001" customHeight="1" thickBot="1" x14ac:dyDescent="0.3">
      <c r="B20" s="67" t="s">
        <v>23</v>
      </c>
      <c r="C20" s="67"/>
      <c r="D20" s="120"/>
      <c r="E20" s="68">
        <v>7904</v>
      </c>
      <c r="F20" s="69">
        <v>21.52</v>
      </c>
      <c r="G20" s="69">
        <v>170094.07999999999</v>
      </c>
      <c r="H20" s="17"/>
      <c r="I20" s="97"/>
      <c r="J20" s="96">
        <f t="shared" si="0"/>
        <v>0</v>
      </c>
    </row>
    <row r="21" spans="2:10" ht="20.100000000000001" customHeight="1" thickTop="1" x14ac:dyDescent="0.25">
      <c r="B21" s="24" t="s">
        <v>24</v>
      </c>
      <c r="C21" s="24"/>
      <c r="D21" s="32" t="s">
        <v>6</v>
      </c>
      <c r="E21" s="63">
        <v>92532</v>
      </c>
      <c r="F21" s="64">
        <v>15.49</v>
      </c>
      <c r="G21" s="18">
        <v>1433320.68</v>
      </c>
      <c r="H21" s="17"/>
      <c r="I21" s="97"/>
      <c r="J21" s="96">
        <f t="shared" si="0"/>
        <v>0</v>
      </c>
    </row>
    <row r="22" spans="2:10" ht="20.100000000000001" customHeight="1" x14ac:dyDescent="0.25">
      <c r="B22" s="13" t="s">
        <v>25</v>
      </c>
      <c r="C22" s="13"/>
      <c r="D22" s="33" t="s">
        <v>26</v>
      </c>
      <c r="E22" s="65">
        <v>5597658</v>
      </c>
      <c r="F22" s="66">
        <v>0.45</v>
      </c>
      <c r="G22" s="66">
        <v>2518946.1</v>
      </c>
      <c r="H22" s="17"/>
      <c r="I22" s="97"/>
      <c r="J22" s="96">
        <f t="shared" si="0"/>
        <v>0</v>
      </c>
    </row>
    <row r="23" spans="2:10" ht="20.100000000000001" customHeight="1" thickBot="1" x14ac:dyDescent="0.3">
      <c r="B23" s="127" t="s">
        <v>27</v>
      </c>
      <c r="C23" s="128"/>
      <c r="D23" s="34" t="s">
        <v>2</v>
      </c>
      <c r="E23" s="68">
        <v>95088</v>
      </c>
      <c r="F23" s="69">
        <v>15.33</v>
      </c>
      <c r="G23" s="69">
        <v>1457699.04</v>
      </c>
      <c r="H23" s="17"/>
      <c r="I23" s="97"/>
      <c r="J23" s="96">
        <f t="shared" si="0"/>
        <v>0</v>
      </c>
    </row>
    <row r="24" spans="2:10" ht="20.100000000000001" customHeight="1" thickTop="1" x14ac:dyDescent="0.25">
      <c r="B24" s="125" t="s">
        <v>28</v>
      </c>
      <c r="C24" s="126"/>
      <c r="D24" s="106" t="s">
        <v>6</v>
      </c>
      <c r="E24" s="63">
        <v>54800</v>
      </c>
      <c r="F24" s="64">
        <v>1.63</v>
      </c>
      <c r="G24" s="18">
        <v>89324</v>
      </c>
      <c r="H24" s="17"/>
      <c r="I24" s="97"/>
      <c r="J24" s="96">
        <f t="shared" si="0"/>
        <v>0</v>
      </c>
    </row>
    <row r="25" spans="2:10" ht="20.100000000000001" customHeight="1" x14ac:dyDescent="0.25">
      <c r="B25" s="35" t="s">
        <v>29</v>
      </c>
      <c r="C25" s="35"/>
      <c r="D25" s="107"/>
      <c r="E25" s="65">
        <v>70080</v>
      </c>
      <c r="F25" s="66">
        <v>0.93</v>
      </c>
      <c r="G25" s="47">
        <v>65174.400000000001</v>
      </c>
      <c r="H25" s="17"/>
      <c r="I25" s="97"/>
      <c r="J25" s="96">
        <f t="shared" si="0"/>
        <v>0</v>
      </c>
    </row>
    <row r="26" spans="2:10" ht="20.100000000000001" customHeight="1" x14ac:dyDescent="0.25">
      <c r="B26" s="30" t="s">
        <v>30</v>
      </c>
      <c r="C26" s="30"/>
      <c r="D26" s="107"/>
      <c r="E26" s="65">
        <v>17520</v>
      </c>
      <c r="F26" s="66">
        <v>3.8</v>
      </c>
      <c r="G26" s="47">
        <v>66576</v>
      </c>
      <c r="H26" s="17"/>
      <c r="I26" s="97"/>
      <c r="J26" s="96">
        <f t="shared" si="0"/>
        <v>0</v>
      </c>
    </row>
    <row r="27" spans="2:10" ht="15.75" thickBot="1" x14ac:dyDescent="0.3">
      <c r="B27" s="4"/>
      <c r="C27" s="4"/>
      <c r="D27" s="4"/>
      <c r="E27" s="71"/>
      <c r="F27" s="72"/>
      <c r="G27" s="72"/>
      <c r="H27" s="4"/>
      <c r="I27" s="4"/>
      <c r="J27" s="2"/>
    </row>
    <row r="28" spans="2:10" ht="26.25" customHeight="1" thickBot="1" x14ac:dyDescent="0.3">
      <c r="B28" s="39" t="s">
        <v>31</v>
      </c>
      <c r="C28" s="39"/>
      <c r="D28" s="59" t="s">
        <v>2</v>
      </c>
      <c r="E28" s="44" t="s">
        <v>51</v>
      </c>
      <c r="F28" s="60" t="s">
        <v>67</v>
      </c>
      <c r="G28" s="44" t="s">
        <v>4</v>
      </c>
      <c r="H28" s="10"/>
      <c r="I28" s="62" t="s">
        <v>68</v>
      </c>
      <c r="J28" s="12" t="s">
        <v>63</v>
      </c>
    </row>
    <row r="29" spans="2:10" ht="20.100000000000001" customHeight="1" x14ac:dyDescent="0.25">
      <c r="B29" s="45" t="s">
        <v>47</v>
      </c>
      <c r="C29" s="45"/>
      <c r="D29" s="32" t="s">
        <v>6</v>
      </c>
      <c r="E29" s="63">
        <v>7128</v>
      </c>
      <c r="F29" s="64">
        <v>22.49</v>
      </c>
      <c r="G29" s="18">
        <v>160308.72</v>
      </c>
      <c r="H29" s="17"/>
      <c r="I29" s="97"/>
      <c r="J29" s="96">
        <f t="shared" ref="J29" si="1">TRUNC((E29*I29),2)</f>
        <v>0</v>
      </c>
    </row>
    <row r="30" spans="2:10" ht="15.75" thickBot="1" x14ac:dyDescent="0.3">
      <c r="B30" s="73"/>
      <c r="C30" s="73"/>
      <c r="D30" s="4"/>
      <c r="E30" s="71"/>
      <c r="F30" s="41"/>
      <c r="G30" s="41"/>
      <c r="H30" s="2"/>
      <c r="I30" s="2"/>
      <c r="J30" s="2"/>
    </row>
    <row r="31" spans="2:10" ht="26.25" thickBot="1" x14ac:dyDescent="0.3">
      <c r="B31" s="39" t="s">
        <v>34</v>
      </c>
      <c r="C31" s="39"/>
      <c r="D31" s="59" t="s">
        <v>2</v>
      </c>
      <c r="E31" s="44" t="s">
        <v>51</v>
      </c>
      <c r="F31" s="44" t="s">
        <v>35</v>
      </c>
      <c r="G31" s="61" t="s">
        <v>4</v>
      </c>
      <c r="H31" s="74"/>
      <c r="I31" s="44" t="s">
        <v>66</v>
      </c>
      <c r="J31" s="12" t="s">
        <v>63</v>
      </c>
    </row>
    <row r="32" spans="2:10" ht="20.100000000000001" customHeight="1" x14ac:dyDescent="0.25">
      <c r="B32" s="13" t="s">
        <v>36</v>
      </c>
      <c r="C32" s="13"/>
      <c r="D32" s="106" t="s">
        <v>2</v>
      </c>
      <c r="E32" s="75">
        <v>13</v>
      </c>
      <c r="F32" s="64">
        <v>60291.6</v>
      </c>
      <c r="G32" s="18">
        <v>3135163.2</v>
      </c>
      <c r="H32" s="17"/>
      <c r="I32" s="97"/>
      <c r="J32" s="96">
        <f>TRUNC(((I32*E32)*4),2)</f>
        <v>0</v>
      </c>
    </row>
    <row r="33" spans="2:10" ht="20.100000000000001" customHeight="1" x14ac:dyDescent="0.25">
      <c r="B33" s="13" t="s">
        <v>37</v>
      </c>
      <c r="C33" s="13"/>
      <c r="D33" s="107"/>
      <c r="E33" s="76">
        <v>2</v>
      </c>
      <c r="F33" s="66">
        <v>12868.32</v>
      </c>
      <c r="G33" s="47">
        <v>102946.56</v>
      </c>
      <c r="H33" s="17"/>
      <c r="I33" s="97"/>
      <c r="J33" s="96">
        <f t="shared" ref="J33:J35" si="2">TRUNC(((I33*E33)*4),2)</f>
        <v>0</v>
      </c>
    </row>
    <row r="34" spans="2:10" ht="20.100000000000001" customHeight="1" x14ac:dyDescent="0.25">
      <c r="B34" s="13" t="s">
        <v>38</v>
      </c>
      <c r="C34" s="13"/>
      <c r="D34" s="107"/>
      <c r="E34" s="76">
        <v>6</v>
      </c>
      <c r="F34" s="66">
        <v>11063.16</v>
      </c>
      <c r="G34" s="47">
        <v>265515.84000000003</v>
      </c>
      <c r="H34" s="17"/>
      <c r="I34" s="97"/>
      <c r="J34" s="96">
        <f t="shared" si="2"/>
        <v>0</v>
      </c>
    </row>
    <row r="35" spans="2:10" ht="20.100000000000001" customHeight="1" x14ac:dyDescent="0.25">
      <c r="B35" s="13" t="s">
        <v>39</v>
      </c>
      <c r="C35" s="13"/>
      <c r="D35" s="107"/>
      <c r="E35" s="76">
        <v>2</v>
      </c>
      <c r="F35" s="66">
        <v>9263.2800000000007</v>
      </c>
      <c r="G35" s="47">
        <v>74106.240000000005</v>
      </c>
      <c r="H35" s="17"/>
      <c r="I35" s="97"/>
      <c r="J35" s="96">
        <f t="shared" si="2"/>
        <v>0</v>
      </c>
    </row>
    <row r="36" spans="2:10" ht="15.75" thickBot="1" x14ac:dyDescent="0.3">
      <c r="B36" s="77"/>
      <c r="C36" s="77"/>
      <c r="D36" s="4"/>
      <c r="E36" s="71"/>
      <c r="F36" s="72"/>
      <c r="G36" s="72"/>
      <c r="H36" s="4"/>
      <c r="I36" s="4"/>
      <c r="J36" s="2"/>
    </row>
    <row r="37" spans="2:10" ht="26.25" customHeight="1" thickBot="1" x14ac:dyDescent="0.3">
      <c r="B37" s="39" t="s">
        <v>41</v>
      </c>
      <c r="C37" s="39"/>
      <c r="D37" s="59" t="s">
        <v>2</v>
      </c>
      <c r="E37" s="44" t="s">
        <v>51</v>
      </c>
      <c r="F37" s="44" t="s">
        <v>35</v>
      </c>
      <c r="G37" s="61" t="s">
        <v>4</v>
      </c>
      <c r="H37" s="74"/>
      <c r="I37" s="44" t="s">
        <v>66</v>
      </c>
      <c r="J37" s="12" t="s">
        <v>63</v>
      </c>
    </row>
    <row r="38" spans="2:10" ht="20.100000000000001" customHeight="1" x14ac:dyDescent="0.25">
      <c r="B38" s="25" t="s">
        <v>48</v>
      </c>
      <c r="C38" s="25"/>
      <c r="D38" s="106" t="s">
        <v>2</v>
      </c>
      <c r="E38" s="75">
        <v>1</v>
      </c>
      <c r="F38" s="64">
        <v>8932.9</v>
      </c>
      <c r="G38" s="18">
        <v>35731.599999999999</v>
      </c>
      <c r="H38" s="17"/>
      <c r="I38" s="97"/>
      <c r="J38" s="96">
        <f t="shared" ref="J38:J39" si="3">TRUNC(((I38*E38)*4),2)</f>
        <v>0</v>
      </c>
    </row>
    <row r="39" spans="2:10" ht="20.100000000000001" customHeight="1" x14ac:dyDescent="0.25">
      <c r="B39" s="25" t="s">
        <v>49</v>
      </c>
      <c r="C39" s="25"/>
      <c r="D39" s="107"/>
      <c r="E39" s="76">
        <v>1</v>
      </c>
      <c r="F39" s="66">
        <v>49920</v>
      </c>
      <c r="G39" s="47">
        <v>199680</v>
      </c>
      <c r="H39" s="17"/>
      <c r="I39" s="97"/>
      <c r="J39" s="96">
        <f t="shared" si="3"/>
        <v>0</v>
      </c>
    </row>
    <row r="40" spans="2:10" x14ac:dyDescent="0.25">
      <c r="C40" s="4"/>
      <c r="D40" s="4"/>
      <c r="E40" s="71"/>
      <c r="F40" s="72"/>
      <c r="G40" s="72"/>
      <c r="H40" s="4"/>
      <c r="I40" s="4"/>
      <c r="J40" s="2"/>
    </row>
    <row r="41" spans="2:10" ht="30" customHeight="1" thickBot="1" x14ac:dyDescent="0.3">
      <c r="C41" s="54"/>
      <c r="D41" s="4"/>
      <c r="E41" s="55"/>
      <c r="F41" s="123">
        <f>SUM(G6:G26,G29,G32:G35,G38:G39)</f>
        <v>38302905.600000009</v>
      </c>
      <c r="G41" s="124"/>
      <c r="H41" s="95"/>
      <c r="I41" s="110">
        <f>TRUNC(SUM(J6:J26,J29,J32:J35,J38:J39),2)</f>
        <v>0</v>
      </c>
      <c r="J41" s="111"/>
    </row>
    <row r="42" spans="2:10" ht="15.75" thickTop="1" x14ac:dyDescent="0.25">
      <c r="C42" s="2"/>
      <c r="D42" s="2"/>
      <c r="E42" s="2"/>
      <c r="F42" s="2"/>
      <c r="G42" s="2"/>
      <c r="H42" s="2"/>
      <c r="I42" s="2"/>
      <c r="J42" s="2"/>
    </row>
    <row r="43" spans="2:10" ht="15.75" thickBot="1" x14ac:dyDescent="0.3">
      <c r="C43" s="2"/>
      <c r="D43" s="2"/>
      <c r="E43" s="2"/>
      <c r="G43" s="129" t="s">
        <v>45</v>
      </c>
      <c r="H43" s="130"/>
      <c r="I43" s="131"/>
    </row>
    <row r="44" spans="2:10" ht="15.75" thickTop="1" x14ac:dyDescent="0.25"/>
    <row r="45" spans="2:10" x14ac:dyDescent="0.25">
      <c r="B45" s="78" t="s">
        <v>64</v>
      </c>
      <c r="G45" s="78"/>
    </row>
  </sheetData>
  <sheetProtection algorithmName="SHA-512" hashValue="k44cjaonX4vwIDYvZsbOkl/amXnYf5zpiFI3qL7dY/OctyfS4l092F0dm15M2alKxTMdP57mt6AHEBp8S26y8g==" saltValue="hkysnvG4y3fx0cUtrAPx9w==" spinCount="100000" sheet="1" objects="1" scenarios="1" selectLockedCells="1"/>
  <mergeCells count="13">
    <mergeCell ref="G43:I43"/>
    <mergeCell ref="D24:D26"/>
    <mergeCell ref="F3:J3"/>
    <mergeCell ref="D6:D13"/>
    <mergeCell ref="D14:D18"/>
    <mergeCell ref="D19:D20"/>
    <mergeCell ref="B2:J2"/>
    <mergeCell ref="D32:D35"/>
    <mergeCell ref="D38:D39"/>
    <mergeCell ref="F41:G41"/>
    <mergeCell ref="I41:J41"/>
    <mergeCell ref="B24:C24"/>
    <mergeCell ref="B23:C23"/>
  </mergeCells>
  <dataValidations count="1">
    <dataValidation type="decimal" allowBlank="1" showInputMessage="1" showErrorMessage="1" sqref="I6:I26 I29 I32:I35 I38:I39" xr:uid="{0AD4084F-19A1-46AC-B256-B743C4C080C1}">
      <formula1>0</formula1>
      <formula2>F6</formula2>
    </dataValidation>
  </dataValidation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4DD3D-2CC9-4A10-999F-D68A59ACF313}">
  <sheetPr>
    <pageSetUpPr fitToPage="1"/>
  </sheetPr>
  <dimension ref="B1:J29"/>
  <sheetViews>
    <sheetView showGridLines="0" workbookViewId="0">
      <selection activeCell="I6" sqref="I6"/>
    </sheetView>
  </sheetViews>
  <sheetFormatPr baseColWidth="10" defaultRowHeight="15" x14ac:dyDescent="0.25"/>
  <cols>
    <col min="1" max="1" width="16.85546875" customWidth="1"/>
    <col min="2" max="2" width="13.28515625" customWidth="1"/>
    <col min="3" max="3" width="33.85546875" customWidth="1"/>
    <col min="5" max="5" width="13" customWidth="1"/>
    <col min="6" max="6" width="12.7109375" customWidth="1"/>
    <col min="7" max="7" width="15.7109375" customWidth="1"/>
    <col min="8" max="8" width="2.140625" customWidth="1"/>
    <col min="9" max="9" width="16.28515625" customWidth="1"/>
    <col min="10" max="10" width="18.28515625" customWidth="1"/>
  </cols>
  <sheetData>
    <row r="1" spans="2:10" ht="15.75" thickBot="1" x14ac:dyDescent="0.3"/>
    <row r="2" spans="2:10" ht="57.95" customHeight="1" thickTop="1" thickBot="1" x14ac:dyDescent="0.3">
      <c r="B2" s="94"/>
      <c r="C2" s="104" t="s">
        <v>71</v>
      </c>
      <c r="D2" s="104"/>
      <c r="E2" s="104"/>
      <c r="F2" s="104"/>
      <c r="G2" s="104"/>
      <c r="H2" s="104"/>
      <c r="I2" s="104"/>
      <c r="J2" s="105"/>
    </row>
    <row r="3" spans="2:10" ht="29.25" thickTop="1" x14ac:dyDescent="0.25">
      <c r="C3" s="1" t="s">
        <v>50</v>
      </c>
      <c r="E3" s="3" t="s">
        <v>0</v>
      </c>
      <c r="F3" s="145"/>
      <c r="G3" s="145"/>
      <c r="H3" s="145"/>
      <c r="I3" s="145"/>
      <c r="J3" s="145"/>
    </row>
    <row r="4" spans="2:10" ht="15.75" thickBot="1" x14ac:dyDescent="0.3">
      <c r="C4" s="4"/>
      <c r="D4" s="4"/>
      <c r="E4" s="4"/>
      <c r="F4" s="4"/>
      <c r="G4" s="4"/>
      <c r="H4" s="4"/>
      <c r="I4" s="4"/>
      <c r="J4" s="2"/>
    </row>
    <row r="5" spans="2:10" ht="39" customHeight="1" thickBot="1" x14ac:dyDescent="0.3">
      <c r="B5" s="133" t="s">
        <v>1</v>
      </c>
      <c r="C5" s="134"/>
      <c r="D5" s="6" t="s">
        <v>2</v>
      </c>
      <c r="E5" s="79" t="s">
        <v>51</v>
      </c>
      <c r="F5" s="80" t="s">
        <v>3</v>
      </c>
      <c r="G5" s="81" t="s">
        <v>4</v>
      </c>
      <c r="H5" s="10"/>
      <c r="I5" s="62" t="s">
        <v>69</v>
      </c>
      <c r="J5" s="12" t="s">
        <v>63</v>
      </c>
    </row>
    <row r="6" spans="2:10" ht="20.100000000000001" customHeight="1" x14ac:dyDescent="0.25">
      <c r="B6" s="135" t="s">
        <v>5</v>
      </c>
      <c r="C6" s="136"/>
      <c r="D6" s="121" t="s">
        <v>6</v>
      </c>
      <c r="E6" s="90">
        <v>110656</v>
      </c>
      <c r="F6" s="64">
        <v>21.19</v>
      </c>
      <c r="G6" s="82">
        <v>2344800.64</v>
      </c>
      <c r="H6" s="17"/>
      <c r="I6" s="101"/>
      <c r="J6" s="100">
        <f>TRUNC((E6*I6),2)</f>
        <v>0</v>
      </c>
    </row>
    <row r="7" spans="2:10" ht="20.100000000000001" customHeight="1" x14ac:dyDescent="0.25">
      <c r="B7" s="135" t="s">
        <v>7</v>
      </c>
      <c r="C7" s="136"/>
      <c r="D7" s="121"/>
      <c r="E7" s="90">
        <v>55328</v>
      </c>
      <c r="F7" s="64">
        <v>23.1</v>
      </c>
      <c r="G7" s="82">
        <v>1278076.8</v>
      </c>
      <c r="H7" s="17"/>
      <c r="I7" s="101"/>
      <c r="J7" s="100">
        <f t="shared" ref="J7:J14" si="0">TRUNC((E7*I7),2)</f>
        <v>0</v>
      </c>
    </row>
    <row r="8" spans="2:10" ht="20.100000000000001" customHeight="1" x14ac:dyDescent="0.25">
      <c r="B8" s="135" t="s">
        <v>8</v>
      </c>
      <c r="C8" s="136"/>
      <c r="D8" s="121"/>
      <c r="E8" s="90">
        <v>52864</v>
      </c>
      <c r="F8" s="64">
        <v>22.7</v>
      </c>
      <c r="G8" s="82">
        <v>1200012.8</v>
      </c>
      <c r="H8" s="17"/>
      <c r="I8" s="101"/>
      <c r="J8" s="100">
        <f t="shared" si="0"/>
        <v>0</v>
      </c>
    </row>
    <row r="9" spans="2:10" ht="20.100000000000001" customHeight="1" x14ac:dyDescent="0.25">
      <c r="B9" s="135" t="s">
        <v>9</v>
      </c>
      <c r="C9" s="136"/>
      <c r="D9" s="121"/>
      <c r="E9" s="90">
        <v>26432</v>
      </c>
      <c r="F9" s="64">
        <v>24.49</v>
      </c>
      <c r="G9" s="82">
        <v>647319.67999999993</v>
      </c>
      <c r="H9" s="17"/>
      <c r="I9" s="101"/>
      <c r="J9" s="100">
        <f t="shared" si="0"/>
        <v>0</v>
      </c>
    </row>
    <row r="10" spans="2:10" ht="20.100000000000001" customHeight="1" x14ac:dyDescent="0.25">
      <c r="B10" s="135" t="s">
        <v>52</v>
      </c>
      <c r="C10" s="136"/>
      <c r="D10" s="121"/>
      <c r="E10" s="90">
        <v>8736</v>
      </c>
      <c r="F10" s="66">
        <v>48.81</v>
      </c>
      <c r="G10" s="82">
        <v>426404.16000000003</v>
      </c>
      <c r="H10" s="17"/>
      <c r="I10" s="101"/>
      <c r="J10" s="100">
        <f t="shared" si="0"/>
        <v>0</v>
      </c>
    </row>
    <row r="11" spans="2:10" ht="20.100000000000001" customHeight="1" x14ac:dyDescent="0.25">
      <c r="B11" s="135" t="s">
        <v>53</v>
      </c>
      <c r="C11" s="136"/>
      <c r="D11" s="121"/>
      <c r="E11" s="90">
        <v>8736</v>
      </c>
      <c r="F11" s="66">
        <v>33</v>
      </c>
      <c r="G11" s="82">
        <v>288288</v>
      </c>
      <c r="H11" s="17"/>
      <c r="I11" s="101"/>
      <c r="J11" s="100">
        <f t="shared" si="0"/>
        <v>0</v>
      </c>
    </row>
    <row r="12" spans="2:10" ht="20.100000000000001" customHeight="1" x14ac:dyDescent="0.25">
      <c r="B12" s="135" t="s">
        <v>54</v>
      </c>
      <c r="C12" s="136"/>
      <c r="D12" s="106"/>
      <c r="E12" s="90">
        <v>35040</v>
      </c>
      <c r="F12" s="66">
        <v>30</v>
      </c>
      <c r="G12" s="82">
        <v>1051200</v>
      </c>
      <c r="H12" s="17"/>
      <c r="I12" s="101"/>
      <c r="J12" s="100">
        <f t="shared" si="0"/>
        <v>0</v>
      </c>
    </row>
    <row r="13" spans="2:10" ht="20.100000000000001" customHeight="1" x14ac:dyDescent="0.25">
      <c r="B13" s="135" t="s">
        <v>55</v>
      </c>
      <c r="C13" s="136"/>
      <c r="D13" s="33" t="s">
        <v>2</v>
      </c>
      <c r="E13" s="90">
        <v>24080</v>
      </c>
      <c r="F13" s="66">
        <v>15.33</v>
      </c>
      <c r="G13" s="82">
        <v>369146.4</v>
      </c>
      <c r="H13" s="17"/>
      <c r="I13" s="101"/>
      <c r="J13" s="100">
        <f t="shared" si="0"/>
        <v>0</v>
      </c>
    </row>
    <row r="14" spans="2:10" ht="20.100000000000001" customHeight="1" x14ac:dyDescent="0.25">
      <c r="B14" s="141" t="s">
        <v>56</v>
      </c>
      <c r="C14" s="142"/>
      <c r="D14" s="33" t="s">
        <v>6</v>
      </c>
      <c r="E14" s="90">
        <v>245280</v>
      </c>
      <c r="F14" s="66">
        <v>1.63</v>
      </c>
      <c r="G14" s="82">
        <v>399806.39999999997</v>
      </c>
      <c r="H14" s="17"/>
      <c r="I14" s="101"/>
      <c r="J14" s="100">
        <f t="shared" si="0"/>
        <v>0</v>
      </c>
    </row>
    <row r="15" spans="2:10" ht="15.75" thickBot="1" x14ac:dyDescent="0.3">
      <c r="B15" s="4"/>
      <c r="C15" s="4"/>
      <c r="D15" s="4"/>
      <c r="E15" s="4"/>
      <c r="F15" s="4"/>
      <c r="G15" s="36"/>
      <c r="H15" s="4"/>
      <c r="I15" s="4"/>
      <c r="J15" s="2"/>
    </row>
    <row r="16" spans="2:10" ht="39" customHeight="1" thickBot="1" x14ac:dyDescent="0.3">
      <c r="B16" s="139" t="s">
        <v>31</v>
      </c>
      <c r="C16" s="140"/>
      <c r="D16" s="43" t="s">
        <v>2</v>
      </c>
      <c r="E16" s="83" t="s">
        <v>51</v>
      </c>
      <c r="F16" s="83" t="s">
        <v>57</v>
      </c>
      <c r="G16" s="83" t="s">
        <v>4</v>
      </c>
      <c r="H16" s="84"/>
      <c r="I16" s="62" t="s">
        <v>69</v>
      </c>
      <c r="J16" s="12" t="s">
        <v>63</v>
      </c>
    </row>
    <row r="17" spans="2:10" ht="20.100000000000001" customHeight="1" x14ac:dyDescent="0.25">
      <c r="B17" s="143" t="s">
        <v>58</v>
      </c>
      <c r="C17" s="144"/>
      <c r="D17" s="106" t="s">
        <v>6</v>
      </c>
      <c r="E17" s="90">
        <v>7128</v>
      </c>
      <c r="F17" s="64">
        <v>15.66</v>
      </c>
      <c r="G17" s="82">
        <v>111624.48</v>
      </c>
      <c r="H17" s="17"/>
      <c r="I17" s="101"/>
      <c r="J17" s="102">
        <f t="shared" ref="J17:J19" si="1">TRUNC((E17*I17),2)</f>
        <v>0</v>
      </c>
    </row>
    <row r="18" spans="2:10" ht="20.100000000000001" customHeight="1" x14ac:dyDescent="0.25">
      <c r="B18" s="137" t="s">
        <v>59</v>
      </c>
      <c r="C18" s="138"/>
      <c r="D18" s="107"/>
      <c r="E18" s="90">
        <v>7904</v>
      </c>
      <c r="F18" s="66">
        <v>20.02</v>
      </c>
      <c r="G18" s="82">
        <v>158238.07999999999</v>
      </c>
      <c r="H18" s="17"/>
      <c r="I18" s="101"/>
      <c r="J18" s="102">
        <f t="shared" si="1"/>
        <v>0</v>
      </c>
    </row>
    <row r="19" spans="2:10" ht="20.100000000000001" customHeight="1" x14ac:dyDescent="0.25">
      <c r="B19" s="135" t="s">
        <v>60</v>
      </c>
      <c r="C19" s="136"/>
      <c r="D19" s="107"/>
      <c r="E19" s="90">
        <v>22936</v>
      </c>
      <c r="F19" s="66">
        <v>20.02</v>
      </c>
      <c r="G19" s="82">
        <v>459178.72</v>
      </c>
      <c r="H19" s="17"/>
      <c r="I19" s="101"/>
      <c r="J19" s="102">
        <f t="shared" si="1"/>
        <v>0</v>
      </c>
    </row>
    <row r="20" spans="2:10" ht="15.75" thickBot="1" x14ac:dyDescent="0.3">
      <c r="B20" s="93"/>
      <c r="C20" s="93"/>
      <c r="D20" s="4"/>
      <c r="E20" s="4"/>
      <c r="F20" s="4"/>
      <c r="G20" s="36"/>
      <c r="H20" s="2"/>
      <c r="I20" s="2"/>
      <c r="J20" s="2"/>
    </row>
    <row r="21" spans="2:10" ht="39" customHeight="1" thickBot="1" x14ac:dyDescent="0.3">
      <c r="B21" s="139" t="s">
        <v>34</v>
      </c>
      <c r="C21" s="140"/>
      <c r="D21" s="43" t="s">
        <v>2</v>
      </c>
      <c r="E21" s="83" t="s">
        <v>51</v>
      </c>
      <c r="F21" s="83" t="s">
        <v>35</v>
      </c>
      <c r="G21" s="83" t="s">
        <v>4</v>
      </c>
      <c r="H21" s="4"/>
      <c r="I21" s="83" t="s">
        <v>35</v>
      </c>
      <c r="J21" s="12" t="s">
        <v>63</v>
      </c>
    </row>
    <row r="22" spans="2:10" ht="20.100000000000001" customHeight="1" x14ac:dyDescent="0.25">
      <c r="B22" s="135" t="s">
        <v>61</v>
      </c>
      <c r="C22" s="136"/>
      <c r="D22" s="106" t="s">
        <v>2</v>
      </c>
      <c r="E22" s="91">
        <v>1</v>
      </c>
      <c r="F22" s="85">
        <v>9326.52</v>
      </c>
      <c r="G22" s="86">
        <v>37306.080000000002</v>
      </c>
      <c r="H22" s="17"/>
      <c r="I22" s="101"/>
      <c r="J22" s="96">
        <f>TRUNC(((E22*I22)*4),2)</f>
        <v>0</v>
      </c>
    </row>
    <row r="23" spans="2:10" ht="20.100000000000001" customHeight="1" x14ac:dyDescent="0.25">
      <c r="B23" s="135" t="s">
        <v>62</v>
      </c>
      <c r="C23" s="136"/>
      <c r="D23" s="107"/>
      <c r="E23" s="92">
        <v>1</v>
      </c>
      <c r="F23" s="87">
        <v>7647.24</v>
      </c>
      <c r="G23" s="86">
        <v>30588.959999999999</v>
      </c>
      <c r="H23" s="17"/>
      <c r="I23" s="101"/>
      <c r="J23" s="96">
        <f>TRUNC(((E23*I23)*4),2)</f>
        <v>0</v>
      </c>
    </row>
    <row r="24" spans="2:10" x14ac:dyDescent="0.25">
      <c r="C24" s="2"/>
      <c r="D24" s="2"/>
      <c r="E24" s="2"/>
      <c r="F24" s="2"/>
      <c r="G24" s="2"/>
      <c r="H24" s="2"/>
      <c r="I24" s="2"/>
      <c r="J24" s="2"/>
    </row>
    <row r="25" spans="2:10" ht="30" customHeight="1" thickBot="1" x14ac:dyDescent="0.3">
      <c r="C25" s="2"/>
      <c r="D25" s="2"/>
      <c r="E25" s="88"/>
      <c r="F25" s="123">
        <f>SUM(G6:G14,G17:G19,G22:G23)</f>
        <v>8801991.200000003</v>
      </c>
      <c r="G25" s="124"/>
      <c r="H25" s="95"/>
      <c r="I25" s="110">
        <f>TRUNC(SUM(J6:J14,J17:J19,J22:J23),2)</f>
        <v>0</v>
      </c>
      <c r="J25" s="111"/>
    </row>
    <row r="26" spans="2:10" ht="15.75" thickTop="1" x14ac:dyDescent="0.25">
      <c r="C26" s="89"/>
      <c r="D26" s="2"/>
      <c r="E26" s="2"/>
      <c r="F26" s="2"/>
      <c r="G26" s="2"/>
      <c r="H26" s="2"/>
      <c r="I26" s="2"/>
      <c r="J26" s="2"/>
    </row>
    <row r="27" spans="2:10" ht="15.75" thickBot="1" x14ac:dyDescent="0.3">
      <c r="C27" s="2"/>
      <c r="D27" s="2"/>
      <c r="E27" s="2"/>
      <c r="F27" s="2"/>
      <c r="G27" s="129" t="s">
        <v>45</v>
      </c>
      <c r="H27" s="130"/>
      <c r="I27" s="131"/>
    </row>
    <row r="28" spans="2:10" ht="15.75" thickTop="1" x14ac:dyDescent="0.25">
      <c r="C28" s="2"/>
      <c r="D28" s="2"/>
      <c r="E28" s="2"/>
      <c r="F28" s="2"/>
      <c r="G28" s="2"/>
      <c r="H28" s="2"/>
      <c r="I28" s="2"/>
      <c r="J28" s="2"/>
    </row>
    <row r="29" spans="2:10" x14ac:dyDescent="0.25">
      <c r="B29" s="2" t="s">
        <v>65</v>
      </c>
      <c r="C29" s="2"/>
      <c r="D29" s="2"/>
      <c r="E29" s="2"/>
      <c r="G29" s="2"/>
      <c r="H29" s="2"/>
      <c r="I29" s="2"/>
      <c r="J29" s="2"/>
    </row>
  </sheetData>
  <sheetProtection algorithmName="SHA-512" hashValue="j3pbsUgQOL4YODNG8HN++ixp4RM8xu3qZm5eXpQRoDA7GjZ8LgncI6p/ziEVbxhitwrLczhk9Dtm0V/PXRNG0A==" saltValue="bqaFHDzrnHfxupPZhthW5w==" spinCount="100000" sheet="1" objects="1" scenarios="1" selectLockedCells="1"/>
  <mergeCells count="25">
    <mergeCell ref="B21:C21"/>
    <mergeCell ref="B22:C22"/>
    <mergeCell ref="B23:C23"/>
    <mergeCell ref="B19:C19"/>
    <mergeCell ref="G27:I27"/>
    <mergeCell ref="F3:J3"/>
    <mergeCell ref="D6:D12"/>
    <mergeCell ref="D17:D19"/>
    <mergeCell ref="D22:D23"/>
    <mergeCell ref="F25:G25"/>
    <mergeCell ref="I25:J25"/>
    <mergeCell ref="C2:J2"/>
    <mergeCell ref="B5:C5"/>
    <mergeCell ref="B7:C7"/>
    <mergeCell ref="B6:C6"/>
    <mergeCell ref="B18:C18"/>
    <mergeCell ref="B16:C16"/>
    <mergeCell ref="B14:C14"/>
    <mergeCell ref="B17:C17"/>
    <mergeCell ref="B12:C12"/>
    <mergeCell ref="B13:C13"/>
    <mergeCell ref="B11:C11"/>
    <mergeCell ref="B10:C10"/>
    <mergeCell ref="B9:C9"/>
    <mergeCell ref="B8:C8"/>
  </mergeCells>
  <dataValidations count="1">
    <dataValidation type="decimal" allowBlank="1" showInputMessage="1" showErrorMessage="1" sqref="I6:I14 I17:I19 I22:I23" xr:uid="{25B21957-343A-4695-AD81-629E59BF7F99}">
      <formula1>0</formula1>
      <formula2>F6</formula2>
    </dataValidation>
  </dataValidation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Desglose Oferta L1</vt:lpstr>
      <vt:lpstr>Desglose Oferta L2</vt:lpstr>
      <vt:lpstr>Desglose Oferta L3</vt:lpstr>
      <vt:lpstr>'Desglose Oferta L1'!Área_de_impresión</vt:lpstr>
      <vt:lpstr>'Desglose Oferta L2'!Área_de_impresión</vt:lpstr>
      <vt:lpstr>'Desglose Oferta L3'!Área_de_impresión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J.C. Ferrera</dc:creator>
  <cp:lastModifiedBy>JCFA</cp:lastModifiedBy>
  <cp:lastPrinted>2023-04-16T15:25:45Z</cp:lastPrinted>
  <dcterms:created xsi:type="dcterms:W3CDTF">2023-04-04T13:17:20Z</dcterms:created>
  <dcterms:modified xsi:type="dcterms:W3CDTF">2023-04-16T15:51:45Z</dcterms:modified>
</cp:coreProperties>
</file>