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 y Gestion Economica\04 GASTO\03 SCs (DOCUMENTUM)\SMIE\SC REPAR EQU ELECT EEMM\"/>
    </mc:Choice>
  </mc:AlternateContent>
  <xr:revisionPtr revIDLastSave="0" documentId="8_{8A6A6CB7-5779-48E2-88D3-C0947238D8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OFERTA ECONÓMICA" sheetId="10" r:id="rId1"/>
  </sheets>
  <definedNames>
    <definedName name="_DAT1">#REF!</definedName>
    <definedName name="_DAT10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xlnm._FilterDatabase" localSheetId="0" hidden="1">'MODELO OFERTA ECONÓMICA'!$B$1:$K$12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>#REF!</definedName>
    <definedName name="Tabla1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0" l="1"/>
  <c r="H11" i="10"/>
  <c r="H10" i="10"/>
  <c r="H9" i="10"/>
  <c r="H8" i="10"/>
  <c r="H7" i="10"/>
  <c r="H6" i="10"/>
  <c r="H5" i="10"/>
  <c r="H4" i="10"/>
  <c r="H3" i="10"/>
  <c r="G12" i="10"/>
  <c r="G11" i="10"/>
  <c r="G10" i="10"/>
  <c r="G9" i="10"/>
  <c r="G8" i="10"/>
  <c r="I8" i="10" s="1"/>
  <c r="G7" i="10"/>
  <c r="I7" i="10" s="1"/>
  <c r="G6" i="10"/>
  <c r="G5" i="10"/>
  <c r="I5" i="10" s="1"/>
  <c r="G4" i="10"/>
  <c r="G3" i="10"/>
  <c r="E12" i="10"/>
  <c r="E11" i="10"/>
  <c r="E10" i="10"/>
  <c r="E9" i="10"/>
  <c r="E8" i="10"/>
  <c r="E7" i="10"/>
  <c r="E6" i="10"/>
  <c r="E5" i="10"/>
  <c r="E4" i="10"/>
  <c r="E3" i="10"/>
  <c r="I11" i="10" l="1"/>
  <c r="I9" i="10"/>
  <c r="I10" i="10"/>
  <c r="I3" i="10"/>
  <c r="J3" i="10" s="1"/>
  <c r="I6" i="10"/>
  <c r="I4" i="10"/>
  <c r="I12" i="10"/>
  <c r="F18" i="10"/>
  <c r="J11" i="10"/>
  <c r="F20" i="10" l="1"/>
  <c r="K11" i="10"/>
  <c r="J12" i="10"/>
  <c r="J4" i="10"/>
  <c r="J10" i="10"/>
  <c r="J9" i="10"/>
  <c r="J8" i="10"/>
  <c r="J7" i="10"/>
  <c r="J6" i="10"/>
  <c r="J5" i="10"/>
  <c r="K3" i="10"/>
  <c r="K5" i="10" l="1"/>
  <c r="K9" i="10"/>
  <c r="K8" i="10"/>
  <c r="K4" i="10"/>
  <c r="K10" i="10"/>
  <c r="K6" i="10"/>
  <c r="K7" i="10"/>
  <c r="K12" i="10"/>
  <c r="F21" i="10"/>
  <c r="F22" i="10" s="1"/>
</calcChain>
</file>

<file path=xl/sharedStrings.xml><?xml version="1.0" encoding="utf-8"?>
<sst xmlns="http://schemas.openxmlformats.org/spreadsheetml/2006/main" count="29" uniqueCount="29">
  <si>
    <t>RELACIÓN DE TRABAJOS</t>
  </si>
  <si>
    <t>NÚMERO ACTUACIONES PREVISTAS</t>
  </si>
  <si>
    <t>PRECIO LICITACIÓN UNITARIO</t>
  </si>
  <si>
    <t>PRECIO LICITACIÓN TOTAL POR TRABAJO</t>
  </si>
  <si>
    <t>IMPORTE TOTAL IVA
POR TRABAJO</t>
  </si>
  <si>
    <t>OBSERVACIÓN: Se deberán tener en cuenta las Notas del apartado “27. Evaluación de las ofertas” del Pliego de Condiciones Particulares.</t>
  </si>
  <si>
    <t>Gastos Generales (%)</t>
  </si>
  <si>
    <t>Beneficio Industrial (%)</t>
  </si>
  <si>
    <t>Reparar fuente de alimentación para PLC y sus módulos de entradas salidas (Max 250 w)</t>
  </si>
  <si>
    <t>Reparar CPU de PLC de maniobra. Marcas modelos de referencia: ORMRON CQM1, Modicon TSX-37/Momentum/M-340, Siemens S7-200</t>
  </si>
  <si>
    <t>Reparar tarjetas/módulos de entrada /salida/comunicaciones de PLC de maniobra.Marcas modelos de referencia: ORMRON CQM1, Modicon TSX-37/Momentum/M-340, Siemens S7-200)</t>
  </si>
  <si>
    <t>Reparación de convertidor de frecuencia sin reposición de IGBT. Marcas de referencia: OMRON, YASKAWA, ALTIVAR, KEB, VACON</t>
  </si>
  <si>
    <t xml:space="preserve">Reparación de convertidor de frecuencia con reposición de IGBT </t>
  </si>
  <si>
    <t>Reparación equipo tratamiento bus continua en convertidores: CHOPPER</t>
  </si>
  <si>
    <t>Reparación equipo tratamiento bus continua en convertidores: RECUPERADOR DE ENERGÍA (Marca REVCON)</t>
  </si>
  <si>
    <t>Coste unificado por los trabajos de detección previa del fallo y cálculo del presupuesto en reparaciones desestimadas por METRO o no factibles técnicamente.</t>
  </si>
  <si>
    <t>Hora de Técnico Especialista para asistencia técnica para reconocimiento de configuraciones y puesta en servicio de nuevos equipos de electrónica de potencia y control (variadores y PLC's)</t>
  </si>
  <si>
    <t>Hora de Técnico de Taller en reparación de equipos electrónicos y de control de potencia</t>
  </si>
  <si>
    <t>GASTOS GENERALES</t>
  </si>
  <si>
    <t>BENEFICIO INDUSTRIAL</t>
  </si>
  <si>
    <t>PRECIO DE LICITACIÓN REPARACIÓN DE EQUIPOS ELECTRÓNICOS DE POTENCIA Y CONTROL EN ESCALERAS MECÁNICAS</t>
  </si>
  <si>
    <t>IMPORTE UNITARIO OFERTADO POR TRABAJO 
(GG y BI no incluidos)</t>
  </si>
  <si>
    <t>IVA (21%)</t>
  </si>
  <si>
    <t>(*) No puede superar el Precio de Licitación: 55.580,59 €</t>
  </si>
  <si>
    <t>(*) No puede superar el Precio de Licitación Total por Trabajo.</t>
  </si>
  <si>
    <t>IMPORTE TOTAL DE LA OFERTA (*) (IVA no incluido)</t>
  </si>
  <si>
    <t>IMPORTE TOTAL DE LA OFERTA (IVA incluido)</t>
  </si>
  <si>
    <t>IMPORTE TOTAL OFERTA POR TRABAJO (*)
(IVA no incluido)</t>
  </si>
  <si>
    <t>IMPORTE TOTAL OFERTA POR TRABAJO 
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</si>
</sst>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3" fillId="0" borderId="0"/>
    <xf numFmtId="0" fontId="2" fillId="0" borderId="0"/>
    <xf numFmtId="44" fontId="8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5" fillId="0" borderId="0" xfId="1" applyFont="1"/>
    <xf numFmtId="0" fontId="7" fillId="0" borderId="0" xfId="4" applyFont="1"/>
    <xf numFmtId="44" fontId="1" fillId="4" borderId="14" xfId="6" applyFont="1" applyFill="1" applyBorder="1" applyAlignment="1" applyProtection="1">
      <alignment horizontal="center" vertical="center"/>
    </xf>
    <xf numFmtId="44" fontId="1" fillId="4" borderId="23" xfId="6" applyFont="1" applyFill="1" applyBorder="1" applyAlignment="1" applyProtection="1">
      <alignment horizontal="center" vertical="center"/>
    </xf>
    <xf numFmtId="44" fontId="1" fillId="4" borderId="26" xfId="6" applyFont="1" applyFill="1" applyBorder="1" applyAlignment="1" applyProtection="1">
      <alignment horizontal="center" vertical="center"/>
    </xf>
    <xf numFmtId="44" fontId="1" fillId="4" borderId="20" xfId="6" applyFont="1" applyFill="1" applyBorder="1" applyAlignment="1" applyProtection="1">
      <alignment horizontal="center" vertical="center"/>
    </xf>
    <xf numFmtId="44" fontId="1" fillId="4" borderId="27" xfId="6" applyFont="1" applyFill="1" applyBorder="1" applyAlignment="1" applyProtection="1">
      <alignment horizontal="center" vertical="center"/>
    </xf>
    <xf numFmtId="44" fontId="1" fillId="4" borderId="24" xfId="6" applyFont="1" applyFill="1" applyBorder="1" applyAlignment="1" applyProtection="1">
      <alignment horizontal="center" vertical="center"/>
    </xf>
    <xf numFmtId="0" fontId="11" fillId="4" borderId="14" xfId="5" applyNumberFormat="1" applyFont="1" applyFill="1" applyBorder="1" applyAlignment="1">
      <alignment horizontal="left" vertical="center" wrapText="1"/>
    </xf>
    <xf numFmtId="165" fontId="1" fillId="4" borderId="14" xfId="5" applyNumberFormat="1" applyFont="1" applyFill="1" applyBorder="1" applyAlignment="1">
      <alignment horizontal="center" vertical="center"/>
    </xf>
    <xf numFmtId="0" fontId="11" fillId="4" borderId="23" xfId="5" applyNumberFormat="1" applyFont="1" applyFill="1" applyBorder="1" applyAlignment="1">
      <alignment horizontal="center" vertical="center"/>
    </xf>
    <xf numFmtId="165" fontId="11" fillId="4" borderId="14" xfId="5" applyNumberFormat="1" applyFont="1" applyFill="1" applyBorder="1" applyAlignment="1">
      <alignment horizontal="center" vertical="center"/>
    </xf>
    <xf numFmtId="165" fontId="11" fillId="3" borderId="14" xfId="5" applyNumberFormat="1" applyFont="1" applyFill="1" applyBorder="1" applyAlignment="1" applyProtection="1">
      <alignment horizontal="center" vertical="center"/>
      <protection locked="0"/>
    </xf>
    <xf numFmtId="0" fontId="11" fillId="4" borderId="26" xfId="5" applyNumberFormat="1" applyFont="1" applyFill="1" applyBorder="1" applyAlignment="1">
      <alignment horizontal="left" vertical="center" wrapText="1"/>
    </xf>
    <xf numFmtId="165" fontId="1" fillId="4" borderId="26" xfId="5" applyNumberFormat="1" applyFont="1" applyFill="1" applyBorder="1" applyAlignment="1">
      <alignment horizontal="center" vertical="center"/>
    </xf>
    <xf numFmtId="0" fontId="11" fillId="4" borderId="20" xfId="5" applyNumberFormat="1" applyFont="1" applyFill="1" applyBorder="1" applyAlignment="1">
      <alignment horizontal="center" vertical="center"/>
    </xf>
    <xf numFmtId="165" fontId="11" fillId="4" borderId="26" xfId="5" applyNumberFormat="1" applyFont="1" applyFill="1" applyBorder="1" applyAlignment="1">
      <alignment horizontal="center" vertical="center"/>
    </xf>
    <xf numFmtId="165" fontId="11" fillId="3" borderId="26" xfId="5" applyNumberFormat="1" applyFont="1" applyFill="1" applyBorder="1" applyAlignment="1" applyProtection="1">
      <alignment horizontal="center" vertical="center"/>
      <protection locked="0"/>
    </xf>
    <xf numFmtId="0" fontId="11" fillId="4" borderId="27" xfId="5" applyNumberFormat="1" applyFont="1" applyFill="1" applyBorder="1" applyAlignment="1">
      <alignment horizontal="left" vertical="center" wrapText="1"/>
    </xf>
    <xf numFmtId="165" fontId="1" fillId="4" borderId="27" xfId="5" applyNumberFormat="1" applyFont="1" applyFill="1" applyBorder="1" applyAlignment="1">
      <alignment horizontal="center" vertical="center"/>
    </xf>
    <xf numFmtId="0" fontId="11" fillId="4" borderId="24" xfId="5" applyNumberFormat="1" applyFont="1" applyFill="1" applyBorder="1" applyAlignment="1">
      <alignment horizontal="center" vertical="center"/>
    </xf>
    <xf numFmtId="165" fontId="11" fillId="4" borderId="27" xfId="5" applyNumberFormat="1" applyFont="1" applyFill="1" applyBorder="1" applyAlignment="1">
      <alignment horizontal="center" vertical="center"/>
    </xf>
    <xf numFmtId="165" fontId="11" fillId="3" borderId="27" xfId="5" applyNumberFormat="1" applyFont="1" applyFill="1" applyBorder="1" applyAlignment="1" applyProtection="1">
      <alignment horizontal="center" vertical="center"/>
      <protection locked="0"/>
    </xf>
    <xf numFmtId="10" fontId="11" fillId="3" borderId="28" xfId="0" applyNumberFormat="1" applyFont="1" applyFill="1" applyBorder="1" applyAlignment="1" applyProtection="1">
      <alignment horizontal="center"/>
      <protection locked="0"/>
    </xf>
    <xf numFmtId="10" fontId="11" fillId="3" borderId="29" xfId="0" applyNumberFormat="1" applyFont="1" applyFill="1" applyBorder="1" applyAlignment="1" applyProtection="1">
      <alignment horizontal="center"/>
      <protection locked="0"/>
    </xf>
    <xf numFmtId="0" fontId="11" fillId="0" borderId="0" xfId="0" applyFont="1"/>
    <xf numFmtId="165" fontId="11" fillId="4" borderId="25" xfId="0" applyNumberFormat="1" applyFont="1" applyFill="1" applyBorder="1" applyAlignment="1" applyProtection="1">
      <alignment horizontal="center"/>
    </xf>
    <xf numFmtId="0" fontId="12" fillId="2" borderId="18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19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  <xf numFmtId="0" fontId="12" fillId="2" borderId="9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0" fontId="12" fillId="2" borderId="1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0" fontId="12" fillId="2" borderId="30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</cellXfs>
  <cellStyles count="7">
    <cellStyle name="Millares 2" xfId="3" xr:uid="{00000000-0005-0000-0000-000000000000}"/>
    <cellStyle name="Moneda" xfId="6" builtinId="4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DF431F7E-FC96-475D-A63F-094C580174BD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4DBF-7DC7-43D3-B7E2-40383A5030BE}">
  <dimension ref="B1:K24"/>
  <sheetViews>
    <sheetView tabSelected="1" zoomScaleNormal="100" workbookViewId="0">
      <pane xSplit="2" ySplit="2" topLeftCell="E3" activePane="bottomRight" state="frozen"/>
      <selection pane="topRight" activeCell="C1" sqref="C1"/>
      <selection pane="bottomLeft" activeCell="A5" sqref="A5"/>
      <selection pane="bottomRight" activeCell="K1" sqref="K1:K2"/>
    </sheetView>
  </sheetViews>
  <sheetFormatPr baseColWidth="10" defaultColWidth="11.42578125" defaultRowHeight="12.75" x14ac:dyDescent="0.2"/>
  <cols>
    <col min="1" max="1" width="4.7109375" style="1" customWidth="1"/>
    <col min="2" max="2" width="84.28515625" style="1" customWidth="1"/>
    <col min="3" max="3" width="13.5703125" style="1" customWidth="1"/>
    <col min="4" max="4" width="13.7109375" style="1" customWidth="1"/>
    <col min="5" max="5" width="22" style="1" customWidth="1"/>
    <col min="6" max="6" width="19.85546875" style="1" customWidth="1"/>
    <col min="7" max="7" width="12.7109375" style="1" bestFit="1" customWidth="1"/>
    <col min="8" max="8" width="12.5703125" style="1" customWidth="1"/>
    <col min="9" max="9" width="19.28515625" style="1" customWidth="1"/>
    <col min="10" max="10" width="13.5703125" style="1" customWidth="1"/>
    <col min="11" max="11" width="19" style="1" customWidth="1"/>
    <col min="12" max="16384" width="11.42578125" style="1"/>
  </cols>
  <sheetData>
    <row r="1" spans="2:11" ht="26.25" customHeight="1" x14ac:dyDescent="0.2">
      <c r="B1" s="43" t="s">
        <v>0</v>
      </c>
      <c r="C1" s="48" t="s">
        <v>2</v>
      </c>
      <c r="D1" s="41" t="s">
        <v>1</v>
      </c>
      <c r="E1" s="41" t="s">
        <v>3</v>
      </c>
      <c r="F1" s="41" t="s">
        <v>21</v>
      </c>
      <c r="G1" s="45" t="s">
        <v>18</v>
      </c>
      <c r="H1" s="45" t="s">
        <v>19</v>
      </c>
      <c r="I1" s="41" t="s">
        <v>27</v>
      </c>
      <c r="J1" s="41" t="s">
        <v>4</v>
      </c>
      <c r="K1" s="41" t="s">
        <v>28</v>
      </c>
    </row>
    <row r="2" spans="2:11" ht="35.25" customHeight="1" thickBot="1" x14ac:dyDescent="0.25">
      <c r="B2" s="44"/>
      <c r="C2" s="49"/>
      <c r="D2" s="47"/>
      <c r="E2" s="47"/>
      <c r="F2" s="42"/>
      <c r="G2" s="46"/>
      <c r="H2" s="46"/>
      <c r="I2" s="42"/>
      <c r="J2" s="42"/>
      <c r="K2" s="42"/>
    </row>
    <row r="3" spans="2:11" ht="15" x14ac:dyDescent="0.2">
      <c r="B3" s="10" t="s">
        <v>8</v>
      </c>
      <c r="C3" s="11">
        <v>95.76</v>
      </c>
      <c r="D3" s="12">
        <v>60</v>
      </c>
      <c r="E3" s="13">
        <f>C3*D3</f>
        <v>5745.6</v>
      </c>
      <c r="F3" s="14"/>
      <c r="G3" s="4">
        <f>ROUND(D3*F3*$F$15,2)</f>
        <v>0</v>
      </c>
      <c r="H3" s="5">
        <f>ROUND(D3*F3*$F$16,2)</f>
        <v>0</v>
      </c>
      <c r="I3" s="4">
        <f>D3*F3+G3+H3</f>
        <v>0</v>
      </c>
      <c r="J3" s="4">
        <f>0.21*I3</f>
        <v>0</v>
      </c>
      <c r="K3" s="4">
        <f>I3+J3</f>
        <v>0</v>
      </c>
    </row>
    <row r="4" spans="2:11" ht="30" x14ac:dyDescent="0.2">
      <c r="B4" s="15" t="s">
        <v>9</v>
      </c>
      <c r="C4" s="16">
        <v>205.204104</v>
      </c>
      <c r="D4" s="17">
        <v>36</v>
      </c>
      <c r="E4" s="18">
        <f t="shared" ref="E4:E12" si="0">C4*D4</f>
        <v>7387.3477439999997</v>
      </c>
      <c r="F4" s="19"/>
      <c r="G4" s="6">
        <f t="shared" ref="G4:G12" si="1">ROUND(D4*F4*$F$15,2)</f>
        <v>0</v>
      </c>
      <c r="H4" s="7">
        <f t="shared" ref="H4:H12" si="2">ROUND(D4*F4*$F$16,2)</f>
        <v>0</v>
      </c>
      <c r="I4" s="6">
        <f t="shared" ref="I4:I12" si="3">D4*F4+G4+H4</f>
        <v>0</v>
      </c>
      <c r="J4" s="6">
        <f t="shared" ref="J4:J12" si="4">0.21*I4</f>
        <v>0</v>
      </c>
      <c r="K4" s="6">
        <f t="shared" ref="K4:K12" si="5">I4+J4</f>
        <v>0</v>
      </c>
    </row>
    <row r="5" spans="2:11" ht="45" x14ac:dyDescent="0.2">
      <c r="B5" s="15" t="s">
        <v>10</v>
      </c>
      <c r="C5" s="16">
        <v>100.54800000000002</v>
      </c>
      <c r="D5" s="17">
        <v>30</v>
      </c>
      <c r="E5" s="18">
        <f t="shared" si="0"/>
        <v>3016.4400000000005</v>
      </c>
      <c r="F5" s="19"/>
      <c r="G5" s="6">
        <f t="shared" si="1"/>
        <v>0</v>
      </c>
      <c r="H5" s="7">
        <f t="shared" si="2"/>
        <v>0</v>
      </c>
      <c r="I5" s="6">
        <f t="shared" si="3"/>
        <v>0</v>
      </c>
      <c r="J5" s="6">
        <f t="shared" si="4"/>
        <v>0</v>
      </c>
      <c r="K5" s="6">
        <f t="shared" si="5"/>
        <v>0</v>
      </c>
    </row>
    <row r="6" spans="2:11" ht="30" x14ac:dyDescent="0.2">
      <c r="B6" s="15" t="s">
        <v>11</v>
      </c>
      <c r="C6" s="16">
        <v>352.8</v>
      </c>
      <c r="D6" s="17">
        <v>15</v>
      </c>
      <c r="E6" s="18">
        <f t="shared" si="0"/>
        <v>5292</v>
      </c>
      <c r="F6" s="19"/>
      <c r="G6" s="6">
        <f t="shared" si="1"/>
        <v>0</v>
      </c>
      <c r="H6" s="7">
        <f t="shared" si="2"/>
        <v>0</v>
      </c>
      <c r="I6" s="6">
        <f t="shared" si="3"/>
        <v>0</v>
      </c>
      <c r="J6" s="6">
        <f t="shared" si="4"/>
        <v>0</v>
      </c>
      <c r="K6" s="6">
        <f t="shared" si="5"/>
        <v>0</v>
      </c>
    </row>
    <row r="7" spans="2:11" ht="15" x14ac:dyDescent="0.2">
      <c r="B7" s="15" t="s">
        <v>12</v>
      </c>
      <c r="C7" s="16">
        <v>497.95200000000006</v>
      </c>
      <c r="D7" s="17">
        <v>54</v>
      </c>
      <c r="E7" s="18">
        <f t="shared" si="0"/>
        <v>26889.408000000003</v>
      </c>
      <c r="F7" s="19"/>
      <c r="G7" s="6">
        <f t="shared" si="1"/>
        <v>0</v>
      </c>
      <c r="H7" s="7">
        <f t="shared" si="2"/>
        <v>0</v>
      </c>
      <c r="I7" s="6">
        <f t="shared" si="3"/>
        <v>0</v>
      </c>
      <c r="J7" s="6">
        <f t="shared" si="4"/>
        <v>0</v>
      </c>
      <c r="K7" s="6">
        <f t="shared" si="5"/>
        <v>0</v>
      </c>
    </row>
    <row r="8" spans="2:11" ht="15" x14ac:dyDescent="0.2">
      <c r="B8" s="15" t="s">
        <v>13</v>
      </c>
      <c r="C8" s="16">
        <v>148.83750000000001</v>
      </c>
      <c r="D8" s="17">
        <v>6</v>
      </c>
      <c r="E8" s="18">
        <f t="shared" si="0"/>
        <v>893.02500000000009</v>
      </c>
      <c r="F8" s="19"/>
      <c r="G8" s="6">
        <f t="shared" si="1"/>
        <v>0</v>
      </c>
      <c r="H8" s="7">
        <f t="shared" si="2"/>
        <v>0</v>
      </c>
      <c r="I8" s="6">
        <f t="shared" si="3"/>
        <v>0</v>
      </c>
      <c r="J8" s="6">
        <f t="shared" si="4"/>
        <v>0</v>
      </c>
      <c r="K8" s="6">
        <f t="shared" si="5"/>
        <v>0</v>
      </c>
    </row>
    <row r="9" spans="2:11" ht="30" x14ac:dyDescent="0.2">
      <c r="B9" s="15" t="s">
        <v>14</v>
      </c>
      <c r="C9" s="16">
        <v>214.98749999999998</v>
      </c>
      <c r="D9" s="17">
        <v>6</v>
      </c>
      <c r="E9" s="18">
        <f t="shared" si="0"/>
        <v>1289.925</v>
      </c>
      <c r="F9" s="19"/>
      <c r="G9" s="6">
        <f t="shared" si="1"/>
        <v>0</v>
      </c>
      <c r="H9" s="7">
        <f t="shared" si="2"/>
        <v>0</v>
      </c>
      <c r="I9" s="6">
        <f t="shared" si="3"/>
        <v>0</v>
      </c>
      <c r="J9" s="6">
        <f t="shared" si="4"/>
        <v>0</v>
      </c>
      <c r="K9" s="6">
        <f t="shared" si="5"/>
        <v>0</v>
      </c>
    </row>
    <row r="10" spans="2:11" ht="30" x14ac:dyDescent="0.2">
      <c r="B10" s="15" t="s">
        <v>15</v>
      </c>
      <c r="C10" s="16">
        <v>51.710400000000007</v>
      </c>
      <c r="D10" s="17">
        <v>54</v>
      </c>
      <c r="E10" s="18">
        <f t="shared" si="0"/>
        <v>2792.3616000000002</v>
      </c>
      <c r="F10" s="19"/>
      <c r="G10" s="6">
        <f t="shared" si="1"/>
        <v>0</v>
      </c>
      <c r="H10" s="7">
        <f t="shared" si="2"/>
        <v>0</v>
      </c>
      <c r="I10" s="6">
        <f t="shared" si="3"/>
        <v>0</v>
      </c>
      <c r="J10" s="6">
        <f t="shared" si="4"/>
        <v>0</v>
      </c>
      <c r="K10" s="6">
        <f t="shared" si="5"/>
        <v>0</v>
      </c>
    </row>
    <row r="11" spans="2:11" ht="45" x14ac:dyDescent="0.2">
      <c r="B11" s="15" t="s">
        <v>16</v>
      </c>
      <c r="C11" s="16">
        <v>33.344999999999999</v>
      </c>
      <c r="D11" s="17">
        <v>24</v>
      </c>
      <c r="E11" s="18">
        <f t="shared" si="0"/>
        <v>800.28</v>
      </c>
      <c r="F11" s="19"/>
      <c r="G11" s="6">
        <f t="shared" si="1"/>
        <v>0</v>
      </c>
      <c r="H11" s="7">
        <f t="shared" si="2"/>
        <v>0</v>
      </c>
      <c r="I11" s="6">
        <f t="shared" si="3"/>
        <v>0</v>
      </c>
      <c r="J11" s="6">
        <f t="shared" si="4"/>
        <v>0</v>
      </c>
      <c r="K11" s="6">
        <f t="shared" si="5"/>
        <v>0</v>
      </c>
    </row>
    <row r="12" spans="2:11" ht="15.75" thickBot="1" x14ac:dyDescent="0.25">
      <c r="B12" s="20" t="s">
        <v>17</v>
      </c>
      <c r="C12" s="21">
        <v>24.57</v>
      </c>
      <c r="D12" s="22">
        <v>60</v>
      </c>
      <c r="E12" s="23">
        <f t="shared" si="0"/>
        <v>1474.2</v>
      </c>
      <c r="F12" s="24"/>
      <c r="G12" s="8">
        <f t="shared" si="1"/>
        <v>0</v>
      </c>
      <c r="H12" s="9">
        <f t="shared" si="2"/>
        <v>0</v>
      </c>
      <c r="I12" s="8">
        <f t="shared" si="3"/>
        <v>0</v>
      </c>
      <c r="J12" s="8">
        <f t="shared" si="4"/>
        <v>0</v>
      </c>
      <c r="K12" s="8">
        <f t="shared" si="5"/>
        <v>0</v>
      </c>
    </row>
    <row r="13" spans="2:11" x14ac:dyDescent="0.2">
      <c r="B13" s="2" t="s">
        <v>24</v>
      </c>
    </row>
    <row r="14" spans="2:11" ht="13.5" thickBot="1" x14ac:dyDescent="0.25">
      <c r="B14" s="2"/>
    </row>
    <row r="15" spans="2:11" ht="15" x14ac:dyDescent="0.25">
      <c r="B15" s="32" t="s">
        <v>6</v>
      </c>
      <c r="C15" s="33"/>
      <c r="D15" s="33"/>
      <c r="E15" s="50"/>
      <c r="F15" s="25"/>
    </row>
    <row r="16" spans="2:11" ht="15.75" thickBot="1" x14ac:dyDescent="0.3">
      <c r="B16" s="38" t="s">
        <v>7</v>
      </c>
      <c r="C16" s="39"/>
      <c r="D16" s="39"/>
      <c r="E16" s="51"/>
      <c r="F16" s="26"/>
    </row>
    <row r="17" spans="2:6" ht="15.75" thickBot="1" x14ac:dyDescent="0.3">
      <c r="B17" s="27"/>
      <c r="C17" s="27"/>
      <c r="D17" s="27"/>
      <c r="E17" s="27"/>
      <c r="F17" s="27"/>
    </row>
    <row r="18" spans="2:6" ht="15.75" thickBot="1" x14ac:dyDescent="0.3">
      <c r="B18" s="29" t="s">
        <v>20</v>
      </c>
      <c r="C18" s="30"/>
      <c r="D18" s="30"/>
      <c r="E18" s="31"/>
      <c r="F18" s="28">
        <f>SUM(E3:E12)</f>
        <v>55580.587344</v>
      </c>
    </row>
    <row r="19" spans="2:6" ht="15.75" thickBot="1" x14ac:dyDescent="0.3">
      <c r="B19" s="27"/>
      <c r="C19" s="27"/>
      <c r="D19" s="27"/>
      <c r="E19" s="27"/>
      <c r="F19" s="27"/>
    </row>
    <row r="20" spans="2:6" ht="15" x14ac:dyDescent="0.25">
      <c r="B20" s="32" t="s">
        <v>25</v>
      </c>
      <c r="C20" s="33"/>
      <c r="D20" s="33"/>
      <c r="E20" s="34"/>
      <c r="F20" s="4">
        <f>SUM(I3:I12)</f>
        <v>0</v>
      </c>
    </row>
    <row r="21" spans="2:6" ht="15" x14ac:dyDescent="0.25">
      <c r="B21" s="35" t="s">
        <v>22</v>
      </c>
      <c r="C21" s="36"/>
      <c r="D21" s="36"/>
      <c r="E21" s="37"/>
      <c r="F21" s="6">
        <f>0.21*F20</f>
        <v>0</v>
      </c>
    </row>
    <row r="22" spans="2:6" ht="15.75" thickBot="1" x14ac:dyDescent="0.3">
      <c r="B22" s="38" t="s">
        <v>26</v>
      </c>
      <c r="C22" s="39"/>
      <c r="D22" s="39"/>
      <c r="E22" s="40"/>
      <c r="F22" s="8">
        <f>F20+F21</f>
        <v>0</v>
      </c>
    </row>
    <row r="23" spans="2:6" x14ac:dyDescent="0.2">
      <c r="B23" s="2" t="s">
        <v>23</v>
      </c>
    </row>
    <row r="24" spans="2:6" x14ac:dyDescent="0.2">
      <c r="B24" s="3" t="s">
        <v>5</v>
      </c>
    </row>
  </sheetData>
  <sheetProtection sheet="1" objects="1" scenarios="1"/>
  <mergeCells count="16">
    <mergeCell ref="B18:E18"/>
    <mergeCell ref="B20:E20"/>
    <mergeCell ref="B21:E21"/>
    <mergeCell ref="B22:E22"/>
    <mergeCell ref="K1:K2"/>
    <mergeCell ref="B1:B2"/>
    <mergeCell ref="G1:G2"/>
    <mergeCell ref="E1:E2"/>
    <mergeCell ref="C1:C2"/>
    <mergeCell ref="D1:D2"/>
    <mergeCell ref="F1:F2"/>
    <mergeCell ref="B15:E15"/>
    <mergeCell ref="B16:E16"/>
    <mergeCell ref="H1:H2"/>
    <mergeCell ref="I1:I2"/>
    <mergeCell ref="J1:J2"/>
  </mergeCells>
  <pageMargins left="0.7" right="0.7" top="0.75" bottom="0.75" header="0.3" footer="0.3"/>
  <pageSetup paperSize="9" orientation="landscape" r:id="rId1"/>
  <ignoredErrors>
    <ignoredError sqref="J3:J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OFERTA ECONÓMICA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García Fraile, Antonio</cp:lastModifiedBy>
  <dcterms:created xsi:type="dcterms:W3CDTF">2016-04-18T11:24:59Z</dcterms:created>
  <dcterms:modified xsi:type="dcterms:W3CDTF">2022-12-21T08:37:43Z</dcterms:modified>
</cp:coreProperties>
</file>