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Infraestructura Informatica\GESTION\REPOSITORIO\2022-2..3519-6..10870-Nuevo CG\20230504\"/>
    </mc:Choice>
  </mc:AlternateContent>
  <xr:revisionPtr revIDLastSave="0" documentId="13_ncr:1_{F6D7ECE2-1986-471D-AB85-5290AD302275}" xr6:coauthVersionLast="47" xr6:coauthVersionMax="47" xr10:uidLastSave="{00000000-0000-0000-0000-000000000000}"/>
  <bookViews>
    <workbookView xWindow="22932" yWindow="-108" windowWidth="23256" windowHeight="12576" xr2:uid="{C44CD173-0DEA-4FE8-83C6-94899DFCEAA5}"/>
  </bookViews>
  <sheets>
    <sheet name="Lote 2" sheetId="2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2" l="1"/>
  <c r="E23" i="2"/>
  <c r="E24" i="2"/>
  <c r="G11" i="2" l="1"/>
  <c r="E11" i="2"/>
  <c r="E12" i="2" s="1"/>
  <c r="G21" i="2"/>
  <c r="E21" i="2"/>
  <c r="E25" i="2" l="1"/>
  <c r="E20" i="2" s="1"/>
  <c r="G20" i="2" s="1"/>
  <c r="E10" i="2"/>
  <c r="E7" i="2"/>
  <c r="E8" i="2"/>
  <c r="E9" i="2"/>
  <c r="E16" i="2"/>
  <c r="E15" i="2"/>
  <c r="E6" i="2"/>
  <c r="G5" i="2"/>
  <c r="E5" i="2"/>
  <c r="E17" i="2" l="1"/>
  <c r="E14" i="2" s="1"/>
  <c r="E28" i="2" s="1"/>
  <c r="E4" i="2"/>
  <c r="G4" i="2" s="1"/>
  <c r="E31" i="2" l="1"/>
  <c r="E33" i="2" s="1"/>
  <c r="G14" i="2"/>
  <c r="E35" i="2" l="1"/>
  <c r="E37" i="2" s="1"/>
  <c r="E39" i="2" s="1"/>
  <c r="E41" i="2" s="1"/>
</calcChain>
</file>

<file path=xl/sharedStrings.xml><?xml version="1.0" encoding="utf-8"?>
<sst xmlns="http://schemas.openxmlformats.org/spreadsheetml/2006/main" count="40" uniqueCount="40">
  <si>
    <t>Presupuesto</t>
  </si>
  <si>
    <t>Resumen</t>
  </si>
  <si>
    <t>Cantidad</t>
  </si>
  <si>
    <t>C/U Ejecución Material [€]</t>
  </si>
  <si>
    <t>C Ejecución Material [€]</t>
  </si>
  <si>
    <t>Valor máximo partida [€]</t>
  </si>
  <si>
    <t>Validez presupuesto partida</t>
  </si>
  <si>
    <t>Partida 1</t>
  </si>
  <si>
    <t>Total 01</t>
  </si>
  <si>
    <t>Partida 2</t>
  </si>
  <si>
    <t>Licencias</t>
  </si>
  <si>
    <t>Total 02</t>
  </si>
  <si>
    <t>Partida 3</t>
  </si>
  <si>
    <t>Total 03</t>
  </si>
  <si>
    <t>Soporte y mantenimiento</t>
  </si>
  <si>
    <t>Total Partidas</t>
  </si>
  <si>
    <t>PRESUPUESTO DE EJECUCIÓN MATERIAL</t>
  </si>
  <si>
    <t>GASTOS GENERALES</t>
  </si>
  <si>
    <t>BENEFICIO INDUSTRIAL</t>
  </si>
  <si>
    <t>TOTAL OFERTA SIN IVA</t>
  </si>
  <si>
    <t>IVA</t>
  </si>
  <si>
    <t>TOTAL OFERTA CON IVA</t>
  </si>
  <si>
    <t/>
  </si>
  <si>
    <r>
      <t>Serán excluidas las ofertas que contengan en alguna casilla de la columna "Validez presupuesto partida" el literal "</t>
    </r>
    <r>
      <rPr>
        <b/>
        <sz val="10"/>
        <color rgb="FFFF0000"/>
        <rFont val="Arial"/>
        <family val="2"/>
      </rPr>
      <t>No válido</t>
    </r>
    <r>
      <rPr>
        <b/>
        <sz val="10"/>
        <rFont val="Arial"/>
        <family val="2"/>
      </rPr>
      <t xml:space="preserve">".  </t>
    </r>
  </si>
  <si>
    <t>SAP HANA Landscape Management Enterprise Edition</t>
  </si>
  <si>
    <r>
      <t xml:space="preserve">Para la adecuada cumplimentación se deben rellenar </t>
    </r>
    <r>
      <rPr>
        <b/>
        <sz val="10"/>
        <rFont val="Arial"/>
        <family val="2"/>
      </rPr>
      <t>todas</t>
    </r>
    <r>
      <rPr>
        <sz val="11"/>
        <color theme="1"/>
        <rFont val="Calibri"/>
        <family val="2"/>
        <scheme val="minor"/>
      </rPr>
      <t xml:space="preserve"> las celdas marcadas en verde y se tendrán en cuenta las condiciones el apartado 27 del cuadro resumen del PCP.</t>
    </r>
  </si>
  <si>
    <t>Soporte y mantenimiento SAP Enterprise Support anual de la partida 1, año 2</t>
  </si>
  <si>
    <t>Soporte y mantenimiento SAP Enterprise Support anual de la partida 1, año 3</t>
  </si>
  <si>
    <t>SAP BW/4HANA (64GB memoria)</t>
  </si>
  <si>
    <t>SAP PAPM (Prof. and Perf. Mgmt.) (100.000.000€ de ingresos)</t>
  </si>
  <si>
    <t>SAP BPC for SAP BW/4 HANA Professional Edition (1 user)</t>
  </si>
  <si>
    <t>SAP BPC for SAP BW/4 HANA Standard Edition (1 user)</t>
  </si>
  <si>
    <t>SAP HANA, RT ed Applic &amp; BW-new/subsq (HSAV)</t>
  </si>
  <si>
    <t>Formación</t>
  </si>
  <si>
    <t>Soporte y mantenimiento SAP Enterprise Support anual primer año</t>
  </si>
  <si>
    <t>Curso HA100 - SAP HANA – 360° Introduction</t>
  </si>
  <si>
    <t>Curso HA200 - SAP HANA 2.0 SPS05 - Installation and Administration</t>
  </si>
  <si>
    <t>Curso HA201 - SAP HANA 2.0 SPS05 - High Availability and Disaster Tolerance Administration</t>
  </si>
  <si>
    <t>Curso HA215 - SAP HANA 2.0 SPS05 - Using Monitoring and Performance Tools</t>
  </si>
  <si>
    <t>SUMINISTRO, INSTALACIÓN Y SOPORTE TÉCNICO DE INFRAESTRUCTURA TECNOLÓGICA Y LICENCIAS PARA LA NUEVA HERRAMIENTA DE PRESUPUESTACIÓN Y CONTROL DE GESTIÓN DE METRO DE MADRID
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</si>
</sst>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0\ &quot;€&quot;"/>
    <numFmt numFmtId="166" formatCode="#,##0.000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FF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10" fontId="6" fillId="4" borderId="0" xfId="1" applyNumberFormat="1" applyFont="1" applyFill="1" applyAlignment="1" applyProtection="1">
      <alignment horizontal="right" vertical="top" indent="1"/>
      <protection locked="0"/>
    </xf>
    <xf numFmtId="164" fontId="5" fillId="4" borderId="0" xfId="1" applyNumberFormat="1" applyFont="1" applyFill="1" applyAlignment="1" applyProtection="1">
      <alignment horizontal="right" vertical="top" indent="1"/>
      <protection locked="0"/>
    </xf>
    <xf numFmtId="0" fontId="9" fillId="0" borderId="0" xfId="0" applyFont="1" applyProtection="1"/>
    <xf numFmtId="0" fontId="2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Protection="1"/>
    <xf numFmtId="0" fontId="2" fillId="0" borderId="0" xfId="0" applyFont="1" applyProtection="1"/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vertical="top"/>
    </xf>
    <xf numFmtId="0" fontId="0" fillId="2" borderId="0" xfId="0" applyFill="1" applyProtection="1"/>
    <xf numFmtId="49" fontId="2" fillId="2" borderId="0" xfId="0" applyNumberFormat="1" applyFont="1" applyFill="1" applyAlignment="1" applyProtection="1">
      <alignment vertical="top" wrapText="1"/>
    </xf>
    <xf numFmtId="0" fontId="2" fillId="2" borderId="0" xfId="0" applyFont="1" applyFill="1" applyAlignment="1" applyProtection="1">
      <alignment vertical="top"/>
    </xf>
    <xf numFmtId="3" fontId="4" fillId="2" borderId="0" xfId="0" applyNumberFormat="1" applyFont="1" applyFill="1" applyAlignment="1" applyProtection="1">
      <alignment vertical="top"/>
    </xf>
    <xf numFmtId="164" fontId="6" fillId="2" borderId="0" xfId="0" applyNumberFormat="1" applyFont="1" applyFill="1" applyAlignment="1" applyProtection="1">
      <alignment vertical="top"/>
    </xf>
    <xf numFmtId="49" fontId="2" fillId="2" borderId="0" xfId="0" applyNumberFormat="1" applyFont="1" applyFill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3" fontId="0" fillId="0" borderId="0" xfId="0" applyNumberFormat="1" applyAlignment="1" applyProtection="1">
      <alignment vertical="top"/>
    </xf>
    <xf numFmtId="164" fontId="0" fillId="0" borderId="0" xfId="0" applyNumberFormat="1" applyAlignment="1" applyProtection="1">
      <alignment vertical="top"/>
    </xf>
    <xf numFmtId="164" fontId="9" fillId="0" borderId="0" xfId="0" applyNumberFormat="1" applyFont="1" applyAlignment="1" applyProtection="1">
      <alignment vertical="top"/>
    </xf>
    <xf numFmtId="166" fontId="9" fillId="0" borderId="0" xfId="0" applyNumberFormat="1" applyFont="1" applyProtection="1"/>
    <xf numFmtId="164" fontId="0" fillId="0" borderId="0" xfId="0" applyNumberFormat="1" applyProtection="1"/>
    <xf numFmtId="165" fontId="0" fillId="0" borderId="0" xfId="0" applyNumberFormat="1" applyProtection="1"/>
    <xf numFmtId="49" fontId="0" fillId="0" borderId="0" xfId="0" applyNumberFormat="1" applyFill="1" applyAlignment="1" applyProtection="1">
      <alignment vertical="top" wrapText="1"/>
    </xf>
    <xf numFmtId="3" fontId="0" fillId="0" borderId="0" xfId="0" applyNumberFormat="1" applyFill="1" applyAlignment="1" applyProtection="1">
      <alignment vertical="top"/>
    </xf>
    <xf numFmtId="49" fontId="2" fillId="0" borderId="0" xfId="0" applyNumberFormat="1" applyFont="1" applyAlignment="1" applyProtection="1">
      <alignment vertical="top"/>
    </xf>
    <xf numFmtId="164" fontId="6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horizontal="left" vertical="center"/>
    </xf>
    <xf numFmtId="0" fontId="0" fillId="3" borderId="0" xfId="0" applyFill="1" applyAlignment="1" applyProtection="1">
      <alignment vertical="top" wrapText="1"/>
    </xf>
    <xf numFmtId="0" fontId="0" fillId="3" borderId="0" xfId="0" applyFill="1" applyAlignment="1" applyProtection="1">
      <alignment vertical="top"/>
    </xf>
    <xf numFmtId="164" fontId="0" fillId="3" borderId="0" xfId="0" applyNumberFormat="1" applyFill="1" applyAlignment="1" applyProtection="1">
      <alignment vertical="top"/>
    </xf>
    <xf numFmtId="49" fontId="2" fillId="0" borderId="0" xfId="0" applyNumberFormat="1" applyFont="1" applyAlignment="1" applyProtection="1">
      <alignment vertical="top" wrapText="1"/>
    </xf>
    <xf numFmtId="3" fontId="5" fillId="0" borderId="0" xfId="0" applyNumberFormat="1" applyFont="1" applyAlignment="1" applyProtection="1">
      <alignment horizontal="right" vertical="top" indent="1"/>
    </xf>
    <xf numFmtId="164" fontId="8" fillId="0" borderId="0" xfId="0" applyNumberFormat="1" applyFont="1" applyAlignment="1" applyProtection="1">
      <alignment horizontal="right" vertical="top" indent="1"/>
    </xf>
    <xf numFmtId="0" fontId="0" fillId="0" borderId="0" xfId="0" applyAlignment="1" applyProtection="1">
      <alignment vertical="top" wrapText="1"/>
    </xf>
    <xf numFmtId="0" fontId="5" fillId="0" borderId="0" xfId="0" applyFont="1" applyAlignment="1" applyProtection="1">
      <alignment vertical="top"/>
    </xf>
    <xf numFmtId="4" fontId="5" fillId="0" borderId="0" xfId="0" applyNumberFormat="1" applyFont="1" applyAlignment="1" applyProtection="1">
      <alignment horizontal="right" vertical="top" indent="1"/>
    </xf>
    <xf numFmtId="164" fontId="5" fillId="0" borderId="0" xfId="0" applyNumberFormat="1" applyFont="1" applyAlignment="1" applyProtection="1">
      <alignment horizontal="right" vertical="top" indent="1"/>
    </xf>
    <xf numFmtId="4" fontId="5" fillId="0" borderId="0" xfId="0" applyNumberFormat="1" applyFont="1" applyAlignment="1" applyProtection="1">
      <alignment horizontal="right" indent="1"/>
    </xf>
    <xf numFmtId="164" fontId="5" fillId="0" borderId="0" xfId="0" applyNumberFormat="1" applyFont="1" applyAlignment="1" applyProtection="1">
      <alignment horizontal="right" indent="1"/>
    </xf>
    <xf numFmtId="0" fontId="0" fillId="0" borderId="0" xfId="0" applyAlignment="1" applyProtection="1">
      <alignment horizontal="left" vertical="center"/>
    </xf>
    <xf numFmtId="10" fontId="6" fillId="0" borderId="0" xfId="1" applyNumberFormat="1" applyFont="1" applyAlignment="1" applyProtection="1">
      <alignment horizontal="right" vertical="top" indent="1"/>
    </xf>
    <xf numFmtId="164" fontId="5" fillId="0" borderId="0" xfId="0" applyNumberFormat="1" applyFont="1" applyProtection="1"/>
    <xf numFmtId="2" fontId="0" fillId="0" borderId="0" xfId="0" applyNumberFormat="1" applyAlignment="1" applyProtection="1">
      <alignment horizontal="left" vertical="center"/>
    </xf>
    <xf numFmtId="164" fontId="7" fillId="0" borderId="0" xfId="0" applyNumberFormat="1" applyFont="1" applyProtection="1"/>
    <xf numFmtId="0" fontId="0" fillId="0" borderId="0" xfId="0" applyAlignment="1" applyProtection="1">
      <alignment horizontal="left" vertical="center" wrapText="1"/>
    </xf>
    <xf numFmtId="0" fontId="0" fillId="5" borderId="0" xfId="0" applyFill="1" applyAlignment="1" applyProtection="1">
      <alignment wrapText="1"/>
    </xf>
    <xf numFmtId="0" fontId="10" fillId="5" borderId="0" xfId="0" applyFont="1" applyFill="1" applyAlignment="1" applyProtection="1">
      <alignment wrapText="1"/>
    </xf>
    <xf numFmtId="0" fontId="13" fillId="0" borderId="0" xfId="0" applyFont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6">
    <dxf>
      <font>
        <b/>
        <i val="0"/>
        <color rgb="FFFF0000"/>
      </font>
    </dxf>
    <dxf>
      <font>
        <color rgb="FF00B050"/>
      </font>
    </dxf>
    <dxf>
      <font>
        <b/>
        <i val="0"/>
        <color rgb="FFFF0000"/>
      </font>
    </dxf>
    <dxf>
      <font>
        <color rgb="FF00B050"/>
      </font>
    </dxf>
    <dxf>
      <font>
        <b/>
        <i val="0"/>
        <color rgb="FFFF0000"/>
      </font>
    </dxf>
    <dxf>
      <font>
        <color rgb="FF00B050"/>
      </font>
    </dxf>
  </dxfs>
  <tableStyles count="0" defaultTableStyle="TableStyleMedium2" defaultPivotStyle="PivotStyleLight16"/>
  <colors>
    <mruColors>
      <color rgb="FFB4CB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304798</xdr:colOff>
      <xdr:row>0</xdr:row>
      <xdr:rowOff>193432</xdr:rowOff>
    </xdr:from>
    <xdr:to>
      <xdr:col>5</xdr:col>
      <xdr:colOff>1447799</xdr:colOff>
      <xdr:row>1</xdr:row>
      <xdr:rowOff>291575</xdr:rowOff>
    </xdr:to>
    <xdr:pic>
      <xdr:nvPicPr>
        <xdr:cNvPr id="3" name="Picture 3" descr="D:\Trabajo\Marketing\Diseño\Recursos de diseño\LogoMetro.png">
          <a:extLst>
            <a:ext uri="{FF2B5EF4-FFF2-40B4-BE49-F238E27FC236}">
              <a16:creationId xmlns:a16="http://schemas.microsoft.com/office/drawing/2014/main" id="{D67E4BA5-D792-463B-878A-BF529514CB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2906" y="193432"/>
          <a:ext cx="1143001" cy="6256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C36AF-EF3A-4D7A-A243-9D75DFB7FC59}">
  <dimension ref="A1:S50"/>
  <sheetViews>
    <sheetView tabSelected="1" zoomScaleNormal="100" workbookViewId="0">
      <pane xSplit="2" ySplit="3" topLeftCell="C5" activePane="bottomRight" state="frozen"/>
      <selection pane="topRight" activeCell="E1" sqref="E1"/>
      <selection pane="bottomLeft" activeCell="A4" sqref="A4"/>
      <selection pane="bottomRight" activeCell="D5" sqref="D5"/>
    </sheetView>
  </sheetViews>
  <sheetFormatPr baseColWidth="10" defaultColWidth="11.44140625" defaultRowHeight="14.4" x14ac:dyDescent="0.3"/>
  <cols>
    <col min="1" max="1" width="11.44140625" style="6"/>
    <col min="2" max="2" width="66.6640625" style="6" bestFit="1" customWidth="1" collapsed="1"/>
    <col min="3" max="3" width="12.33203125" style="6" bestFit="1" customWidth="1" collapsed="1"/>
    <col min="4" max="4" width="25.109375" style="6" bestFit="1" customWidth="1" collapsed="1"/>
    <col min="5" max="5" width="22.6640625" style="6" bestFit="1" customWidth="1" collapsed="1"/>
    <col min="6" max="6" width="22.6640625" style="6" customWidth="1" collapsed="1"/>
    <col min="7" max="7" width="17.44140625" style="6" bestFit="1" customWidth="1" collapsed="1"/>
    <col min="8" max="8" width="21.44140625" style="6" customWidth="1" collapsed="1"/>
    <col min="9" max="9" width="12.44140625" style="6" bestFit="1" customWidth="1" collapsed="1"/>
    <col min="10" max="10" width="11.44140625" style="6" collapsed="1"/>
    <col min="11" max="11" width="13.5546875" style="6" bestFit="1" customWidth="1" collapsed="1"/>
    <col min="12" max="12" width="11.44140625" style="6" collapsed="1"/>
    <col min="13" max="13" width="11.44140625" style="6"/>
    <col min="14" max="15" width="11.44140625" style="6" collapsed="1"/>
    <col min="16" max="19" width="11.44140625" style="6"/>
    <col min="20" max="16384" width="11.44140625" style="6" collapsed="1"/>
  </cols>
  <sheetData>
    <row r="1" spans="1:15" ht="41.4" customHeight="1" x14ac:dyDescent="0.3">
      <c r="A1" s="48" t="s">
        <v>39</v>
      </c>
      <c r="B1" s="48"/>
      <c r="C1" s="48"/>
      <c r="D1" s="48"/>
      <c r="E1" s="48"/>
      <c r="F1" s="3"/>
      <c r="G1" s="3"/>
      <c r="H1" s="4"/>
      <c r="I1" s="5"/>
      <c r="J1" s="5"/>
      <c r="K1" s="5"/>
      <c r="L1" s="5"/>
      <c r="M1" s="5"/>
      <c r="N1" s="5"/>
      <c r="O1" s="4"/>
    </row>
    <row r="2" spans="1:15" ht="54" customHeight="1" x14ac:dyDescent="0.3">
      <c r="A2" s="7" t="s">
        <v>0</v>
      </c>
      <c r="B2" s="5"/>
      <c r="C2" s="5"/>
      <c r="D2" s="5"/>
      <c r="E2" s="5"/>
      <c r="F2" s="3"/>
      <c r="G2" s="3"/>
      <c r="H2" s="4"/>
      <c r="I2" s="5"/>
      <c r="J2" s="5"/>
      <c r="K2" s="5"/>
      <c r="L2" s="5"/>
      <c r="M2" s="5"/>
      <c r="N2" s="5"/>
      <c r="O2" s="5"/>
    </row>
    <row r="3" spans="1:15" ht="43.2" x14ac:dyDescent="0.3">
      <c r="B3" s="8" t="s">
        <v>1</v>
      </c>
      <c r="C3" s="9" t="s">
        <v>2</v>
      </c>
      <c r="D3" s="8" t="s">
        <v>3</v>
      </c>
      <c r="E3" s="8" t="s">
        <v>4</v>
      </c>
      <c r="F3" s="8" t="s">
        <v>5</v>
      </c>
      <c r="G3" s="8" t="s">
        <v>6</v>
      </c>
    </row>
    <row r="4" spans="1:15" x14ac:dyDescent="0.3">
      <c r="A4" s="10" t="s">
        <v>7</v>
      </c>
      <c r="B4" s="11" t="s">
        <v>10</v>
      </c>
      <c r="C4" s="12">
        <v>1</v>
      </c>
      <c r="D4" s="13"/>
      <c r="E4" s="14">
        <f>E12*C4</f>
        <v>0</v>
      </c>
      <c r="F4" s="14">
        <v>980000</v>
      </c>
      <c r="G4" s="15" t="str">
        <f>IF(E4&gt;(F4), "No válido","Válido")</f>
        <v>Válido</v>
      </c>
    </row>
    <row r="5" spans="1:15" x14ac:dyDescent="0.3">
      <c r="B5" s="16" t="s">
        <v>28</v>
      </c>
      <c r="C5" s="17">
        <v>32</v>
      </c>
      <c r="D5" s="2"/>
      <c r="E5" s="18">
        <f>C5*D5</f>
        <v>0</v>
      </c>
      <c r="F5" s="19">
        <v>237023.35999999999</v>
      </c>
      <c r="G5" s="20">
        <f>(F5/1.15)</f>
        <v>206107.26957</v>
      </c>
      <c r="I5" s="21"/>
      <c r="K5" s="22"/>
    </row>
    <row r="6" spans="1:15" x14ac:dyDescent="0.3">
      <c r="B6" s="16" t="s">
        <v>29</v>
      </c>
      <c r="C6" s="17">
        <v>10</v>
      </c>
      <c r="D6" s="2"/>
      <c r="E6" s="18">
        <f>C6*D6</f>
        <v>0</v>
      </c>
      <c r="F6" s="19"/>
      <c r="G6" s="20"/>
      <c r="I6" s="21"/>
      <c r="K6" s="22"/>
    </row>
    <row r="7" spans="1:15" x14ac:dyDescent="0.3">
      <c r="B7" s="16" t="s">
        <v>30</v>
      </c>
      <c r="C7" s="17">
        <v>15</v>
      </c>
      <c r="D7" s="2"/>
      <c r="E7" s="18">
        <f t="shared" ref="E7:E10" si="0">C7*D7</f>
        <v>0</v>
      </c>
      <c r="F7" s="19"/>
      <c r="G7" s="20"/>
      <c r="I7" s="21"/>
      <c r="K7" s="22"/>
    </row>
    <row r="8" spans="1:15" x14ac:dyDescent="0.3">
      <c r="B8" s="16" t="s">
        <v>31</v>
      </c>
      <c r="C8" s="17">
        <v>45</v>
      </c>
      <c r="D8" s="2"/>
      <c r="E8" s="18">
        <f t="shared" si="0"/>
        <v>0</v>
      </c>
      <c r="F8" s="19"/>
      <c r="G8" s="20"/>
      <c r="I8" s="21"/>
      <c r="K8" s="22"/>
    </row>
    <row r="9" spans="1:15" x14ac:dyDescent="0.3">
      <c r="B9" s="16" t="s">
        <v>32</v>
      </c>
      <c r="C9" s="17">
        <v>1</v>
      </c>
      <c r="D9" s="2"/>
      <c r="E9" s="18">
        <f t="shared" si="0"/>
        <v>0</v>
      </c>
      <c r="F9" s="19"/>
      <c r="G9" s="20"/>
      <c r="I9" s="21"/>
      <c r="K9" s="22"/>
    </row>
    <row r="10" spans="1:15" x14ac:dyDescent="0.3">
      <c r="B10" s="23" t="s">
        <v>24</v>
      </c>
      <c r="C10" s="24">
        <v>4</v>
      </c>
      <c r="D10" s="2"/>
      <c r="E10" s="18">
        <f t="shared" si="0"/>
        <v>0</v>
      </c>
      <c r="F10" s="19"/>
      <c r="G10" s="20"/>
      <c r="I10" s="21"/>
      <c r="K10" s="22"/>
    </row>
    <row r="11" spans="1:15" x14ac:dyDescent="0.3">
      <c r="B11" s="16" t="s">
        <v>34</v>
      </c>
      <c r="C11" s="17">
        <v>1</v>
      </c>
      <c r="D11" s="2"/>
      <c r="E11" s="18">
        <f t="shared" ref="E11" si="1">C11*D11</f>
        <v>0</v>
      </c>
      <c r="F11" s="19">
        <v>25.16</v>
      </c>
      <c r="G11" s="20">
        <f>(F11/1.15)</f>
        <v>21.878260000000001</v>
      </c>
    </row>
    <row r="12" spans="1:15" x14ac:dyDescent="0.3">
      <c r="B12" s="25" t="s">
        <v>8</v>
      </c>
      <c r="D12" s="17"/>
      <c r="E12" s="26">
        <f>SUM(E5:E11)</f>
        <v>0</v>
      </c>
      <c r="F12" s="27"/>
      <c r="G12" s="20"/>
    </row>
    <row r="13" spans="1:15" x14ac:dyDescent="0.3">
      <c r="B13" s="25"/>
      <c r="D13" s="17"/>
      <c r="E13" s="26"/>
      <c r="F13" s="27"/>
      <c r="G13" s="20"/>
    </row>
    <row r="14" spans="1:15" x14ac:dyDescent="0.3">
      <c r="A14" s="10" t="s">
        <v>9</v>
      </c>
      <c r="B14" s="11" t="s">
        <v>14</v>
      </c>
      <c r="C14" s="12">
        <v>1</v>
      </c>
      <c r="D14" s="13"/>
      <c r="E14" s="14">
        <f>E17*C14</f>
        <v>0</v>
      </c>
      <c r="F14" s="14">
        <v>360000</v>
      </c>
      <c r="G14" s="15" t="str">
        <f>IF(E14&gt;(F14), "No válido","Válido")</f>
        <v>Válido</v>
      </c>
    </row>
    <row r="15" spans="1:15" x14ac:dyDescent="0.3">
      <c r="B15" s="16" t="s">
        <v>26</v>
      </c>
      <c r="C15" s="17">
        <v>1</v>
      </c>
      <c r="D15" s="2"/>
      <c r="E15" s="18">
        <f t="shared" ref="E15:E16" si="2">C15*D15</f>
        <v>0</v>
      </c>
      <c r="F15" s="19"/>
      <c r="G15" s="20"/>
    </row>
    <row r="16" spans="1:15" x14ac:dyDescent="0.3">
      <c r="B16" s="16" t="s">
        <v>27</v>
      </c>
      <c r="C16" s="17">
        <v>1</v>
      </c>
      <c r="D16" s="2"/>
      <c r="E16" s="18">
        <f t="shared" si="2"/>
        <v>0</v>
      </c>
      <c r="F16" s="19"/>
      <c r="G16" s="20"/>
    </row>
    <row r="17" spans="1:7" x14ac:dyDescent="0.3">
      <c r="B17" s="25" t="s">
        <v>11</v>
      </c>
      <c r="D17" s="17"/>
      <c r="E17" s="26">
        <f>SUM(E15:E16)</f>
        <v>0</v>
      </c>
      <c r="F17" s="27"/>
      <c r="G17" s="20"/>
    </row>
    <row r="18" spans="1:7" x14ac:dyDescent="0.3">
      <c r="B18" s="25"/>
      <c r="D18" s="17"/>
      <c r="E18" s="26"/>
      <c r="F18" s="27"/>
      <c r="G18" s="20"/>
    </row>
    <row r="19" spans="1:7" x14ac:dyDescent="0.3">
      <c r="B19" s="25"/>
      <c r="D19" s="17"/>
      <c r="E19" s="26"/>
      <c r="F19" s="27"/>
      <c r="G19" s="20"/>
    </row>
    <row r="20" spans="1:7" x14ac:dyDescent="0.3">
      <c r="A20" s="10" t="s">
        <v>12</v>
      </c>
      <c r="B20" s="11" t="s">
        <v>33</v>
      </c>
      <c r="C20" s="12">
        <v>1</v>
      </c>
      <c r="D20" s="13"/>
      <c r="E20" s="14">
        <f>E25*C20</f>
        <v>0</v>
      </c>
      <c r="F20" s="14">
        <v>64000</v>
      </c>
      <c r="G20" s="15" t="str">
        <f>IF(E20&gt;(F20), "No válido","Válido")</f>
        <v>Válido</v>
      </c>
    </row>
    <row r="21" spans="1:7" x14ac:dyDescent="0.3">
      <c r="B21" s="16" t="s">
        <v>35</v>
      </c>
      <c r="C21" s="17">
        <v>8</v>
      </c>
      <c r="D21" s="2"/>
      <c r="E21" s="18">
        <f t="shared" ref="E21:E24" si="3">C21*D21</f>
        <v>0</v>
      </c>
      <c r="F21" s="19">
        <v>25.16</v>
      </c>
      <c r="G21" s="20">
        <f>(F21/1.15)</f>
        <v>21.878260000000001</v>
      </c>
    </row>
    <row r="22" spans="1:7" x14ac:dyDescent="0.3">
      <c r="B22" s="16" t="s">
        <v>36</v>
      </c>
      <c r="C22" s="17">
        <v>8</v>
      </c>
      <c r="D22" s="2"/>
      <c r="E22" s="18">
        <f t="shared" si="3"/>
        <v>0</v>
      </c>
      <c r="F22" s="19"/>
      <c r="G22" s="20"/>
    </row>
    <row r="23" spans="1:7" ht="28.8" x14ac:dyDescent="0.3">
      <c r="B23" s="16" t="s">
        <v>37</v>
      </c>
      <c r="C23" s="17">
        <v>8</v>
      </c>
      <c r="D23" s="2"/>
      <c r="E23" s="18">
        <f t="shared" si="3"/>
        <v>0</v>
      </c>
      <c r="F23" s="19"/>
      <c r="G23" s="20"/>
    </row>
    <row r="24" spans="1:7" x14ac:dyDescent="0.3">
      <c r="B24" s="16" t="s">
        <v>38</v>
      </c>
      <c r="C24" s="17">
        <v>8</v>
      </c>
      <c r="D24" s="2"/>
      <c r="E24" s="18">
        <f t="shared" si="3"/>
        <v>0</v>
      </c>
      <c r="F24" s="19"/>
      <c r="G24" s="20"/>
    </row>
    <row r="25" spans="1:7" x14ac:dyDescent="0.3">
      <c r="B25" s="25" t="s">
        <v>13</v>
      </c>
      <c r="D25" s="17"/>
      <c r="E25" s="26">
        <f>SUM(E21:E24)</f>
        <v>0</v>
      </c>
      <c r="F25" s="27"/>
      <c r="G25" s="20"/>
    </row>
    <row r="26" spans="1:7" x14ac:dyDescent="0.3">
      <c r="B26" s="25"/>
      <c r="D26" s="17"/>
      <c r="E26" s="26"/>
      <c r="F26" s="27"/>
      <c r="G26" s="20"/>
    </row>
    <row r="27" spans="1:7" x14ac:dyDescent="0.3">
      <c r="B27" s="25"/>
      <c r="D27" s="17"/>
      <c r="E27" s="26"/>
      <c r="F27" s="3"/>
      <c r="G27" s="3"/>
    </row>
    <row r="28" spans="1:7" x14ac:dyDescent="0.3">
      <c r="B28" s="25" t="s">
        <v>15</v>
      </c>
      <c r="D28" s="17"/>
      <c r="E28" s="26">
        <f>SUM(,E14,E4,E20)</f>
        <v>0</v>
      </c>
      <c r="F28" s="3"/>
      <c r="G28" s="3"/>
    </row>
    <row r="29" spans="1:7" x14ac:dyDescent="0.3">
      <c r="B29" s="28"/>
      <c r="C29" s="29"/>
      <c r="D29" s="29"/>
      <c r="E29" s="30"/>
      <c r="F29" s="3"/>
      <c r="G29" s="3"/>
    </row>
    <row r="30" spans="1:7" x14ac:dyDescent="0.3">
      <c r="E30" s="21"/>
      <c r="F30" s="3"/>
      <c r="G30" s="3"/>
    </row>
    <row r="31" spans="1:7" x14ac:dyDescent="0.3">
      <c r="B31" s="31" t="s">
        <v>16</v>
      </c>
      <c r="C31" s="32"/>
      <c r="D31" s="33"/>
      <c r="E31" s="26">
        <f>ROUND(E28,2)</f>
        <v>0</v>
      </c>
      <c r="F31" s="3"/>
      <c r="G31" s="3"/>
    </row>
    <row r="32" spans="1:7" x14ac:dyDescent="0.3">
      <c r="B32" s="34"/>
      <c r="C32" s="35"/>
      <c r="D32" s="36"/>
      <c r="E32" s="37"/>
      <c r="F32" s="3"/>
      <c r="G32" s="3"/>
    </row>
    <row r="33" spans="2:8" x14ac:dyDescent="0.3">
      <c r="B33" s="7" t="s">
        <v>17</v>
      </c>
      <c r="D33" s="1"/>
      <c r="E33" s="26">
        <f>E31*D33</f>
        <v>0</v>
      </c>
      <c r="F33" s="3"/>
      <c r="G33" s="3"/>
    </row>
    <row r="34" spans="2:8" x14ac:dyDescent="0.3">
      <c r="B34" s="7"/>
      <c r="D34" s="38"/>
      <c r="E34" s="39"/>
      <c r="F34" s="3"/>
      <c r="G34" s="3"/>
    </row>
    <row r="35" spans="2:8" x14ac:dyDescent="0.3">
      <c r="B35" s="7" t="s">
        <v>18</v>
      </c>
      <c r="D35" s="1"/>
      <c r="E35" s="26">
        <f>E31*D35</f>
        <v>0</v>
      </c>
      <c r="F35" s="40"/>
      <c r="G35" s="40"/>
      <c r="H35" s="40"/>
    </row>
    <row r="36" spans="2:8" x14ac:dyDescent="0.3">
      <c r="B36" s="7"/>
      <c r="D36" s="38"/>
      <c r="E36" s="39"/>
      <c r="F36" s="40"/>
      <c r="G36" s="40"/>
      <c r="H36" s="40"/>
    </row>
    <row r="37" spans="2:8" x14ac:dyDescent="0.3">
      <c r="B37" s="7" t="s">
        <v>19</v>
      </c>
      <c r="D37" s="38"/>
      <c r="E37" s="26">
        <f>E31+E33+E35</f>
        <v>0</v>
      </c>
      <c r="F37" s="40"/>
      <c r="G37" s="40"/>
      <c r="H37" s="40"/>
    </row>
    <row r="38" spans="2:8" x14ac:dyDescent="0.3">
      <c r="B38" s="7"/>
      <c r="D38" s="38"/>
      <c r="E38" s="39"/>
    </row>
    <row r="39" spans="2:8" x14ac:dyDescent="0.3">
      <c r="B39" s="7" t="s">
        <v>20</v>
      </c>
      <c r="D39" s="41">
        <v>0.21</v>
      </c>
      <c r="E39" s="26">
        <f>E37*0.21</f>
        <v>0</v>
      </c>
      <c r="F39" s="40"/>
      <c r="G39" s="40"/>
      <c r="H39" s="40"/>
    </row>
    <row r="40" spans="2:8" x14ac:dyDescent="0.3">
      <c r="E40" s="42"/>
    </row>
    <row r="41" spans="2:8" x14ac:dyDescent="0.3">
      <c r="B41" s="7" t="s">
        <v>21</v>
      </c>
      <c r="E41" s="26">
        <f>E37+E39</f>
        <v>0</v>
      </c>
      <c r="F41" s="43"/>
      <c r="G41" s="43"/>
      <c r="H41" s="43"/>
    </row>
    <row r="42" spans="2:8" x14ac:dyDescent="0.3">
      <c r="B42" s="44"/>
      <c r="C42" s="44" t="s">
        <v>22</v>
      </c>
      <c r="E42" s="21"/>
    </row>
    <row r="43" spans="2:8" x14ac:dyDescent="0.3">
      <c r="C43" s="44"/>
      <c r="E43" s="21"/>
      <c r="F43" s="45"/>
      <c r="G43" s="45"/>
      <c r="H43" s="45"/>
    </row>
    <row r="44" spans="2:8" x14ac:dyDescent="0.3">
      <c r="B44" s="40"/>
      <c r="C44" s="40"/>
      <c r="D44" s="40"/>
      <c r="E44" s="40"/>
    </row>
    <row r="45" spans="2:8" ht="43.2" x14ac:dyDescent="0.3">
      <c r="B45" s="46" t="s">
        <v>25</v>
      </c>
      <c r="C45" s="40"/>
      <c r="D45" s="40"/>
      <c r="E45" s="40"/>
      <c r="F45" s="45"/>
      <c r="G45" s="45"/>
      <c r="H45" s="45"/>
    </row>
    <row r="46" spans="2:8" x14ac:dyDescent="0.3">
      <c r="C46" s="40"/>
      <c r="D46" s="40"/>
      <c r="E46" s="40"/>
    </row>
    <row r="47" spans="2:8" ht="27" x14ac:dyDescent="0.3">
      <c r="B47" s="47" t="s">
        <v>23</v>
      </c>
    </row>
    <row r="48" spans="2:8" x14ac:dyDescent="0.3">
      <c r="B48" s="45"/>
      <c r="C48" s="45"/>
      <c r="D48" s="45"/>
      <c r="E48" s="45"/>
    </row>
    <row r="50" spans="2:5" x14ac:dyDescent="0.3">
      <c r="B50" s="45"/>
      <c r="C50" s="45"/>
      <c r="D50" s="45"/>
      <c r="E50" s="45"/>
    </row>
  </sheetData>
  <sheetProtection algorithmName="SHA-512" hashValue="e7RFJZzBFIPhsxRYJTHrG62LzI/k8QM4/Gzz0QRwrnzeDrnnbKgNKy6cVrbzKo50uaif4wFLUDbkaK7Ua0kKHw==" saltValue="bZ6UKNp7z2dr33sHfY9/NA==" spinCount="100000" sheet="1" selectLockedCells="1"/>
  <mergeCells count="1">
    <mergeCell ref="A1:E1"/>
  </mergeCells>
  <phoneticPr fontId="12" type="noConversion"/>
  <conditionalFormatting sqref="G4">
    <cfRule type="cellIs" dxfId="5" priority="9" operator="equal">
      <formula>"Válido"</formula>
    </cfRule>
    <cfRule type="cellIs" dxfId="4" priority="10" operator="equal">
      <formula>"No válido"</formula>
    </cfRule>
  </conditionalFormatting>
  <conditionalFormatting sqref="G20">
    <cfRule type="cellIs" dxfId="3" priority="1" operator="equal">
      <formula>"Válido"</formula>
    </cfRule>
    <cfRule type="cellIs" dxfId="2" priority="2" operator="equal">
      <formula>"No válido"</formula>
    </cfRule>
  </conditionalFormatting>
  <conditionalFormatting sqref="G14">
    <cfRule type="cellIs" dxfId="1" priority="3" operator="equal">
      <formula>"Válido"</formula>
    </cfRule>
    <cfRule type="cellIs" dxfId="0" priority="4" operator="equal">
      <formula>"No válido"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ce6f2a4-3cf8-4435-999d-d4652fe8fa53">PN7YJE6ASU6D-338107997-362</_dlc_DocId>
    <_dlc_DocIdUrl xmlns="4ce6f2a4-3cf8-4435-999d-d4652fe8fa53">
      <Url>https://espacios.metromadrid.es/asi/SerExpl/_layouts/15/DocIdRedir.aspx?ID=PN7YJE6ASU6D-338107997-362</Url>
      <Description>PN7YJE6ASU6D-338107997-362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D0AF3BD59D1C948953EF209A873B531" ma:contentTypeVersion="2" ma:contentTypeDescription="Crear nuevo documento." ma:contentTypeScope="" ma:versionID="5e601a12239c85438abfe78bfef223e6">
  <xsd:schema xmlns:xsd="http://www.w3.org/2001/XMLSchema" xmlns:xs="http://www.w3.org/2001/XMLSchema" xmlns:p="http://schemas.microsoft.com/office/2006/metadata/properties" xmlns:ns2="4ce6f2a4-3cf8-4435-999d-d4652fe8fa53" targetNamespace="http://schemas.microsoft.com/office/2006/metadata/properties" ma:root="true" ma:fieldsID="e27f9891036147cd61f65ae9002ade64" ns2:_="">
    <xsd:import namespace="4ce6f2a4-3cf8-4435-999d-d4652fe8fa5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e6f2a4-3cf8-4435-999d-d4652fe8fa5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CBD273-7FE2-4209-87AD-1B534B00962A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4ce6f2a4-3cf8-4435-999d-d4652fe8fa53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9F3F1C8-6F87-48A5-9799-7721FEFD44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0ED0E1-CC11-475E-87D3-870B76A4AD1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0150182-2FF8-402B-9400-11D6088349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e6f2a4-3cf8-4435-999d-d4652fe8f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Muñoz Velez, Sofia</dc:creator>
  <cp:keywords/>
  <dc:description/>
  <cp:lastModifiedBy>Donaire Granado, Alberto</cp:lastModifiedBy>
  <cp:revision/>
  <dcterms:created xsi:type="dcterms:W3CDTF">2020-10-28T09:41:18Z</dcterms:created>
  <dcterms:modified xsi:type="dcterms:W3CDTF">2023-05-04T09:17:16Z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0x0101009D0AF3BD59D1C948953EF209A873B531</vt:lpwstr>
  </property>
  <property fmtid="{D5CDD505-2E9C-101B-9397-08002B2CF9AE}" pid="3" name="_dlc_DocIdItemGuid">
    <vt:lpwstr>d2ab78df-6514-42e5-a7a5-0a5ab38c0e15</vt:lpwstr>
  </property>
  <property fmtid="{D5CDD505-2E9C-101B-9397-08002B2CF9AE}" pid="4" name="TaxKeyword">
    <vt:lpwstr/>
  </property>
</Properties>
</file>