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16E28A94-6F34-43D2-82FE-A5C52376BD68}" xr6:coauthVersionLast="47" xr6:coauthVersionMax="47" xr10:uidLastSave="{00000000-0000-0000-0000-000000000000}"/>
  <bookViews>
    <workbookView xWindow="1296" yWindow="-108" windowWidth="21852" windowHeight="13176" xr2:uid="{23B8DDC3-C082-428F-925C-C09642B7426B}"/>
  </bookViews>
  <sheets>
    <sheet name="Oferta cristales" sheetId="4" r:id="rId1"/>
  </sheets>
  <definedNames>
    <definedName name="_Order1" hidden="1">255</definedName>
    <definedName name="_Order2" hidden="1">255</definedName>
    <definedName name="_xlnm.Print_Area" localSheetId="0">'Oferta cristales'!$B$1:$N$22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7" i="4" l="1"/>
  <c r="K18" i="4" s="1"/>
  <c r="M16" i="4"/>
  <c r="M15" i="4"/>
  <c r="M14" i="4"/>
  <c r="M13" i="4"/>
  <c r="M12" i="4"/>
  <c r="M11" i="4"/>
  <c r="M10" i="4"/>
  <c r="M9" i="4"/>
  <c r="M8" i="4"/>
  <c r="N17" i="4"/>
  <c r="N16" i="4"/>
  <c r="N15" i="4"/>
  <c r="N14" i="4"/>
  <c r="N13" i="4"/>
  <c r="N12" i="4"/>
  <c r="N11" i="4"/>
  <c r="N10" i="4"/>
  <c r="N9" i="4"/>
  <c r="N8" i="4"/>
  <c r="K20" i="4" l="1"/>
  <c r="K22" i="4" s="1"/>
  <c r="K24" i="4" s="1"/>
  <c r="N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H7" authorId="0" shapeId="0" xr:uid="{1B172C4B-6A4B-44B4-9CF6-741B2E59F32A}">
      <text>
        <r>
          <rPr>
            <b/>
            <sz val="9"/>
            <color indexed="81"/>
            <rFont val="Tahoma"/>
            <family val="2"/>
          </rPr>
          <t>Precios máximos: precios actuales incrementados un 22 % (IPC desde 10/2019 + proyección IPC Bco España para 2023= 12,1+4,9) + 5 % (mejora de concurrencia)</t>
        </r>
      </text>
    </comment>
  </commentList>
</comments>
</file>

<file path=xl/sharedStrings.xml><?xml version="1.0" encoding="utf-8"?>
<sst xmlns="http://schemas.openxmlformats.org/spreadsheetml/2006/main" count="74" uniqueCount="51">
  <si>
    <t>OFERTA ECONÓMICA</t>
  </si>
  <si>
    <t>Año 2023 y sucesivos</t>
  </si>
  <si>
    <t>Nombre de la empresa</t>
  </si>
  <si>
    <t>Cristales</t>
  </si>
  <si>
    <t>Localización</t>
  </si>
  <si>
    <t>Espesor (mm)</t>
  </si>
  <si>
    <t>Número de actuaciones anuales aproximadas</t>
  </si>
  <si>
    <t>Dimensiones  aproximadas</t>
  </si>
  <si>
    <t>Cantidades anuales aproximadas</t>
  </si>
  <si>
    <t>precios máximos a ofertar</t>
  </si>
  <si>
    <t>Oferta económica</t>
  </si>
  <si>
    <t>% baja sobre precio máximo</t>
  </si>
  <si>
    <t>Puertas mamparas,
puertas cabinas andén,
barandillas,
otros</t>
  </si>
  <si>
    <t>4+4 Laminado</t>
  </si>
  <si>
    <t>entre 700 y 800 cristales al  año con una estimación aproximada de 376 m2 al año</t>
  </si>
  <si>
    <t>m2</t>
  </si>
  <si>
    <t>€/m2</t>
  </si>
  <si>
    <t>5+5 Laminado</t>
  </si>
  <si>
    <t>entre 10 y 20 cristales al  año con una estimación aproximada de 13 m2 al año</t>
  </si>
  <si>
    <t xml:space="preserve">6+6 Laminado </t>
  </si>
  <si>
    <t>3 mm</t>
  </si>
  <si>
    <t>entre 700 y 800 cristales al año con una estimación aproximada de 127 m2 al año</t>
  </si>
  <si>
    <t>2 mm</t>
  </si>
  <si>
    <t>Otros servicios</t>
  </si>
  <si>
    <t>Cantos pulidos</t>
  </si>
  <si>
    <t>aproximadamente 60 cristales al año se pedirán con cantos pulidos, estimándose un total de 404 metros al año</t>
  </si>
  <si>
    <t xml:space="preserve">m </t>
  </si>
  <si>
    <t>€/m lineal</t>
  </si>
  <si>
    <t>Puntos de entrega</t>
  </si>
  <si>
    <t>entre 525 y 600 entregas con una estimación aproximada de 564 puntos de entrega al año</t>
  </si>
  <si>
    <t>puntos de entrega</t>
  </si>
  <si>
    <t>€/punto de entrega</t>
  </si>
  <si>
    <t>Goma gorda</t>
  </si>
  <si>
    <t>75 metros lineales</t>
  </si>
  <si>
    <t>m lineal</t>
  </si>
  <si>
    <t>Goma fina</t>
  </si>
  <si>
    <t>IMPORTE ANUAL DE LA OFERTA (IVA NO INCLUIDO)</t>
  </si>
  <si>
    <t>IMPORTE TOTAL DE LA OFERTA (4 AÑOS) IVA NO INCLUIDO</t>
  </si>
  <si>
    <t>IVA (21%)</t>
  </si>
  <si>
    <t>IMPORTE TOTAL DE LA OFERTA (4 AÑOS) IVA INCLUIDO</t>
  </si>
  <si>
    <t>aprox. De 0,5 m2 (77 x 70 cm ) en adelante</t>
  </si>
  <si>
    <t>aprox. De 1 m2 (148 x 90 cm ) en adelante</t>
  </si>
  <si>
    <t>cajetín extintor</t>
  </si>
  <si>
    <t>aprox. De 0,16 m2 (63 x 21,5 cm ) en adelante</t>
  </si>
  <si>
    <t>entre 100 y 160 metacrilato al año con una estimación aproximada de 26 m2 al año</t>
  </si>
  <si>
    <t>aprox. De 0,2 m2 (63 x 21,5 cm ) en adelante</t>
  </si>
  <si>
    <t>Para la elaboración de este documento se tendrán en cuenta las notas del apartado 27 del cuadro resumen del Pliego de Condiciones Particulares.</t>
  </si>
  <si>
    <t>SUMINISTRO Y TRABAJOS DE RETIRADA Y COLOCACIÓN DE CRISTALES EN LA RED DE METRO</t>
  </si>
  <si>
    <t>Suministros y trabajos auxiliares</t>
  </si>
  <si>
    <t>Indeterminados</t>
  </si>
  <si>
    <t>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</si>
</sst>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#,##0.00\ _€"/>
    <numFmt numFmtId="166" formatCode="#,##0\ &quot;€&quot;"/>
  </numFmts>
  <fonts count="12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u/>
      <sz val="10"/>
      <name val="Arial"/>
      <family val="2"/>
    </font>
    <font>
      <b/>
      <sz val="9"/>
      <color indexed="81"/>
      <name val="Tahoma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75">
    <xf numFmtId="0" fontId="0" fillId="0" borderId="0" xfId="0"/>
    <xf numFmtId="0" fontId="3" fillId="0" borderId="0" xfId="1" applyFont="1"/>
    <xf numFmtId="0" fontId="1" fillId="0" borderId="0" xfId="1"/>
    <xf numFmtId="0" fontId="2" fillId="0" borderId="0" xfId="1" applyFont="1"/>
    <xf numFmtId="0" fontId="4" fillId="0" borderId="0" xfId="1" applyFont="1"/>
    <xf numFmtId="0" fontId="6" fillId="0" borderId="0" xfId="1" applyFont="1"/>
    <xf numFmtId="0" fontId="7" fillId="0" borderId="0" xfId="1" applyFont="1" applyAlignment="1">
      <alignment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1" fillId="4" borderId="2" xfId="1" applyFill="1" applyBorder="1" applyAlignment="1">
      <alignment horizontal="center" vertical="center" wrapText="1"/>
    </xf>
    <xf numFmtId="0" fontId="6" fillId="4" borderId="2" xfId="1" applyFont="1" applyFill="1" applyBorder="1" applyAlignment="1">
      <alignment horizontal="center" vertical="center" wrapText="1"/>
    </xf>
    <xf numFmtId="0" fontId="1" fillId="4" borderId="11" xfId="1" applyFill="1" applyBorder="1" applyAlignment="1">
      <alignment horizontal="right" vertical="center" wrapText="1"/>
    </xf>
    <xf numFmtId="4" fontId="1" fillId="4" borderId="5" xfId="1" applyNumberFormat="1" applyFill="1" applyBorder="1" applyAlignment="1">
      <alignment horizontal="center" vertical="center"/>
    </xf>
    <xf numFmtId="164" fontId="6" fillId="4" borderId="4" xfId="1" applyNumberFormat="1" applyFont="1" applyFill="1" applyBorder="1" applyAlignment="1">
      <alignment horizontal="center" vertical="center"/>
    </xf>
    <xf numFmtId="164" fontId="6" fillId="4" borderId="13" xfId="1" applyNumberFormat="1" applyFont="1" applyFill="1" applyBorder="1" applyAlignment="1">
      <alignment horizontal="center" vertical="center"/>
    </xf>
    <xf numFmtId="164" fontId="1" fillId="0" borderId="14" xfId="1" applyNumberFormat="1" applyBorder="1" applyAlignment="1" applyProtection="1">
      <alignment horizontal="center" vertical="center"/>
      <protection locked="0"/>
    </xf>
    <xf numFmtId="164" fontId="6" fillId="3" borderId="15" xfId="1" applyNumberFormat="1" applyFont="1" applyFill="1" applyBorder="1" applyAlignment="1">
      <alignment horizontal="center" vertical="center"/>
    </xf>
    <xf numFmtId="9" fontId="6" fillId="3" borderId="16" xfId="2" applyFont="1" applyFill="1" applyBorder="1" applyAlignment="1" applyProtection="1">
      <alignment horizontal="center" vertical="center"/>
    </xf>
    <xf numFmtId="0" fontId="1" fillId="4" borderId="3" xfId="1" applyFill="1" applyBorder="1" applyAlignment="1">
      <alignment horizontal="right" vertical="center" wrapText="1"/>
    </xf>
    <xf numFmtId="164" fontId="6" fillId="3" borderId="4" xfId="1" applyNumberFormat="1" applyFont="1" applyFill="1" applyBorder="1" applyAlignment="1">
      <alignment horizontal="center" vertical="center"/>
    </xf>
    <xf numFmtId="9" fontId="6" fillId="3" borderId="13" xfId="2" applyFont="1" applyFill="1" applyBorder="1" applyAlignment="1" applyProtection="1">
      <alignment horizontal="center" vertical="center"/>
    </xf>
    <xf numFmtId="164" fontId="1" fillId="0" borderId="17" xfId="1" applyNumberFormat="1" applyBorder="1" applyAlignment="1" applyProtection="1">
      <alignment horizontal="center" vertical="center"/>
      <protection locked="0"/>
    </xf>
    <xf numFmtId="0" fontId="4" fillId="4" borderId="2" xfId="1" applyFont="1" applyFill="1" applyBorder="1" applyAlignment="1">
      <alignment horizontal="center" vertical="center" wrapText="1"/>
    </xf>
    <xf numFmtId="0" fontId="1" fillId="4" borderId="3" xfId="1" applyFill="1" applyBorder="1" applyAlignment="1">
      <alignment horizontal="center" vertical="center"/>
    </xf>
    <xf numFmtId="0" fontId="1" fillId="4" borderId="4" xfId="1" applyFill="1" applyBorder="1" applyAlignment="1">
      <alignment vertical="center" wrapText="1"/>
    </xf>
    <xf numFmtId="164" fontId="6" fillId="4" borderId="12" xfId="1" applyNumberFormat="1" applyFont="1" applyFill="1" applyBorder="1" applyAlignment="1">
      <alignment horizontal="center" vertical="center"/>
    </xf>
    <xf numFmtId="164" fontId="6" fillId="4" borderId="19" xfId="1" applyNumberFormat="1" applyFont="1" applyFill="1" applyBorder="1" applyAlignment="1">
      <alignment horizontal="center" vertical="center"/>
    </xf>
    <xf numFmtId="164" fontId="1" fillId="0" borderId="20" xfId="1" applyNumberFormat="1" applyBorder="1" applyAlignment="1" applyProtection="1">
      <alignment horizontal="center" vertical="center"/>
      <protection locked="0"/>
    </xf>
    <xf numFmtId="164" fontId="6" fillId="3" borderId="12" xfId="1" applyNumberFormat="1" applyFont="1" applyFill="1" applyBorder="1" applyAlignment="1">
      <alignment horizontal="center" vertical="center"/>
    </xf>
    <xf numFmtId="0" fontId="1" fillId="4" borderId="3" xfId="1" applyFill="1" applyBorder="1" applyAlignment="1">
      <alignment horizontal="center" vertical="center" wrapText="1"/>
    </xf>
    <xf numFmtId="164" fontId="6" fillId="4" borderId="4" xfId="1" applyNumberFormat="1" applyFont="1" applyFill="1" applyBorder="1" applyAlignment="1">
      <alignment horizontal="center" vertical="center" wrapText="1"/>
    </xf>
    <xf numFmtId="164" fontId="6" fillId="0" borderId="17" xfId="1" applyNumberFormat="1" applyFont="1" applyBorder="1" applyAlignment="1" applyProtection="1">
      <alignment horizontal="center" vertical="center"/>
      <protection locked="0"/>
    </xf>
    <xf numFmtId="164" fontId="6" fillId="3" borderId="4" xfId="1" applyNumberFormat="1" applyFont="1" applyFill="1" applyBorder="1" applyAlignment="1">
      <alignment horizontal="center" vertical="center" wrapText="1"/>
    </xf>
    <xf numFmtId="9" fontId="6" fillId="3" borderId="19" xfId="2" applyFont="1" applyFill="1" applyBorder="1" applyAlignment="1" applyProtection="1">
      <alignment horizontal="center" vertical="center"/>
    </xf>
    <xf numFmtId="0" fontId="3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9" fontId="6" fillId="3" borderId="9" xfId="2" applyFont="1" applyFill="1" applyBorder="1" applyAlignment="1" applyProtection="1">
      <alignment horizontal="center" vertical="center"/>
    </xf>
    <xf numFmtId="0" fontId="8" fillId="0" borderId="0" xfId="1" applyFont="1" applyAlignment="1">
      <alignment vertical="center"/>
    </xf>
    <xf numFmtId="0" fontId="5" fillId="0" borderId="0" xfId="1" applyFont="1"/>
    <xf numFmtId="0" fontId="10" fillId="3" borderId="8" xfId="1" applyFont="1" applyFill="1" applyBorder="1" applyAlignment="1">
      <alignment horizontal="center" vertical="center" wrapText="1"/>
    </xf>
    <xf numFmtId="0" fontId="1" fillId="4" borderId="12" xfId="1" applyFill="1" applyBorder="1" applyAlignment="1">
      <alignment vertical="center" wrapText="1"/>
    </xf>
    <xf numFmtId="0" fontId="11" fillId="0" borderId="0" xfId="0" applyFont="1"/>
    <xf numFmtId="164" fontId="3" fillId="0" borderId="0" xfId="0" applyNumberFormat="1" applyFont="1"/>
    <xf numFmtId="0" fontId="3" fillId="0" borderId="0" xfId="0" applyFont="1"/>
    <xf numFmtId="164" fontId="6" fillId="3" borderId="16" xfId="0" applyNumberFormat="1" applyFont="1" applyFill="1" applyBorder="1" applyAlignment="1">
      <alignment horizontal="center" vertical="center"/>
    </xf>
    <xf numFmtId="164" fontId="6" fillId="3" borderId="13" xfId="0" applyNumberFormat="1" applyFont="1" applyFill="1" applyBorder="1" applyAlignment="1">
      <alignment horizontal="center" vertical="center"/>
    </xf>
    <xf numFmtId="165" fontId="3" fillId="0" borderId="0" xfId="0" applyNumberFormat="1" applyFont="1"/>
    <xf numFmtId="164" fontId="1" fillId="0" borderId="0" xfId="1" applyNumberFormat="1"/>
    <xf numFmtId="164" fontId="3" fillId="4" borderId="6" xfId="0" applyNumberFormat="1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>
      <alignment horizontal="center" vertical="center"/>
    </xf>
    <xf numFmtId="164" fontId="3" fillId="4" borderId="8" xfId="0" applyNumberFormat="1" applyFont="1" applyFill="1" applyBorder="1" applyAlignment="1">
      <alignment horizontal="center" vertical="center"/>
    </xf>
    <xf numFmtId="165" fontId="3" fillId="3" borderId="6" xfId="0" applyNumberFormat="1" applyFont="1" applyFill="1" applyBorder="1" applyAlignment="1">
      <alignment horizontal="center" vertical="center"/>
    </xf>
    <xf numFmtId="165" fontId="3" fillId="3" borderId="7" xfId="0" applyNumberFormat="1" applyFont="1" applyFill="1" applyBorder="1" applyAlignment="1">
      <alignment horizontal="center" vertical="center"/>
    </xf>
    <xf numFmtId="165" fontId="3" fillId="3" borderId="8" xfId="0" applyNumberFormat="1" applyFont="1" applyFill="1" applyBorder="1" applyAlignment="1">
      <alignment horizontal="center" vertical="center"/>
    </xf>
    <xf numFmtId="166" fontId="1" fillId="0" borderId="21" xfId="1" applyNumberFormat="1" applyBorder="1" applyAlignment="1">
      <alignment horizontal="center"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wrapText="1"/>
    </xf>
    <xf numFmtId="164" fontId="6" fillId="5" borderId="26" xfId="0" applyNumberFormat="1" applyFont="1" applyFill="1" applyBorder="1" applyAlignment="1">
      <alignment horizontal="center" vertical="center"/>
    </xf>
    <xf numFmtId="164" fontId="6" fillId="5" borderId="24" xfId="0" applyNumberFormat="1" applyFont="1" applyFill="1" applyBorder="1" applyAlignment="1">
      <alignment horizontal="center" vertical="center"/>
    </xf>
    <xf numFmtId="164" fontId="6" fillId="5" borderId="25" xfId="0" applyNumberFormat="1" applyFont="1" applyFill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18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3" borderId="6" xfId="1" applyFont="1" applyFill="1" applyBorder="1" applyAlignment="1">
      <alignment horizontal="center" vertical="center" wrapText="1"/>
    </xf>
    <xf numFmtId="0" fontId="4" fillId="3" borderId="7" xfId="1" applyFont="1" applyFill="1" applyBorder="1" applyAlignment="1">
      <alignment horizontal="center" vertical="center" wrapText="1"/>
    </xf>
    <xf numFmtId="0" fontId="4" fillId="3" borderId="8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4" fillId="4" borderId="10" xfId="1" applyFont="1" applyFill="1" applyBorder="1" applyAlignment="1">
      <alignment horizontal="center" vertical="center" wrapText="1"/>
    </xf>
    <xf numFmtId="0" fontId="4" fillId="4" borderId="18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E6BA2029-A55B-447C-A3E8-C2E3B3893731}"/>
    <cellStyle name="Porcentaje 2" xfId="2" xr:uid="{81EFA8E6-7727-4287-90E4-6E4CDEF6D588}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F2D187-B3AB-41EA-BCEB-D1A1CFD170E5}">
  <sheetPr>
    <pageSetUpPr fitToPage="1"/>
  </sheetPr>
  <dimension ref="A1:O46"/>
  <sheetViews>
    <sheetView tabSelected="1" topLeftCell="A10" zoomScale="70" zoomScaleNormal="70" workbookViewId="0">
      <selection activeCell="P14" sqref="P14"/>
    </sheetView>
  </sheetViews>
  <sheetFormatPr baseColWidth="10" defaultRowHeight="13.2" outlineLevelCol="1" x14ac:dyDescent="0.25"/>
  <cols>
    <col min="1" max="1" width="14.6640625" style="2" customWidth="1"/>
    <col min="2" max="2" width="27.109375" style="2" customWidth="1"/>
    <col min="3" max="3" width="15.33203125" style="2" customWidth="1"/>
    <col min="4" max="4" width="36.33203125" style="2" customWidth="1" outlineLevel="1"/>
    <col min="5" max="5" width="25.33203125" style="2" customWidth="1" outlineLevel="1" collapsed="1"/>
    <col min="6" max="6" width="8.109375" style="2" customWidth="1" outlineLevel="1"/>
    <col min="7" max="7" width="15.5546875" style="2" customWidth="1"/>
    <col min="8" max="8" width="7.109375" style="2" bestFit="1" customWidth="1"/>
    <col min="9" max="9" width="10" style="2" customWidth="1"/>
    <col min="10" max="10" width="11.33203125" style="2" customWidth="1"/>
    <col min="11" max="14" width="11.5546875" style="2"/>
    <col min="15" max="15" width="12.44140625" style="2" bestFit="1" customWidth="1"/>
    <col min="16" max="16384" width="11.5546875" style="2"/>
  </cols>
  <sheetData>
    <row r="1" spans="1:14" s="1" customFormat="1" ht="17.399999999999999" x14ac:dyDescent="0.3">
      <c r="A1" s="61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</row>
    <row r="2" spans="1:14" s="1" customFormat="1" ht="17.399999999999999" x14ac:dyDescent="0.3">
      <c r="A2" s="61" t="s">
        <v>47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</row>
    <row r="3" spans="1:14" ht="17.399999999999999" x14ac:dyDescent="0.3">
      <c r="B3" s="3"/>
      <c r="C3" s="3"/>
      <c r="D3" s="3"/>
      <c r="E3" s="3" t="s">
        <v>1</v>
      </c>
      <c r="F3" s="3"/>
      <c r="G3" s="3"/>
      <c r="H3" s="3"/>
      <c r="I3" s="3"/>
      <c r="J3" s="3"/>
      <c r="K3" s="3"/>
      <c r="L3" s="3"/>
      <c r="M3" s="3"/>
      <c r="N3" s="3"/>
    </row>
    <row r="4" spans="1:14" x14ac:dyDescent="0.25">
      <c r="B4" s="4"/>
    </row>
    <row r="5" spans="1:14" ht="21" x14ac:dyDescent="0.4">
      <c r="A5" s="38" t="s">
        <v>2</v>
      </c>
    </row>
    <row r="6" spans="1:14" ht="30" customHeight="1" thickBot="1" x14ac:dyDescent="0.3">
      <c r="G6" s="5"/>
      <c r="I6" s="6"/>
      <c r="J6" s="6"/>
    </row>
    <row r="7" spans="1:14" ht="51.6" customHeight="1" thickBot="1" x14ac:dyDescent="0.3">
      <c r="A7" s="62" t="s">
        <v>3</v>
      </c>
      <c r="B7" s="7" t="s">
        <v>4</v>
      </c>
      <c r="C7" s="7" t="s">
        <v>5</v>
      </c>
      <c r="D7" s="7" t="s">
        <v>6</v>
      </c>
      <c r="E7" s="8" t="s">
        <v>7</v>
      </c>
      <c r="F7" s="65" t="s">
        <v>8</v>
      </c>
      <c r="G7" s="66"/>
      <c r="H7" s="67" t="s">
        <v>9</v>
      </c>
      <c r="I7" s="68"/>
      <c r="J7" s="68"/>
      <c r="K7" s="69" t="s">
        <v>10</v>
      </c>
      <c r="L7" s="70"/>
      <c r="M7" s="71"/>
      <c r="N7" s="39" t="s">
        <v>11</v>
      </c>
    </row>
    <row r="8" spans="1:14" ht="37.5" customHeight="1" x14ac:dyDescent="0.25">
      <c r="A8" s="63"/>
      <c r="B8" s="72" t="s">
        <v>12</v>
      </c>
      <c r="C8" s="9" t="s">
        <v>13</v>
      </c>
      <c r="D8" s="10" t="s">
        <v>14</v>
      </c>
      <c r="E8" s="29" t="s">
        <v>40</v>
      </c>
      <c r="F8" s="11">
        <v>376</v>
      </c>
      <c r="G8" s="40" t="s">
        <v>15</v>
      </c>
      <c r="H8" s="12">
        <v>66.040000000000006</v>
      </c>
      <c r="I8" s="13" t="s">
        <v>16</v>
      </c>
      <c r="J8" s="14">
        <v>24831.040000000001</v>
      </c>
      <c r="K8" s="15"/>
      <c r="L8" s="16" t="s">
        <v>16</v>
      </c>
      <c r="M8" s="44">
        <f>K8*F8</f>
        <v>0</v>
      </c>
      <c r="N8" s="17">
        <f>-(H8-K8)/H8</f>
        <v>-1</v>
      </c>
    </row>
    <row r="9" spans="1:14" ht="37.5" customHeight="1" x14ac:dyDescent="0.25">
      <c r="A9" s="63"/>
      <c r="B9" s="73"/>
      <c r="C9" s="9" t="s">
        <v>17</v>
      </c>
      <c r="D9" s="10" t="s">
        <v>18</v>
      </c>
      <c r="E9" s="29" t="s">
        <v>41</v>
      </c>
      <c r="F9" s="18">
        <v>13</v>
      </c>
      <c r="G9" s="24" t="s">
        <v>15</v>
      </c>
      <c r="H9" s="12">
        <v>88.9</v>
      </c>
      <c r="I9" s="13" t="s">
        <v>16</v>
      </c>
      <c r="J9" s="14">
        <v>1155.7</v>
      </c>
      <c r="K9" s="21"/>
      <c r="L9" s="19" t="s">
        <v>16</v>
      </c>
      <c r="M9" s="45">
        <f t="shared" ref="M9:M16" si="0">K9*F9</f>
        <v>0</v>
      </c>
      <c r="N9" s="20">
        <f t="shared" ref="N9:N18" si="1">-(H9-K9)/H9</f>
        <v>-1</v>
      </c>
    </row>
    <row r="10" spans="1:14" ht="37.5" customHeight="1" x14ac:dyDescent="0.25">
      <c r="A10" s="63"/>
      <c r="B10" s="73"/>
      <c r="C10" s="9" t="s">
        <v>19</v>
      </c>
      <c r="D10" s="10" t="s">
        <v>18</v>
      </c>
      <c r="E10" s="29" t="s">
        <v>41</v>
      </c>
      <c r="F10" s="18">
        <v>13</v>
      </c>
      <c r="G10" s="24" t="s">
        <v>15</v>
      </c>
      <c r="H10" s="12">
        <v>101.6</v>
      </c>
      <c r="I10" s="13" t="s">
        <v>16</v>
      </c>
      <c r="J10" s="14">
        <v>1320.8</v>
      </c>
      <c r="K10" s="21"/>
      <c r="L10" s="19" t="s">
        <v>16</v>
      </c>
      <c r="M10" s="45">
        <f t="shared" si="0"/>
        <v>0</v>
      </c>
      <c r="N10" s="20">
        <f t="shared" si="1"/>
        <v>-1</v>
      </c>
    </row>
    <row r="11" spans="1:14" ht="37.5" customHeight="1" x14ac:dyDescent="0.25">
      <c r="A11" s="63"/>
      <c r="B11" s="72" t="s">
        <v>42</v>
      </c>
      <c r="C11" s="9" t="s">
        <v>20</v>
      </c>
      <c r="D11" s="10" t="s">
        <v>21</v>
      </c>
      <c r="E11" s="29" t="s">
        <v>43</v>
      </c>
      <c r="F11" s="18">
        <v>127</v>
      </c>
      <c r="G11" s="24" t="s">
        <v>15</v>
      </c>
      <c r="H11" s="12">
        <v>29.21</v>
      </c>
      <c r="I11" s="13" t="s">
        <v>16</v>
      </c>
      <c r="J11" s="14">
        <v>3709.67</v>
      </c>
      <c r="K11" s="21"/>
      <c r="L11" s="19" t="s">
        <v>16</v>
      </c>
      <c r="M11" s="45">
        <f t="shared" si="0"/>
        <v>0</v>
      </c>
      <c r="N11" s="20">
        <f t="shared" si="1"/>
        <v>-1</v>
      </c>
    </row>
    <row r="12" spans="1:14" ht="37.5" customHeight="1" x14ac:dyDescent="0.25">
      <c r="A12" s="64"/>
      <c r="B12" s="74"/>
      <c r="C12" s="9" t="s">
        <v>22</v>
      </c>
      <c r="D12" s="10" t="s">
        <v>44</v>
      </c>
      <c r="E12" s="29" t="s">
        <v>45</v>
      </c>
      <c r="F12" s="18">
        <v>26</v>
      </c>
      <c r="G12" s="24" t="s">
        <v>15</v>
      </c>
      <c r="H12" s="12">
        <v>88.9</v>
      </c>
      <c r="I12" s="13" t="s">
        <v>16</v>
      </c>
      <c r="J12" s="14">
        <v>2311.4</v>
      </c>
      <c r="K12" s="21"/>
      <c r="L12" s="19" t="s">
        <v>16</v>
      </c>
      <c r="M12" s="45">
        <f t="shared" si="0"/>
        <v>0</v>
      </c>
      <c r="N12" s="20">
        <f t="shared" si="1"/>
        <v>-1</v>
      </c>
    </row>
    <row r="13" spans="1:14" ht="37.5" customHeight="1" x14ac:dyDescent="0.25">
      <c r="A13" s="57" t="s">
        <v>23</v>
      </c>
      <c r="B13" s="22" t="s">
        <v>24</v>
      </c>
      <c r="C13" s="9"/>
      <c r="D13" s="10" t="s">
        <v>25</v>
      </c>
      <c r="E13" s="23"/>
      <c r="F13" s="18">
        <v>404</v>
      </c>
      <c r="G13" s="24" t="s">
        <v>26</v>
      </c>
      <c r="H13" s="12">
        <v>6.99</v>
      </c>
      <c r="I13" s="25" t="s">
        <v>27</v>
      </c>
      <c r="J13" s="26">
        <v>2823.96</v>
      </c>
      <c r="K13" s="27"/>
      <c r="L13" s="28" t="s">
        <v>27</v>
      </c>
      <c r="M13" s="45">
        <f t="shared" si="0"/>
        <v>0</v>
      </c>
      <c r="N13" s="20">
        <f t="shared" si="1"/>
        <v>-1</v>
      </c>
    </row>
    <row r="14" spans="1:14" ht="37.5" customHeight="1" x14ac:dyDescent="0.25">
      <c r="A14" s="57"/>
      <c r="B14" s="22" t="s">
        <v>28</v>
      </c>
      <c r="C14" s="9"/>
      <c r="D14" s="10" t="s">
        <v>29</v>
      </c>
      <c r="E14" s="29"/>
      <c r="F14" s="18">
        <v>564</v>
      </c>
      <c r="G14" s="24" t="s">
        <v>30</v>
      </c>
      <c r="H14" s="12">
        <v>11</v>
      </c>
      <c r="I14" s="30" t="s">
        <v>31</v>
      </c>
      <c r="J14" s="26">
        <v>6204</v>
      </c>
      <c r="K14" s="31"/>
      <c r="L14" s="32" t="s">
        <v>31</v>
      </c>
      <c r="M14" s="45">
        <f t="shared" si="0"/>
        <v>0</v>
      </c>
      <c r="N14" s="20">
        <f t="shared" si="1"/>
        <v>-1</v>
      </c>
    </row>
    <row r="15" spans="1:14" ht="37.5" customHeight="1" x14ac:dyDescent="0.25">
      <c r="A15" s="57"/>
      <c r="B15" s="22" t="s">
        <v>32</v>
      </c>
      <c r="C15" s="9"/>
      <c r="D15" s="10" t="s">
        <v>33</v>
      </c>
      <c r="E15" s="23"/>
      <c r="F15" s="18">
        <v>75</v>
      </c>
      <c r="G15" s="24" t="s">
        <v>34</v>
      </c>
      <c r="H15" s="12">
        <v>1.4</v>
      </c>
      <c r="I15" s="13" t="s">
        <v>27</v>
      </c>
      <c r="J15" s="26">
        <v>105</v>
      </c>
      <c r="K15" s="21"/>
      <c r="L15" s="19" t="s">
        <v>27</v>
      </c>
      <c r="M15" s="45">
        <f t="shared" si="0"/>
        <v>0</v>
      </c>
      <c r="N15" s="20">
        <f t="shared" si="1"/>
        <v>-1</v>
      </c>
    </row>
    <row r="16" spans="1:14" ht="37.5" customHeight="1" x14ac:dyDescent="0.25">
      <c r="A16" s="57"/>
      <c r="B16" s="22" t="s">
        <v>35</v>
      </c>
      <c r="C16" s="9"/>
      <c r="D16" s="10" t="s">
        <v>33</v>
      </c>
      <c r="E16" s="23"/>
      <c r="F16" s="18">
        <v>75</v>
      </c>
      <c r="G16" s="24" t="s">
        <v>34</v>
      </c>
      <c r="H16" s="12">
        <v>1.1299999999999999</v>
      </c>
      <c r="I16" s="13" t="s">
        <v>27</v>
      </c>
      <c r="J16" s="26">
        <v>84.75</v>
      </c>
      <c r="K16" s="21"/>
      <c r="L16" s="19" t="s">
        <v>27</v>
      </c>
      <c r="M16" s="45">
        <f t="shared" si="0"/>
        <v>0</v>
      </c>
      <c r="N16" s="33">
        <f t="shared" si="1"/>
        <v>-1</v>
      </c>
    </row>
    <row r="17" spans="1:15" ht="37.5" customHeight="1" thickBot="1" x14ac:dyDescent="0.3">
      <c r="A17" s="57"/>
      <c r="B17" s="22" t="s">
        <v>48</v>
      </c>
      <c r="C17" s="9"/>
      <c r="D17" s="10" t="s">
        <v>49</v>
      </c>
      <c r="E17" s="23"/>
      <c r="F17" s="18"/>
      <c r="G17" s="24"/>
      <c r="H17" s="58">
        <v>500</v>
      </c>
      <c r="I17" s="59"/>
      <c r="J17" s="60"/>
      <c r="K17" s="21"/>
      <c r="L17" s="19" t="s">
        <v>50</v>
      </c>
      <c r="M17" s="45">
        <f>K17*1</f>
        <v>0</v>
      </c>
      <c r="N17" s="33">
        <f>-(H17-K17)/H17</f>
        <v>-1</v>
      </c>
    </row>
    <row r="18" spans="1:15" s="1" customFormat="1" ht="38.25" customHeight="1" thickBot="1" x14ac:dyDescent="0.35">
      <c r="C18" s="34"/>
      <c r="D18" s="34"/>
      <c r="E18" s="34"/>
      <c r="F18" s="34"/>
      <c r="G18" s="35" t="s">
        <v>36</v>
      </c>
      <c r="H18" s="48">
        <v>43046.32</v>
      </c>
      <c r="I18" s="49"/>
      <c r="J18" s="50"/>
      <c r="K18" s="51">
        <f>SUM(M8:M17)</f>
        <v>0</v>
      </c>
      <c r="L18" s="52"/>
      <c r="M18" s="53"/>
      <c r="N18" s="36">
        <f t="shared" si="1"/>
        <v>-1</v>
      </c>
    </row>
    <row r="19" spans="1:15" s="1" customFormat="1" ht="6" customHeight="1" thickBot="1" x14ac:dyDescent="0.35">
      <c r="C19" s="34"/>
      <c r="D19" s="34"/>
      <c r="E19" s="34"/>
      <c r="F19" s="34"/>
      <c r="G19" s="35"/>
      <c r="H19" s="42"/>
      <c r="I19" s="42"/>
      <c r="J19" s="42"/>
      <c r="K19" s="46"/>
      <c r="L19" s="46"/>
      <c r="M19" s="46"/>
      <c r="N19" s="2"/>
    </row>
    <row r="20" spans="1:15" s="1" customFormat="1" ht="36" customHeight="1" thickBot="1" x14ac:dyDescent="0.35">
      <c r="G20" s="35" t="s">
        <v>37</v>
      </c>
      <c r="H20" s="48">
        <v>172185.28</v>
      </c>
      <c r="I20" s="49"/>
      <c r="J20" s="50"/>
      <c r="K20" s="51">
        <f>+K18*4</f>
        <v>0</v>
      </c>
      <c r="L20" s="52"/>
      <c r="M20" s="53"/>
      <c r="N20" s="2"/>
    </row>
    <row r="21" spans="1:15" ht="19.2" customHeight="1" thickBot="1" x14ac:dyDescent="0.35">
      <c r="G21" s="35"/>
      <c r="H21" s="43"/>
      <c r="I21" s="43"/>
      <c r="J21" s="43"/>
      <c r="K21" s="43"/>
      <c r="L21" s="43"/>
      <c r="M21" s="43"/>
    </row>
    <row r="22" spans="1:15" ht="31.5" customHeight="1" thickBot="1" x14ac:dyDescent="0.35">
      <c r="G22" s="1" t="s">
        <v>38</v>
      </c>
      <c r="H22" s="48">
        <v>36158.908799999997</v>
      </c>
      <c r="I22" s="49"/>
      <c r="J22" s="50"/>
      <c r="K22" s="51">
        <f>+K20*0.21</f>
        <v>0</v>
      </c>
      <c r="L22" s="52"/>
      <c r="M22" s="53"/>
      <c r="O22" s="47"/>
    </row>
    <row r="23" spans="1:15" ht="15" thickBot="1" x14ac:dyDescent="0.35">
      <c r="H23"/>
      <c r="I23"/>
      <c r="J23"/>
      <c r="K23"/>
      <c r="L23"/>
      <c r="M23"/>
    </row>
    <row r="24" spans="1:15" ht="18" thickBot="1" x14ac:dyDescent="0.3">
      <c r="G24" s="35" t="s">
        <v>39</v>
      </c>
      <c r="H24" s="48">
        <v>208344.1888</v>
      </c>
      <c r="I24" s="49"/>
      <c r="J24" s="50"/>
      <c r="K24" s="51">
        <f>+K22+K20</f>
        <v>0</v>
      </c>
      <c r="L24" s="52"/>
      <c r="M24" s="53"/>
      <c r="O24" s="47"/>
    </row>
    <row r="27" spans="1:15" ht="14.4" x14ac:dyDescent="0.3">
      <c r="B27" s="41" t="s">
        <v>46</v>
      </c>
    </row>
    <row r="28" spans="1:15" x14ac:dyDescent="0.25">
      <c r="B28" s="37"/>
      <c r="E28" s="37"/>
      <c r="F28" s="37"/>
      <c r="G28" s="37"/>
      <c r="H28" s="37"/>
      <c r="I28" s="37"/>
      <c r="J28" s="37"/>
      <c r="K28" s="37"/>
      <c r="L28" s="37"/>
      <c r="M28" s="37"/>
    </row>
    <row r="44" spans="7:9" ht="13.8" thickBot="1" x14ac:dyDescent="0.3"/>
    <row r="45" spans="7:9" ht="14.4" thickTop="1" thickBot="1" x14ac:dyDescent="0.3">
      <c r="G45" s="54"/>
      <c r="H45" s="55"/>
      <c r="I45" s="56"/>
    </row>
    <row r="46" spans="7:9" ht="13.8" thickTop="1" x14ac:dyDescent="0.25"/>
  </sheetData>
  <sheetProtection sheet="1" objects="1" scenarios="1"/>
  <mergeCells count="19">
    <mergeCell ref="A1:N1"/>
    <mergeCell ref="A2:N2"/>
    <mergeCell ref="A7:A12"/>
    <mergeCell ref="F7:G7"/>
    <mergeCell ref="H7:J7"/>
    <mergeCell ref="K7:M7"/>
    <mergeCell ref="B8:B10"/>
    <mergeCell ref="B11:B12"/>
    <mergeCell ref="H24:J24"/>
    <mergeCell ref="K24:M24"/>
    <mergeCell ref="G45:I45"/>
    <mergeCell ref="A13:A17"/>
    <mergeCell ref="H18:J18"/>
    <mergeCell ref="K18:M18"/>
    <mergeCell ref="H20:J20"/>
    <mergeCell ref="K20:M20"/>
    <mergeCell ref="H22:J22"/>
    <mergeCell ref="K22:M22"/>
    <mergeCell ref="H17:J17"/>
  </mergeCells>
  <printOptions horizontalCentered="1" verticalCentered="1"/>
  <pageMargins left="0" right="0" top="0" bottom="0" header="0" footer="0"/>
  <pageSetup paperSize="9" scale="75" orientation="landscape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Oferta cristales</vt:lpstr>
      <vt:lpstr>'Oferta cristales'!Área_de_impresión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2023-06-13T08:08:07Z</dcterms:created>
  <dcterms:modified xsi:type="dcterms:W3CDTF">2023-06-13T08:12:25Z</dcterms:modified>
</cp:coreProperties>
</file>