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A3BF18F0-AB5C-40C0-8EEB-70D0B230D9AD}" xr6:coauthVersionLast="47" xr6:coauthVersionMax="47" xr10:uidLastSave="{00000000-0000-0000-0000-000000000000}"/>
  <bookViews>
    <workbookView xWindow="2895" yWindow="2415" windowWidth="21600" windowHeight="12735" xr2:uid="{1FFC0ED8-0D7E-46A5-BF17-30590E6ED434}"/>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7" i="1" l="1"/>
  <c r="J88" i="1" s="1"/>
  <c r="G87" i="1"/>
  <c r="G88" i="1" s="1"/>
  <c r="J84" i="1"/>
  <c r="J83" i="1"/>
  <c r="J79" i="1"/>
  <c r="J77" i="1"/>
  <c r="I81" i="1" s="1"/>
  <c r="H76" i="1"/>
  <c r="J72" i="1"/>
  <c r="I74" i="1" s="1"/>
  <c r="H71" i="1"/>
  <c r="J67" i="1"/>
  <c r="J65" i="1"/>
  <c r="J63" i="1"/>
  <c r="H62" i="1"/>
  <c r="J58" i="1"/>
  <c r="J56" i="1"/>
  <c r="J54" i="1"/>
  <c r="J52" i="1"/>
  <c r="J50" i="1"/>
  <c r="J48" i="1"/>
  <c r="H47" i="1"/>
  <c r="J43" i="1"/>
  <c r="J41" i="1"/>
  <c r="H40" i="1"/>
  <c r="J36" i="1"/>
  <c r="J34" i="1"/>
  <c r="J32" i="1"/>
  <c r="J30" i="1"/>
  <c r="J28" i="1"/>
  <c r="H27" i="1"/>
  <c r="J23" i="1"/>
  <c r="J21" i="1"/>
  <c r="J19" i="1"/>
  <c r="J17" i="1"/>
  <c r="J15" i="1"/>
  <c r="J13" i="1"/>
  <c r="J11" i="1"/>
  <c r="J9" i="1"/>
  <c r="J7" i="1"/>
  <c r="J5" i="1"/>
  <c r="H4" i="1"/>
  <c r="J89" i="1" l="1"/>
  <c r="G89" i="1"/>
  <c r="I69" i="1"/>
  <c r="J69" i="1" s="1"/>
  <c r="J62" i="1" s="1"/>
  <c r="I60" i="1"/>
  <c r="J60" i="1" s="1"/>
  <c r="J47" i="1" s="1"/>
  <c r="I45" i="1"/>
  <c r="I40" i="1" s="1"/>
  <c r="I38" i="1"/>
  <c r="J38" i="1" s="1"/>
  <c r="J27" i="1" s="1"/>
  <c r="I25" i="1"/>
  <c r="J25" i="1" s="1"/>
  <c r="J4" i="1" s="1"/>
  <c r="J74" i="1"/>
  <c r="J71" i="1" s="1"/>
  <c r="I71" i="1"/>
  <c r="I76" i="1"/>
  <c r="J81" i="1"/>
  <c r="J76" i="1" s="1"/>
  <c r="G90" i="1" l="1"/>
  <c r="G91" i="1" s="1"/>
  <c r="J90" i="1"/>
  <c r="J91" i="1" s="1"/>
  <c r="I62" i="1"/>
  <c r="I47" i="1"/>
  <c r="J45" i="1"/>
  <c r="J40" i="1" s="1"/>
  <c r="I85" i="1" s="1"/>
  <c r="J85" i="1" s="1"/>
  <c r="I27" i="1"/>
  <c r="I4" i="1"/>
  <c r="G84" i="1" l="1"/>
  <c r="G83" i="1"/>
  <c r="E76" i="1"/>
  <c r="G79" i="1"/>
  <c r="G77" i="1"/>
  <c r="F81" i="1" s="1"/>
  <c r="E71" i="1"/>
  <c r="G72" i="1"/>
  <c r="F74" i="1" s="1"/>
  <c r="F71" i="1" s="1"/>
  <c r="E62" i="1"/>
  <c r="G67" i="1"/>
  <c r="G65" i="1"/>
  <c r="G63" i="1"/>
  <c r="E47" i="1"/>
  <c r="G58" i="1"/>
  <c r="G56" i="1"/>
  <c r="G54" i="1"/>
  <c r="G52" i="1"/>
  <c r="G50" i="1"/>
  <c r="G48" i="1"/>
  <c r="E40" i="1"/>
  <c r="G43" i="1"/>
  <c r="G41" i="1"/>
  <c r="F45" i="1" s="1"/>
  <c r="E27" i="1"/>
  <c r="G36" i="1"/>
  <c r="G34" i="1"/>
  <c r="G32" i="1"/>
  <c r="G30" i="1"/>
  <c r="G28" i="1"/>
  <c r="E4" i="1"/>
  <c r="G23" i="1"/>
  <c r="G21" i="1"/>
  <c r="G19" i="1"/>
  <c r="G17" i="1"/>
  <c r="G15" i="1"/>
  <c r="G13" i="1"/>
  <c r="G11" i="1"/>
  <c r="G9" i="1"/>
  <c r="G7" i="1"/>
  <c r="G5" i="1"/>
  <c r="F69" i="1" l="1"/>
  <c r="F62" i="1" s="1"/>
  <c r="F60" i="1"/>
  <c r="G60" i="1" s="1"/>
  <c r="G47" i="1" s="1"/>
  <c r="F38" i="1"/>
  <c r="F27" i="1" s="1"/>
  <c r="F25" i="1"/>
  <c r="F4" i="1" s="1"/>
  <c r="F40" i="1"/>
  <c r="G45" i="1"/>
  <c r="G40" i="1" s="1"/>
  <c r="G81" i="1"/>
  <c r="G76" i="1" s="1"/>
  <c r="F76" i="1"/>
  <c r="F47" i="1"/>
  <c r="G74" i="1"/>
  <c r="G71" i="1" s="1"/>
  <c r="G69" i="1" l="1"/>
  <c r="G62" i="1" s="1"/>
  <c r="G38" i="1"/>
  <c r="G27" i="1" s="1"/>
  <c r="G25" i="1"/>
  <c r="G4" i="1" s="1"/>
  <c r="F85" i="1" l="1"/>
  <c r="G8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595BFFCF-8B74-42B9-88A1-F146D2C76164}">
      <text>
        <r>
          <rPr>
            <b/>
            <sz val="9"/>
            <color indexed="81"/>
            <rFont val="Tahoma"/>
            <family val="2"/>
          </rPr>
          <t>Código del concepto. Ver colores en "Entorno de trabajo: Apariencia"</t>
        </r>
      </text>
    </comment>
    <comment ref="B3" authorId="0" shapeId="0" xr:uid="{D87FC55F-B454-474D-8E50-17F2718C5EE4}">
      <text>
        <r>
          <rPr>
            <b/>
            <sz val="9"/>
            <color indexed="81"/>
            <rFont val="Tahoma"/>
            <family val="2"/>
          </rPr>
          <t>Naturaleza o tipo de concepto, ver valores de cada naturaleza en la ayuda del menú contextual</t>
        </r>
      </text>
    </comment>
    <comment ref="C3" authorId="0" shapeId="0" xr:uid="{C7CECF41-A65E-452E-9329-D7746B2E5A2A}">
      <text>
        <r>
          <rPr>
            <b/>
            <sz val="9"/>
            <color indexed="81"/>
            <rFont val="Tahoma"/>
            <family val="2"/>
          </rPr>
          <t>Unidad principal de medida del concepto</t>
        </r>
      </text>
    </comment>
    <comment ref="D3" authorId="0" shapeId="0" xr:uid="{0C398EC1-CD12-46A6-AA2F-9AB591561186}">
      <text>
        <r>
          <rPr>
            <b/>
            <sz val="9"/>
            <color indexed="81"/>
            <rFont val="Tahoma"/>
            <family val="2"/>
          </rPr>
          <t>Descripción corta</t>
        </r>
      </text>
    </comment>
    <comment ref="E3" authorId="0" shapeId="0" xr:uid="{8DB8B98B-B272-4973-9DE5-BD8DFE70F970}">
      <text>
        <r>
          <rPr>
            <b/>
            <sz val="9"/>
            <color indexed="81"/>
            <rFont val="Tahoma"/>
            <family val="2"/>
          </rPr>
          <t>Rendimiento o cantidad presupuestada</t>
        </r>
      </text>
    </comment>
    <comment ref="F3" authorId="0" shapeId="0" xr:uid="{D06F83B3-0511-4ACB-955F-6D7B2CD5E527}">
      <text>
        <r>
          <rPr>
            <b/>
            <sz val="9"/>
            <color indexed="81"/>
            <rFont val="Tahoma"/>
            <family val="2"/>
          </rPr>
          <t>Precio unitario en el presupuesto</t>
        </r>
      </text>
    </comment>
    <comment ref="G3" authorId="0" shapeId="0" xr:uid="{7868536D-102C-4C4D-8A3C-36FF2B891AF9}">
      <text>
        <r>
          <rPr>
            <b/>
            <sz val="9"/>
            <color indexed="81"/>
            <rFont val="Tahoma"/>
            <family val="2"/>
          </rPr>
          <t>Importe del presupuesto</t>
        </r>
      </text>
    </comment>
    <comment ref="H3" authorId="0" shapeId="0" xr:uid="{B8011880-22F6-4AA5-BDEA-1E133AC2CFB5}">
      <text>
        <r>
          <rPr>
            <b/>
            <sz val="9"/>
            <color indexed="81"/>
            <rFont val="Tahoma"/>
            <family val="2"/>
          </rPr>
          <t>Rendimiento o cantidad presupuestada</t>
        </r>
      </text>
    </comment>
    <comment ref="I3" authorId="0" shapeId="0" xr:uid="{FC95EC42-52FF-4D75-9E17-D0CD42CBBC3C}">
      <text>
        <r>
          <rPr>
            <b/>
            <sz val="9"/>
            <color indexed="81"/>
            <rFont val="Tahoma"/>
            <family val="2"/>
          </rPr>
          <t>Precio unitario en el presupuesto</t>
        </r>
      </text>
    </comment>
    <comment ref="J3" authorId="0" shapeId="0" xr:uid="{037D5880-BDD3-4389-BCBF-19456CD45383}">
      <text>
        <r>
          <rPr>
            <b/>
            <sz val="9"/>
            <color indexed="81"/>
            <rFont val="Tahoma"/>
            <family val="2"/>
          </rPr>
          <t>Importe del presupuesto</t>
        </r>
      </text>
    </comment>
    <comment ref="D89" authorId="1" shapeId="0" xr:uid="{6DBBB1BF-11F5-437F-961C-F9975536C8C0}">
      <text>
        <r>
          <rPr>
            <sz val="9"/>
            <color indexed="81"/>
            <rFont val="Tahoma"/>
            <family val="2"/>
          </rPr>
          <t>IVA no incluido</t>
        </r>
      </text>
    </comment>
    <comment ref="D91" authorId="1" shapeId="0" xr:uid="{B7FBF607-B1BA-4382-AB3F-0531712A9F3D}">
      <text>
        <r>
          <rPr>
            <sz val="9"/>
            <color indexed="81"/>
            <rFont val="Tahoma"/>
            <family val="2"/>
          </rPr>
          <t>IVA incluido</t>
        </r>
      </text>
    </comment>
  </commentList>
</comments>
</file>

<file path=xl/sharedStrings.xml><?xml version="1.0" encoding="utf-8"?>
<sst xmlns="http://schemas.openxmlformats.org/spreadsheetml/2006/main" count="208" uniqueCount="136">
  <si>
    <t>OB.22.033 IMPLANTACIÓN Y MEJORA DE MEDIDAS DE ACCESIBILIDAD EN LA ESTACIÓN DE COLOMBIA DE LA RED DE METRO</t>
  </si>
  <si>
    <t>Presupuesto</t>
  </si>
  <si>
    <t>Código</t>
  </si>
  <si>
    <t>Nat</t>
  </si>
  <si>
    <t>Ud</t>
  </si>
  <si>
    <t>Resumen</t>
  </si>
  <si>
    <t>CanPres</t>
  </si>
  <si>
    <t>Pres</t>
  </si>
  <si>
    <t>ImpPres</t>
  </si>
  <si>
    <t>EGC</t>
  </si>
  <si>
    <t>Capítulo</t>
  </si>
  <si>
    <t/>
  </si>
  <si>
    <t>DEMOLICIONES Y DESMONTAJES</t>
  </si>
  <si>
    <t>EGC0180</t>
  </si>
  <si>
    <t>Partida</t>
  </si>
  <si>
    <t>m</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</si>
  <si>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</si>
  <si>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</si>
  <si>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</si>
  <si>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m2</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</si>
  <si>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</si>
  <si>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</si>
  <si>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</si>
  <si>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u</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</si>
  <si>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</si>
  <si>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</si>
  <si>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</si>
  <si>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</si>
  <si>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</si>
  <si>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</si>
  <si>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</si>
  <si>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</si>
  <si>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</si>
  <si>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</si>
  <si>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</si>
  <si>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ED0100</t>
  </si>
  <si>
    <t>ud</t>
  </si>
  <si>
    <t>DESMONTAJE DE BANCO DE ANDÉN METÁLICO (NOCTURNO)</t>
  </si>
  <si>
    <t>Desmontaje de módulo de banco tipo metálico de andén , incluso acopio y custodia en obra para su posterior colocación o transporte a almacén de metro,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</si>
  <si>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</si>
  <si>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</si>
  <si>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</si>
  <si>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</si>
  <si>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</si>
  <si>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</si>
  <si>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</si>
  <si>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</si>
  <si>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</si>
  <si>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</si>
  <si>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</si>
  <si>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</si>
  <si>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</si>
  <si>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</si>
  <si>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</si>
  <si>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</si>
  <si>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</si>
  <si>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</si>
  <si>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</si>
  <si>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</si>
  <si>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</si>
  <si>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</si>
  <si>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</si>
  <si>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</si>
  <si>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</si>
  <si>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</si>
  <si>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</si>
  <si>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</si>
  <si>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</si>
  <si>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</si>
  <si>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</si>
  <si>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</si>
  <si>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</si>
  <si>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</si>
  <si>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</si>
  <si>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</si>
  <si>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</si>
  <si>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</si>
  <si>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</si>
  <si>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</si>
  <si>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</si>
  <si>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</si>
  <si>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</si>
  <si>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</si>
  <si>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</si>
  <si>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</si>
  <si>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</si>
  <si>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</si>
  <si>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</si>
  <si>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</si>
  <si>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</si>
  <si>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</si>
  <si>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</si>
  <si>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</si>
  <si>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</si>
  <si>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</si>
  <si>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</si>
  <si>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</si>
  <si>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EGB</t>
  </si>
  <si>
    <t>CERRAJERÍA</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</si>
  <si>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</si>
  <si>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</si>
  <si>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</si>
  <si>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</si>
  <si>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</si>
  <si>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</si>
  <si>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</si>
  <si>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</si>
  <si>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</si>
  <si>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</si>
  <si>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</si>
  <si>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</si>
  <si>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</si>
  <si>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</si>
  <si>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</si>
  <si>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</si>
  <si>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</si>
  <si>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</si>
  <si>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</si>
  <si>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</si>
  <si>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</si>
  <si>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</si>
  <si>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</si>
  <si>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</si>
  <si>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</si>
  <si>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GDR</t>
  </si>
  <si>
    <t>GESTION DE RESIDUOS</t>
  </si>
  <si>
    <t>ESS</t>
  </si>
  <si>
    <t>SEGURIDAD Y SALUD</t>
  </si>
  <si>
    <t>Total 0</t>
  </si>
  <si>
    <t>PROYECTO</t>
  </si>
  <si>
    <t>OFERTA</t>
  </si>
  <si>
    <t>TOTAL PRESUP. EJECUCIÓN MATERIAL</t>
  </si>
  <si>
    <t>GASTOS GENERALES Y BENEFICIO INDUSTRIAL</t>
  </si>
  <si>
    <t>TOTA OFERTA SIN IVA</t>
  </si>
  <si>
    <t>IMPORTE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</si>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</sst>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1"/>
      <color theme="1"/>
      <name val="Calibri"/>
      <family val="2"/>
      <scheme val="minor"/>
    </font>
    <font>
      <b/>
      <sz val="8"/>
      <color rgb="FFFF00FF"/>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
      <patternFill patternType="solid">
        <fgColor theme="9"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9" fillId="0" borderId="0" xfId="0" applyFont="1" applyAlignment="1">
      <alignment horizontal="center"/>
    </xf>
    <xf numFmtId="4" fontId="7" fillId="5" borderId="0" xfId="0" applyNumberFormat="1" applyFont="1" applyFill="1" applyAlignment="1" applyProtection="1">
      <alignment vertical="top"/>
      <protection locked="0"/>
    </xf>
    <xf numFmtId="49" fontId="5" fillId="2" borderId="1" xfId="0" applyNumberFormat="1" applyFont="1" applyFill="1" applyBorder="1" applyAlignment="1">
      <alignment vertical="top" wrapText="1"/>
    </xf>
    <xf numFmtId="49" fontId="5"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10" fillId="2" borderId="3" xfId="0" applyNumberFormat="1" applyFont="1" applyFill="1" applyBorder="1" applyAlignment="1">
      <alignment vertical="top"/>
    </xf>
    <xf numFmtId="49" fontId="5" fillId="2" borderId="4" xfId="0" applyNumberFormat="1" applyFont="1" applyFill="1" applyBorder="1" applyAlignment="1">
      <alignment vertical="top" wrapText="1"/>
    </xf>
    <xf numFmtId="9" fontId="7" fillId="2" borderId="4" xfId="0" applyNumberFormat="1" applyFont="1" applyFill="1" applyBorder="1" applyAlignment="1">
      <alignment vertical="top"/>
    </xf>
    <xf numFmtId="0" fontId="0" fillId="2" borderId="0" xfId="0" applyFill="1"/>
    <xf numFmtId="4" fontId="10" fillId="2" borderId="5" xfId="0" applyNumberFormat="1" applyFont="1" applyFill="1" applyBorder="1" applyAlignment="1">
      <alignment vertical="top"/>
    </xf>
    <xf numFmtId="9" fontId="7" fillId="6" borderId="4" xfId="0" applyNumberFormat="1" applyFont="1" applyFill="1" applyBorder="1" applyAlignment="1" applyProtection="1">
      <alignment vertical="top"/>
      <protection locked="0"/>
    </xf>
    <xf numFmtId="0" fontId="0" fillId="2" borderId="4" xfId="0" applyFill="1" applyBorder="1"/>
    <xf numFmtId="49" fontId="5" fillId="2" borderId="6" xfId="0" applyNumberFormat="1" applyFont="1" applyFill="1" applyBorder="1" applyAlignment="1">
      <alignment vertical="top" wrapText="1"/>
    </xf>
    <xf numFmtId="49" fontId="5"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10" fillId="2"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92</xdr:row>
      <xdr:rowOff>57150</xdr:rowOff>
    </xdr:from>
    <xdr:to>
      <xdr:col>9</xdr:col>
      <xdr:colOff>466726</xdr:colOff>
      <xdr:row>100</xdr:row>
      <xdr:rowOff>38100</xdr:rowOff>
    </xdr:to>
    <xdr:sp macro="" textlink="" fLocksText="0">
      <xdr:nvSpPr>
        <xdr:cNvPr id="2" name="CuadroTexto 1">
          <a:extLst>
            <a:ext uri="{FF2B5EF4-FFF2-40B4-BE49-F238E27FC236}">
              <a16:creationId xmlns:a16="http://schemas.microsoft.com/office/drawing/2014/main" id="{87A5FAE3-D0B0-47E7-9474-9E3904F577C3}"/>
            </a:ext>
          </a:extLst>
        </xdr:cNvPr>
        <xdr:cNvSpPr txBox="1"/>
      </xdr:nvSpPr>
      <xdr:spPr>
        <a:xfrm>
          <a:off x="171451" y="2533650"/>
          <a:ext cx="643890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56ABA-CC34-4517-A7D1-6BA73EC4F280}">
  <sheetPr codeName="Hoja1"/>
  <dimension ref="A1:J91"/>
  <sheetViews>
    <sheetView tabSelected="1" workbookViewId="0">
      <pane xSplit="4" ySplit="3" topLeftCell="E4" activePane="bottomRight" state="frozen"/>
      <selection pane="topRight" activeCell="E1" sqref="E1"/>
      <selection pane="bottomLeft" activeCell="A4" sqref="A4"/>
      <selection pane="bottomRight" activeCell="I7" sqref="I7"/>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bestFit="1" customWidth="1"/>
    <col min="9" max="10" width="8.7109375" bestFit="1" customWidth="1"/>
  </cols>
  <sheetData>
    <row r="1" spans="1:10" x14ac:dyDescent="0.25">
      <c r="A1" s="1" t="s">
        <v>0</v>
      </c>
      <c r="B1" s="2"/>
      <c r="C1" s="2"/>
      <c r="D1" s="2"/>
      <c r="E1" s="23" t="s">
        <v>129</v>
      </c>
      <c r="F1" s="23"/>
      <c r="G1" s="23"/>
      <c r="H1" s="23" t="s">
        <v>130</v>
      </c>
      <c r="I1" s="23"/>
      <c r="J1" s="23"/>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E25</f>
        <v>1</v>
      </c>
      <c r="F4" s="7">
        <f>F25</f>
        <v>59071.42</v>
      </c>
      <c r="G4" s="7">
        <f>G25</f>
        <v>59071.42</v>
      </c>
      <c r="H4" s="6">
        <f>H25</f>
        <v>1</v>
      </c>
      <c r="I4" s="7">
        <f>I25</f>
        <v>0</v>
      </c>
      <c r="J4" s="7">
        <f>J25</f>
        <v>0</v>
      </c>
    </row>
    <row r="5" spans="1:10" x14ac:dyDescent="0.25">
      <c r="A5" s="8" t="s">
        <v>13</v>
      </c>
      <c r="B5" s="9" t="s">
        <v>14</v>
      </c>
      <c r="C5" s="9" t="s">
        <v>15</v>
      </c>
      <c r="D5" s="13" t="s">
        <v>16</v>
      </c>
      <c r="E5" s="10">
        <v>77.760000000000005</v>
      </c>
      <c r="F5" s="10">
        <v>21.3</v>
      </c>
      <c r="G5" s="11">
        <f>ROUND(E5*F5,2)</f>
        <v>1656.29</v>
      </c>
      <c r="H5" s="10">
        <v>77.760000000000005</v>
      </c>
      <c r="I5" s="24">
        <v>0</v>
      </c>
      <c r="J5" s="11">
        <f>ROUND(H5*I5,2)</f>
        <v>0</v>
      </c>
    </row>
    <row r="6" spans="1:10" ht="213.75" x14ac:dyDescent="0.25">
      <c r="A6" s="12"/>
      <c r="B6" s="12"/>
      <c r="C6" s="12"/>
      <c r="D6" s="13" t="s">
        <v>17</v>
      </c>
      <c r="E6" s="12"/>
      <c r="F6" s="12"/>
      <c r="G6" s="12"/>
      <c r="H6" s="12"/>
      <c r="I6" s="12"/>
      <c r="J6" s="12"/>
    </row>
    <row r="7" spans="1:10" x14ac:dyDescent="0.25">
      <c r="A7" s="8" t="s">
        <v>18</v>
      </c>
      <c r="B7" s="9" t="s">
        <v>14</v>
      </c>
      <c r="C7" s="9" t="s">
        <v>19</v>
      </c>
      <c r="D7" s="13" t="s">
        <v>20</v>
      </c>
      <c r="E7" s="10">
        <v>56.73</v>
      </c>
      <c r="F7" s="10">
        <v>28.02</v>
      </c>
      <c r="G7" s="11">
        <f>ROUND(E7*F7,2)</f>
        <v>1589.57</v>
      </c>
      <c r="H7" s="10">
        <v>56.73</v>
      </c>
      <c r="I7" s="24">
        <v>0</v>
      </c>
      <c r="J7" s="11">
        <f>ROUND(H7*I7,2)</f>
        <v>0</v>
      </c>
    </row>
    <row r="8" spans="1:10" ht="270" x14ac:dyDescent="0.25">
      <c r="A8" s="12"/>
      <c r="B8" s="12"/>
      <c r="C8" s="12"/>
      <c r="D8" s="13" t="s">
        <v>21</v>
      </c>
      <c r="E8" s="12"/>
      <c r="F8" s="12"/>
      <c r="G8" s="12"/>
      <c r="H8" s="12"/>
      <c r="I8" s="12"/>
      <c r="J8" s="12"/>
    </row>
    <row r="9" spans="1:10" ht="22.5" x14ac:dyDescent="0.25">
      <c r="A9" s="8" t="s">
        <v>22</v>
      </c>
      <c r="B9" s="9" t="s">
        <v>14</v>
      </c>
      <c r="C9" s="9" t="s">
        <v>23</v>
      </c>
      <c r="D9" s="13" t="s">
        <v>24</v>
      </c>
      <c r="E9" s="10">
        <v>8</v>
      </c>
      <c r="F9" s="10">
        <v>26.53</v>
      </c>
      <c r="G9" s="11">
        <f>ROUND(E9*F9,2)</f>
        <v>212.24</v>
      </c>
      <c r="H9" s="10">
        <v>8</v>
      </c>
      <c r="I9" s="24">
        <v>0</v>
      </c>
      <c r="J9" s="11">
        <f>ROUND(H9*I9,2)</f>
        <v>0</v>
      </c>
    </row>
    <row r="10" spans="1:10" ht="202.5" x14ac:dyDescent="0.25">
      <c r="A10" s="12"/>
      <c r="B10" s="12"/>
      <c r="C10" s="12"/>
      <c r="D10" s="13" t="s">
        <v>25</v>
      </c>
      <c r="E10" s="12"/>
      <c r="F10" s="12"/>
      <c r="G10" s="12"/>
      <c r="H10" s="12"/>
      <c r="I10" s="12"/>
      <c r="J10" s="12"/>
    </row>
    <row r="11" spans="1:10" ht="22.5" x14ac:dyDescent="0.25">
      <c r="A11" s="8" t="s">
        <v>26</v>
      </c>
      <c r="B11" s="9" t="s">
        <v>14</v>
      </c>
      <c r="C11" s="9" t="s">
        <v>23</v>
      </c>
      <c r="D11" s="13" t="s">
        <v>27</v>
      </c>
      <c r="E11" s="10">
        <v>8</v>
      </c>
      <c r="F11" s="10">
        <v>206.79</v>
      </c>
      <c r="G11" s="11">
        <f>ROUND(E11*F11,2)</f>
        <v>1654.32</v>
      </c>
      <c r="H11" s="10">
        <v>8</v>
      </c>
      <c r="I11" s="24">
        <v>0</v>
      </c>
      <c r="J11" s="11">
        <f>ROUND(H11*I11,2)</f>
        <v>0</v>
      </c>
    </row>
    <row r="12" spans="1:10" ht="393.75" x14ac:dyDescent="0.25">
      <c r="A12" s="12"/>
      <c r="B12" s="12"/>
      <c r="C12" s="12"/>
      <c r="D12" s="13" t="s">
        <v>28</v>
      </c>
      <c r="E12" s="12"/>
      <c r="F12" s="12"/>
      <c r="G12" s="12"/>
      <c r="H12" s="12"/>
      <c r="I12" s="12"/>
      <c r="J12" s="12"/>
    </row>
    <row r="13" spans="1:10" ht="22.5" x14ac:dyDescent="0.25">
      <c r="A13" s="8" t="s">
        <v>29</v>
      </c>
      <c r="B13" s="9" t="s">
        <v>14</v>
      </c>
      <c r="C13" s="9" t="s">
        <v>15</v>
      </c>
      <c r="D13" s="13" t="s">
        <v>30</v>
      </c>
      <c r="E13" s="10">
        <v>1857.62</v>
      </c>
      <c r="F13" s="10">
        <v>11.56</v>
      </c>
      <c r="G13" s="11">
        <f>ROUND(E13*F13,2)</f>
        <v>21474.09</v>
      </c>
      <c r="H13" s="10">
        <v>1857.62</v>
      </c>
      <c r="I13" s="24">
        <v>0</v>
      </c>
      <c r="J13" s="11">
        <f>ROUND(H13*I13,2)</f>
        <v>0</v>
      </c>
    </row>
    <row r="14" spans="1:10" ht="281.25" x14ac:dyDescent="0.25">
      <c r="A14" s="12"/>
      <c r="B14" s="12"/>
      <c r="C14" s="12"/>
      <c r="D14" s="13" t="s">
        <v>31</v>
      </c>
      <c r="E14" s="12"/>
      <c r="F14" s="12"/>
      <c r="G14" s="12"/>
      <c r="H14" s="12"/>
      <c r="I14" s="12"/>
      <c r="J14" s="12"/>
    </row>
    <row r="15" spans="1:10" ht="22.5" x14ac:dyDescent="0.25">
      <c r="A15" s="8" t="s">
        <v>32</v>
      </c>
      <c r="B15" s="9" t="s">
        <v>14</v>
      </c>
      <c r="C15" s="9" t="s">
        <v>19</v>
      </c>
      <c r="D15" s="13" t="s">
        <v>33</v>
      </c>
      <c r="E15" s="10">
        <v>511</v>
      </c>
      <c r="F15" s="10">
        <v>34.869999999999997</v>
      </c>
      <c r="G15" s="11">
        <f>ROUND(E15*F15,2)</f>
        <v>17818.57</v>
      </c>
      <c r="H15" s="10">
        <v>511</v>
      </c>
      <c r="I15" s="24">
        <v>0</v>
      </c>
      <c r="J15" s="11">
        <f>ROUND(H15*I15,2)</f>
        <v>0</v>
      </c>
    </row>
    <row r="16" spans="1:10" ht="247.5" x14ac:dyDescent="0.25">
      <c r="A16" s="12"/>
      <c r="B16" s="12"/>
      <c r="C16" s="12"/>
      <c r="D16" s="13" t="s">
        <v>34</v>
      </c>
      <c r="E16" s="12"/>
      <c r="F16" s="12"/>
      <c r="G16" s="12"/>
      <c r="H16" s="12"/>
      <c r="I16" s="12"/>
      <c r="J16" s="12"/>
    </row>
    <row r="17" spans="1:10" ht="22.5" x14ac:dyDescent="0.25">
      <c r="A17" s="8" t="s">
        <v>35</v>
      </c>
      <c r="B17" s="9" t="s">
        <v>14</v>
      </c>
      <c r="C17" s="9" t="s">
        <v>36</v>
      </c>
      <c r="D17" s="13" t="s">
        <v>37</v>
      </c>
      <c r="E17" s="10">
        <v>2</v>
      </c>
      <c r="F17" s="10">
        <v>30.38</v>
      </c>
      <c r="G17" s="11">
        <f>ROUND(E17*F17,2)</f>
        <v>60.76</v>
      </c>
      <c r="H17" s="10">
        <v>2</v>
      </c>
      <c r="I17" s="24">
        <v>0</v>
      </c>
      <c r="J17" s="11">
        <f>ROUND(H17*I17,2)</f>
        <v>0</v>
      </c>
    </row>
    <row r="18" spans="1:10" ht="56.25" x14ac:dyDescent="0.25">
      <c r="A18" s="12"/>
      <c r="B18" s="12"/>
      <c r="C18" s="12"/>
      <c r="D18" s="13" t="s">
        <v>38</v>
      </c>
      <c r="E18" s="12"/>
      <c r="F18" s="12"/>
      <c r="G18" s="12"/>
      <c r="H18" s="12"/>
      <c r="I18" s="12"/>
      <c r="J18" s="12"/>
    </row>
    <row r="19" spans="1:10" x14ac:dyDescent="0.25">
      <c r="A19" s="8" t="s">
        <v>39</v>
      </c>
      <c r="B19" s="9" t="s">
        <v>14</v>
      </c>
      <c r="C19" s="9" t="s">
        <v>15</v>
      </c>
      <c r="D19" s="13" t="s">
        <v>40</v>
      </c>
      <c r="E19" s="10">
        <v>593.87</v>
      </c>
      <c r="F19" s="10">
        <v>21.84</v>
      </c>
      <c r="G19" s="11">
        <f>ROUND(E19*F19,2)</f>
        <v>12970.12</v>
      </c>
      <c r="H19" s="10">
        <v>593.87</v>
      </c>
      <c r="I19" s="24">
        <v>0</v>
      </c>
      <c r="J19" s="11">
        <f>ROUND(H19*I19,2)</f>
        <v>0</v>
      </c>
    </row>
    <row r="20" spans="1:10" ht="202.5" x14ac:dyDescent="0.25">
      <c r="A20" s="12"/>
      <c r="B20" s="12"/>
      <c r="C20" s="12"/>
      <c r="D20" s="13" t="s">
        <v>41</v>
      </c>
      <c r="E20" s="12"/>
      <c r="F20" s="12"/>
      <c r="G20" s="12"/>
      <c r="H20" s="12"/>
      <c r="I20" s="12"/>
      <c r="J20" s="12"/>
    </row>
    <row r="21" spans="1:10" x14ac:dyDescent="0.25">
      <c r="A21" s="8" t="s">
        <v>42</v>
      </c>
      <c r="B21" s="9" t="s">
        <v>14</v>
      </c>
      <c r="C21" s="9" t="s">
        <v>23</v>
      </c>
      <c r="D21" s="13" t="s">
        <v>43</v>
      </c>
      <c r="E21" s="10">
        <v>8</v>
      </c>
      <c r="F21" s="10">
        <v>8.57</v>
      </c>
      <c r="G21" s="11">
        <f>ROUND(E21*F21,2)</f>
        <v>68.56</v>
      </c>
      <c r="H21" s="10">
        <v>8</v>
      </c>
      <c r="I21" s="24">
        <v>0</v>
      </c>
      <c r="J21" s="11">
        <f>ROUND(H21*I21,2)</f>
        <v>0</v>
      </c>
    </row>
    <row r="22" spans="1:10" ht="213.75" x14ac:dyDescent="0.25">
      <c r="A22" s="12"/>
      <c r="B22" s="12"/>
      <c r="C22" s="12"/>
      <c r="D22" s="13" t="s">
        <v>44</v>
      </c>
      <c r="E22" s="12"/>
      <c r="F22" s="12"/>
      <c r="G22" s="12"/>
      <c r="H22" s="12"/>
      <c r="I22" s="12"/>
      <c r="J22" s="12"/>
    </row>
    <row r="23" spans="1:10" ht="22.5" x14ac:dyDescent="0.25">
      <c r="A23" s="8" t="s">
        <v>45</v>
      </c>
      <c r="B23" s="9" t="s">
        <v>14</v>
      </c>
      <c r="C23" s="9" t="s">
        <v>15</v>
      </c>
      <c r="D23" s="13" t="s">
        <v>46</v>
      </c>
      <c r="E23" s="10">
        <v>90</v>
      </c>
      <c r="F23" s="10">
        <v>17.41</v>
      </c>
      <c r="G23" s="11">
        <f>ROUND(E23*F23,2)</f>
        <v>1566.9</v>
      </c>
      <c r="H23" s="10">
        <v>90</v>
      </c>
      <c r="I23" s="24">
        <v>0</v>
      </c>
      <c r="J23" s="11">
        <f>ROUND(H23*I23,2)</f>
        <v>0</v>
      </c>
    </row>
    <row r="24" spans="1:10" ht="213.75" x14ac:dyDescent="0.25">
      <c r="A24" s="12"/>
      <c r="B24" s="12"/>
      <c r="C24" s="12"/>
      <c r="D24" s="13" t="s">
        <v>47</v>
      </c>
      <c r="E24" s="12"/>
      <c r="F24" s="12"/>
      <c r="G24" s="12"/>
      <c r="H24" s="12"/>
      <c r="I24" s="12"/>
      <c r="J24" s="12"/>
    </row>
    <row r="25" spans="1:10" x14ac:dyDescent="0.25">
      <c r="A25" s="12"/>
      <c r="B25" s="12"/>
      <c r="C25" s="12"/>
      <c r="D25" s="21" t="s">
        <v>48</v>
      </c>
      <c r="E25" s="14">
        <v>1</v>
      </c>
      <c r="F25" s="15">
        <f>G5+G7+G9+G11+G13+G15+G17+G19+G21+G23</f>
        <v>59071.42</v>
      </c>
      <c r="G25" s="15">
        <f>ROUND(E25*F25,2)</f>
        <v>59071.42</v>
      </c>
      <c r="H25" s="14">
        <v>1</v>
      </c>
      <c r="I25" s="15">
        <f>J5+J7+J9+J11+J13+J15+J17+J19+J21+J23</f>
        <v>0</v>
      </c>
      <c r="J25" s="15">
        <f>ROUND(H25*I25,2)</f>
        <v>0</v>
      </c>
    </row>
    <row r="26" spans="1:10" ht="0.95" customHeight="1" x14ac:dyDescent="0.25">
      <c r="A26" s="16"/>
      <c r="B26" s="16"/>
      <c r="C26" s="16"/>
      <c r="D26" s="22"/>
      <c r="E26" s="16"/>
      <c r="F26" s="16"/>
      <c r="G26" s="16"/>
      <c r="H26" s="16"/>
      <c r="I26" s="16"/>
      <c r="J26" s="16"/>
    </row>
    <row r="27" spans="1:10" x14ac:dyDescent="0.25">
      <c r="A27" s="5" t="s">
        <v>49</v>
      </c>
      <c r="B27" s="5" t="s">
        <v>10</v>
      </c>
      <c r="C27" s="5" t="s">
        <v>11</v>
      </c>
      <c r="D27" s="20" t="s">
        <v>50</v>
      </c>
      <c r="E27" s="6">
        <f>E38</f>
        <v>1</v>
      </c>
      <c r="F27" s="7">
        <f>F38</f>
        <v>51935.82</v>
      </c>
      <c r="G27" s="7">
        <f>G38</f>
        <v>51935.82</v>
      </c>
      <c r="H27" s="6">
        <f>H38</f>
        <v>1</v>
      </c>
      <c r="I27" s="7">
        <f>I38</f>
        <v>0</v>
      </c>
      <c r="J27" s="7">
        <f>J38</f>
        <v>0</v>
      </c>
    </row>
    <row r="28" spans="1:10" ht="22.5" x14ac:dyDescent="0.25">
      <c r="A28" s="8" t="s">
        <v>51</v>
      </c>
      <c r="B28" s="9" t="s">
        <v>14</v>
      </c>
      <c r="C28" s="9" t="s">
        <v>19</v>
      </c>
      <c r="D28" s="13" t="s">
        <v>52</v>
      </c>
      <c r="E28" s="10">
        <v>511</v>
      </c>
      <c r="F28" s="10">
        <v>22.58</v>
      </c>
      <c r="G28" s="11">
        <f>ROUND(E28*F28,2)</f>
        <v>11538.38</v>
      </c>
      <c r="H28" s="10">
        <v>511</v>
      </c>
      <c r="I28" s="24">
        <v>0</v>
      </c>
      <c r="J28" s="11">
        <f>ROUND(H28*I28,2)</f>
        <v>0</v>
      </c>
    </row>
    <row r="29" spans="1:10" ht="225" x14ac:dyDescent="0.25">
      <c r="A29" s="12"/>
      <c r="B29" s="12"/>
      <c r="C29" s="12"/>
      <c r="D29" s="13" t="s">
        <v>53</v>
      </c>
      <c r="E29" s="12"/>
      <c r="F29" s="12"/>
      <c r="G29" s="12"/>
      <c r="H29" s="12"/>
      <c r="I29" s="12"/>
      <c r="J29" s="12"/>
    </row>
    <row r="30" spans="1:10" ht="33.75" x14ac:dyDescent="0.25">
      <c r="A30" s="8" t="s">
        <v>54</v>
      </c>
      <c r="B30" s="9" t="s">
        <v>14</v>
      </c>
      <c r="C30" s="9" t="s">
        <v>19</v>
      </c>
      <c r="D30" s="13" t="s">
        <v>55</v>
      </c>
      <c r="E30" s="10">
        <v>427.76</v>
      </c>
      <c r="F30" s="10">
        <v>76.040000000000006</v>
      </c>
      <c r="G30" s="11">
        <f>ROUND(E30*F30,2)</f>
        <v>32526.87</v>
      </c>
      <c r="H30" s="10">
        <v>427.76</v>
      </c>
      <c r="I30" s="24">
        <v>0</v>
      </c>
      <c r="J30" s="11">
        <f>ROUND(H30*I30,2)</f>
        <v>0</v>
      </c>
    </row>
    <row r="31" spans="1:10" ht="409.5" x14ac:dyDescent="0.25">
      <c r="A31" s="12"/>
      <c r="B31" s="12"/>
      <c r="C31" s="12"/>
      <c r="D31" s="13" t="s">
        <v>56</v>
      </c>
      <c r="E31" s="12"/>
      <c r="F31" s="12"/>
      <c r="G31" s="12"/>
      <c r="H31" s="12"/>
      <c r="I31" s="12"/>
      <c r="J31" s="12"/>
    </row>
    <row r="32" spans="1:10" ht="33.75" x14ac:dyDescent="0.25">
      <c r="A32" s="8" t="s">
        <v>57</v>
      </c>
      <c r="B32" s="9" t="s">
        <v>14</v>
      </c>
      <c r="C32" s="9" t="s">
        <v>19</v>
      </c>
      <c r="D32" s="13" t="s">
        <v>58</v>
      </c>
      <c r="E32" s="10">
        <v>32.72</v>
      </c>
      <c r="F32" s="10">
        <v>95.55</v>
      </c>
      <c r="G32" s="11">
        <f>ROUND(E32*F32,2)</f>
        <v>3126.4</v>
      </c>
      <c r="H32" s="10">
        <v>32.72</v>
      </c>
      <c r="I32" s="24">
        <v>0</v>
      </c>
      <c r="J32" s="11">
        <f>ROUND(H32*I32,2)</f>
        <v>0</v>
      </c>
    </row>
    <row r="33" spans="1:10" ht="382.5" x14ac:dyDescent="0.25">
      <c r="A33" s="12"/>
      <c r="B33" s="12"/>
      <c r="C33" s="12"/>
      <c r="D33" s="13" t="s">
        <v>59</v>
      </c>
      <c r="E33" s="12"/>
      <c r="F33" s="12"/>
      <c r="G33" s="12"/>
      <c r="H33" s="12"/>
      <c r="I33" s="12"/>
      <c r="J33" s="12"/>
    </row>
    <row r="34" spans="1:10" ht="33.75" x14ac:dyDescent="0.25">
      <c r="A34" s="8" t="s">
        <v>60</v>
      </c>
      <c r="B34" s="9" t="s">
        <v>14</v>
      </c>
      <c r="C34" s="9" t="s">
        <v>19</v>
      </c>
      <c r="D34" s="13" t="s">
        <v>61</v>
      </c>
      <c r="E34" s="10">
        <v>43.52</v>
      </c>
      <c r="F34" s="10">
        <v>96.61</v>
      </c>
      <c r="G34" s="11">
        <f>ROUND(E34*F34,2)</f>
        <v>4204.47</v>
      </c>
      <c r="H34" s="10">
        <v>43.52</v>
      </c>
      <c r="I34" s="24">
        <v>0</v>
      </c>
      <c r="J34" s="11">
        <f>ROUND(H34*I34,2)</f>
        <v>0</v>
      </c>
    </row>
    <row r="35" spans="1:10" ht="409.5" x14ac:dyDescent="0.25">
      <c r="A35" s="12"/>
      <c r="B35" s="12"/>
      <c r="C35" s="12"/>
      <c r="D35" s="13" t="s">
        <v>62</v>
      </c>
      <c r="E35" s="12"/>
      <c r="F35" s="12"/>
      <c r="G35" s="12"/>
      <c r="H35" s="12"/>
      <c r="I35" s="12"/>
      <c r="J35" s="12"/>
    </row>
    <row r="36" spans="1:10" ht="33.75" x14ac:dyDescent="0.25">
      <c r="A36" s="8" t="s">
        <v>63</v>
      </c>
      <c r="B36" s="9" t="s">
        <v>14</v>
      </c>
      <c r="C36" s="9" t="s">
        <v>19</v>
      </c>
      <c r="D36" s="13" t="s">
        <v>64</v>
      </c>
      <c r="E36" s="10">
        <v>7</v>
      </c>
      <c r="F36" s="10">
        <v>77.099999999999994</v>
      </c>
      <c r="G36" s="11">
        <f>ROUND(E36*F36,2)</f>
        <v>539.70000000000005</v>
      </c>
      <c r="H36" s="10">
        <v>7</v>
      </c>
      <c r="I36" s="24">
        <v>0</v>
      </c>
      <c r="J36" s="11">
        <f>ROUND(H36*I36,2)</f>
        <v>0</v>
      </c>
    </row>
    <row r="37" spans="1:10" ht="409.5" x14ac:dyDescent="0.25">
      <c r="A37" s="12"/>
      <c r="B37" s="12"/>
      <c r="C37" s="12"/>
      <c r="D37" s="13" t="s">
        <v>65</v>
      </c>
      <c r="E37" s="12"/>
      <c r="F37" s="12"/>
      <c r="G37" s="12"/>
      <c r="H37" s="12"/>
      <c r="I37" s="12"/>
      <c r="J37" s="12"/>
    </row>
    <row r="38" spans="1:10" x14ac:dyDescent="0.25">
      <c r="A38" s="12"/>
      <c r="B38" s="12"/>
      <c r="C38" s="12"/>
      <c r="D38" s="21" t="s">
        <v>66</v>
      </c>
      <c r="E38" s="14">
        <v>1</v>
      </c>
      <c r="F38" s="15">
        <f>G28+G30+G32+G34+G36</f>
        <v>51935.82</v>
      </c>
      <c r="G38" s="15">
        <f>ROUND(E38*F38,2)</f>
        <v>51935.82</v>
      </c>
      <c r="H38" s="14">
        <v>1</v>
      </c>
      <c r="I38" s="15">
        <f>J28+J30+J32+J34+J36</f>
        <v>0</v>
      </c>
      <c r="J38" s="15">
        <f>ROUND(H38*I38,2)</f>
        <v>0</v>
      </c>
    </row>
    <row r="39" spans="1:10" ht="0.95" customHeight="1" x14ac:dyDescent="0.25">
      <c r="A39" s="16"/>
      <c r="B39" s="16"/>
      <c r="C39" s="16"/>
      <c r="D39" s="22"/>
      <c r="E39" s="16"/>
      <c r="F39" s="16"/>
      <c r="G39" s="16"/>
      <c r="H39" s="16"/>
      <c r="I39" s="16"/>
      <c r="J39" s="16"/>
    </row>
    <row r="40" spans="1:10" ht="22.5" x14ac:dyDescent="0.25">
      <c r="A40" s="5" t="s">
        <v>67</v>
      </c>
      <c r="B40" s="5" t="s">
        <v>10</v>
      </c>
      <c r="C40" s="5" t="s">
        <v>11</v>
      </c>
      <c r="D40" s="20" t="s">
        <v>68</v>
      </c>
      <c r="E40" s="6">
        <f>E45</f>
        <v>1</v>
      </c>
      <c r="F40" s="7">
        <f>F45</f>
        <v>22179.35</v>
      </c>
      <c r="G40" s="7">
        <f>G45</f>
        <v>22179.35</v>
      </c>
      <c r="H40" s="6">
        <f>H45</f>
        <v>1</v>
      </c>
      <c r="I40" s="7">
        <f>I45</f>
        <v>0</v>
      </c>
      <c r="J40" s="7">
        <f>J45</f>
        <v>0</v>
      </c>
    </row>
    <row r="41" spans="1:10" ht="22.5" x14ac:dyDescent="0.25">
      <c r="A41" s="8" t="s">
        <v>69</v>
      </c>
      <c r="B41" s="9" t="s">
        <v>14</v>
      </c>
      <c r="C41" s="9" t="s">
        <v>36</v>
      </c>
      <c r="D41" s="13" t="s">
        <v>70</v>
      </c>
      <c r="E41" s="10">
        <v>10</v>
      </c>
      <c r="F41" s="10">
        <v>1146</v>
      </c>
      <c r="G41" s="11">
        <f>ROUND(E41*F41,2)</f>
        <v>11460</v>
      </c>
      <c r="H41" s="10">
        <v>10</v>
      </c>
      <c r="I41" s="24">
        <v>0</v>
      </c>
      <c r="J41" s="11">
        <f>ROUND(H41*I41,2)</f>
        <v>0</v>
      </c>
    </row>
    <row r="42" spans="1:10" ht="292.5" x14ac:dyDescent="0.25">
      <c r="A42" s="12"/>
      <c r="B42" s="12"/>
      <c r="C42" s="12"/>
      <c r="D42" s="13" t="s">
        <v>71</v>
      </c>
      <c r="E42" s="12"/>
      <c r="F42" s="12"/>
      <c r="G42" s="12"/>
      <c r="H42" s="12"/>
      <c r="I42" s="12"/>
      <c r="J42" s="12"/>
    </row>
    <row r="43" spans="1:10" ht="22.5" x14ac:dyDescent="0.25">
      <c r="A43" s="8" t="s">
        <v>72</v>
      </c>
      <c r="B43" s="9" t="s">
        <v>14</v>
      </c>
      <c r="C43" s="9" t="s">
        <v>15</v>
      </c>
      <c r="D43" s="13" t="s">
        <v>73</v>
      </c>
      <c r="E43" s="10">
        <v>593.87</v>
      </c>
      <c r="F43" s="10">
        <v>18.05</v>
      </c>
      <c r="G43" s="11">
        <f>ROUND(E43*F43,2)</f>
        <v>10719.35</v>
      </c>
      <c r="H43" s="10">
        <v>593.87</v>
      </c>
      <c r="I43" s="24">
        <v>0</v>
      </c>
      <c r="J43" s="11">
        <f>ROUND(H43*I43,2)</f>
        <v>0</v>
      </c>
    </row>
    <row r="44" spans="1:10" ht="292.5" x14ac:dyDescent="0.25">
      <c r="A44" s="12"/>
      <c r="B44" s="12"/>
      <c r="C44" s="12"/>
      <c r="D44" s="13" t="s">
        <v>74</v>
      </c>
      <c r="E44" s="12"/>
      <c r="F44" s="12"/>
      <c r="G44" s="12"/>
      <c r="H44" s="12"/>
      <c r="I44" s="12"/>
      <c r="J44" s="12"/>
    </row>
    <row r="45" spans="1:10" x14ac:dyDescent="0.25">
      <c r="A45" s="12"/>
      <c r="B45" s="12"/>
      <c r="C45" s="12"/>
      <c r="D45" s="21" t="s">
        <v>75</v>
      </c>
      <c r="E45" s="14">
        <v>1</v>
      </c>
      <c r="F45" s="15">
        <f>G41+G43</f>
        <v>22179.35</v>
      </c>
      <c r="G45" s="15">
        <f>ROUND(E45*F45,2)</f>
        <v>22179.35</v>
      </c>
      <c r="H45" s="14">
        <v>1</v>
      </c>
      <c r="I45" s="15">
        <f>J41+J43</f>
        <v>0</v>
      </c>
      <c r="J45" s="15">
        <f>ROUND(H45*I45,2)</f>
        <v>0</v>
      </c>
    </row>
    <row r="46" spans="1:10" ht="0.95" customHeight="1" x14ac:dyDescent="0.25">
      <c r="A46" s="16"/>
      <c r="B46" s="16"/>
      <c r="C46" s="16"/>
      <c r="D46" s="22"/>
      <c r="E46" s="16"/>
      <c r="F46" s="16"/>
      <c r="G46" s="16"/>
      <c r="H46" s="16"/>
      <c r="I46" s="16"/>
      <c r="J46" s="16"/>
    </row>
    <row r="47" spans="1:10" x14ac:dyDescent="0.25">
      <c r="A47" s="5" t="s">
        <v>76</v>
      </c>
      <c r="B47" s="5" t="s">
        <v>10</v>
      </c>
      <c r="C47" s="5" t="s">
        <v>11</v>
      </c>
      <c r="D47" s="20" t="s">
        <v>77</v>
      </c>
      <c r="E47" s="6">
        <f>E60</f>
        <v>1</v>
      </c>
      <c r="F47" s="7">
        <f>F60</f>
        <v>6422.46</v>
      </c>
      <c r="G47" s="7">
        <f>G60</f>
        <v>6422.46</v>
      </c>
      <c r="H47" s="6">
        <f>H60</f>
        <v>1</v>
      </c>
      <c r="I47" s="7">
        <f>I60</f>
        <v>0</v>
      </c>
      <c r="J47" s="7">
        <f>J60</f>
        <v>0</v>
      </c>
    </row>
    <row r="48" spans="1:10" ht="22.5" x14ac:dyDescent="0.25">
      <c r="A48" s="8" t="s">
        <v>78</v>
      </c>
      <c r="B48" s="9" t="s">
        <v>14</v>
      </c>
      <c r="C48" s="9" t="s">
        <v>23</v>
      </c>
      <c r="D48" s="13" t="s">
        <v>79</v>
      </c>
      <c r="E48" s="10">
        <v>8</v>
      </c>
      <c r="F48" s="10">
        <v>32.31</v>
      </c>
      <c r="G48" s="11">
        <f>ROUND(E48*F48,2)</f>
        <v>258.48</v>
      </c>
      <c r="H48" s="10">
        <v>8</v>
      </c>
      <c r="I48" s="24">
        <v>0</v>
      </c>
      <c r="J48" s="11">
        <f>ROUND(H48*I48,2)</f>
        <v>0</v>
      </c>
    </row>
    <row r="49" spans="1:10" ht="337.5" x14ac:dyDescent="0.25">
      <c r="A49" s="12"/>
      <c r="B49" s="12"/>
      <c r="C49" s="12"/>
      <c r="D49" s="13" t="s">
        <v>80</v>
      </c>
      <c r="E49" s="12"/>
      <c r="F49" s="12"/>
      <c r="G49" s="12"/>
      <c r="H49" s="12"/>
      <c r="I49" s="12"/>
      <c r="J49" s="12"/>
    </row>
    <row r="50" spans="1:10" ht="22.5" x14ac:dyDescent="0.25">
      <c r="A50" s="8" t="s">
        <v>81</v>
      </c>
      <c r="B50" s="9" t="s">
        <v>14</v>
      </c>
      <c r="C50" s="9" t="s">
        <v>23</v>
      </c>
      <c r="D50" s="13" t="s">
        <v>82</v>
      </c>
      <c r="E50" s="10">
        <v>14</v>
      </c>
      <c r="F50" s="10">
        <v>11.63</v>
      </c>
      <c r="G50" s="11">
        <f>ROUND(E50*F50,2)</f>
        <v>162.82</v>
      </c>
      <c r="H50" s="10">
        <v>14</v>
      </c>
      <c r="I50" s="24">
        <v>0</v>
      </c>
      <c r="J50" s="11">
        <f>ROUND(H50*I50,2)</f>
        <v>0</v>
      </c>
    </row>
    <row r="51" spans="1:10" ht="236.25" x14ac:dyDescent="0.25">
      <c r="A51" s="12"/>
      <c r="B51" s="12"/>
      <c r="C51" s="12"/>
      <c r="D51" s="13" t="s">
        <v>83</v>
      </c>
      <c r="E51" s="12"/>
      <c r="F51" s="12"/>
      <c r="G51" s="12"/>
      <c r="H51" s="12"/>
      <c r="I51" s="12"/>
      <c r="J51" s="12"/>
    </row>
    <row r="52" spans="1:10" ht="22.5" x14ac:dyDescent="0.25">
      <c r="A52" s="8" t="s">
        <v>84</v>
      </c>
      <c r="B52" s="9" t="s">
        <v>14</v>
      </c>
      <c r="C52" s="9" t="s">
        <v>23</v>
      </c>
      <c r="D52" s="13" t="s">
        <v>85</v>
      </c>
      <c r="E52" s="10">
        <v>4</v>
      </c>
      <c r="F52" s="10">
        <v>123.98</v>
      </c>
      <c r="G52" s="11">
        <f>ROUND(E52*F52,2)</f>
        <v>495.92</v>
      </c>
      <c r="H52" s="10">
        <v>4</v>
      </c>
      <c r="I52" s="24">
        <v>0</v>
      </c>
      <c r="J52" s="11">
        <f>ROUND(H52*I52,2)</f>
        <v>0</v>
      </c>
    </row>
    <row r="53" spans="1:10" ht="315" x14ac:dyDescent="0.25">
      <c r="A53" s="12"/>
      <c r="B53" s="12"/>
      <c r="C53" s="12"/>
      <c r="D53" s="13" t="s">
        <v>86</v>
      </c>
      <c r="E53" s="12"/>
      <c r="F53" s="12"/>
      <c r="G53" s="12"/>
      <c r="H53" s="12"/>
      <c r="I53" s="12"/>
      <c r="J53" s="12"/>
    </row>
    <row r="54" spans="1:10" ht="22.5" x14ac:dyDescent="0.25">
      <c r="A54" s="8" t="s">
        <v>87</v>
      </c>
      <c r="B54" s="9" t="s">
        <v>14</v>
      </c>
      <c r="C54" s="9" t="s">
        <v>23</v>
      </c>
      <c r="D54" s="13" t="s">
        <v>88</v>
      </c>
      <c r="E54" s="10">
        <v>8</v>
      </c>
      <c r="F54" s="10">
        <v>123.98</v>
      </c>
      <c r="G54" s="11">
        <f>ROUND(E54*F54,2)</f>
        <v>991.84</v>
      </c>
      <c r="H54" s="10">
        <v>8</v>
      </c>
      <c r="I54" s="24">
        <v>0</v>
      </c>
      <c r="J54" s="11">
        <f>ROUND(H54*I54,2)</f>
        <v>0</v>
      </c>
    </row>
    <row r="55" spans="1:10" ht="326.25" x14ac:dyDescent="0.25">
      <c r="A55" s="12"/>
      <c r="B55" s="12"/>
      <c r="C55" s="12"/>
      <c r="D55" s="13" t="s">
        <v>89</v>
      </c>
      <c r="E55" s="12"/>
      <c r="F55" s="12"/>
      <c r="G55" s="12"/>
      <c r="H55" s="12"/>
      <c r="I55" s="12"/>
      <c r="J55" s="12"/>
    </row>
    <row r="56" spans="1:10" ht="22.5" x14ac:dyDescent="0.25">
      <c r="A56" s="8" t="s">
        <v>90</v>
      </c>
      <c r="B56" s="9" t="s">
        <v>14</v>
      </c>
      <c r="C56" s="9" t="s">
        <v>23</v>
      </c>
      <c r="D56" s="13" t="s">
        <v>91</v>
      </c>
      <c r="E56" s="10">
        <v>10</v>
      </c>
      <c r="F56" s="10">
        <v>13.94</v>
      </c>
      <c r="G56" s="11">
        <f>ROUND(E56*F56,2)</f>
        <v>139.4</v>
      </c>
      <c r="H56" s="10">
        <v>10</v>
      </c>
      <c r="I56" s="24">
        <v>0</v>
      </c>
      <c r="J56" s="11">
        <f>ROUND(H56*I56,2)</f>
        <v>0</v>
      </c>
    </row>
    <row r="57" spans="1:10" ht="225" x14ac:dyDescent="0.25">
      <c r="A57" s="12"/>
      <c r="B57" s="12"/>
      <c r="C57" s="12"/>
      <c r="D57" s="13" t="s">
        <v>92</v>
      </c>
      <c r="E57" s="12"/>
      <c r="F57" s="12"/>
      <c r="G57" s="12"/>
      <c r="H57" s="12"/>
      <c r="I57" s="12"/>
      <c r="J57" s="12"/>
    </row>
    <row r="58" spans="1:10" ht="33.75" x14ac:dyDescent="0.25">
      <c r="A58" s="8" t="s">
        <v>93</v>
      </c>
      <c r="B58" s="9" t="s">
        <v>14</v>
      </c>
      <c r="C58" s="9" t="s">
        <v>23</v>
      </c>
      <c r="D58" s="13" t="s">
        <v>94</v>
      </c>
      <c r="E58" s="10">
        <v>90</v>
      </c>
      <c r="F58" s="10">
        <v>48.6</v>
      </c>
      <c r="G58" s="11">
        <f>ROUND(E58*F58,2)</f>
        <v>4374</v>
      </c>
      <c r="H58" s="10">
        <v>90</v>
      </c>
      <c r="I58" s="24">
        <v>0</v>
      </c>
      <c r="J58" s="11">
        <f>ROUND(H58*I58,2)</f>
        <v>0</v>
      </c>
    </row>
    <row r="59" spans="1:10" ht="348.75" x14ac:dyDescent="0.25">
      <c r="A59" s="12"/>
      <c r="B59" s="12"/>
      <c r="C59" s="12"/>
      <c r="D59" s="13" t="s">
        <v>95</v>
      </c>
      <c r="E59" s="12"/>
      <c r="F59" s="12"/>
      <c r="G59" s="12"/>
      <c r="H59" s="12"/>
      <c r="I59" s="12"/>
      <c r="J59" s="12"/>
    </row>
    <row r="60" spans="1:10" x14ac:dyDescent="0.25">
      <c r="A60" s="12"/>
      <c r="B60" s="12"/>
      <c r="C60" s="12"/>
      <c r="D60" s="21" t="s">
        <v>96</v>
      </c>
      <c r="E60" s="14">
        <v>1</v>
      </c>
      <c r="F60" s="15">
        <f>G48+G50+G52+G54+G56+G58</f>
        <v>6422.46</v>
      </c>
      <c r="G60" s="15">
        <f>ROUND(E60*F60,2)</f>
        <v>6422.46</v>
      </c>
      <c r="H60" s="14">
        <v>1</v>
      </c>
      <c r="I60" s="15">
        <f>J48+J50+J52+J54+J56+J58</f>
        <v>0</v>
      </c>
      <c r="J60" s="15">
        <f>ROUND(H60*I60,2)</f>
        <v>0</v>
      </c>
    </row>
    <row r="61" spans="1:10" ht="0.95" customHeight="1" x14ac:dyDescent="0.25">
      <c r="A61" s="16"/>
      <c r="B61" s="16"/>
      <c r="C61" s="16"/>
      <c r="D61" s="22"/>
      <c r="E61" s="16"/>
      <c r="F61" s="16"/>
      <c r="G61" s="16"/>
      <c r="H61" s="16"/>
      <c r="I61" s="16"/>
      <c r="J61" s="16"/>
    </row>
    <row r="62" spans="1:10" x14ac:dyDescent="0.25">
      <c r="A62" s="5" t="s">
        <v>97</v>
      </c>
      <c r="B62" s="5" t="s">
        <v>10</v>
      </c>
      <c r="C62" s="5" t="s">
        <v>11</v>
      </c>
      <c r="D62" s="20" t="s">
        <v>98</v>
      </c>
      <c r="E62" s="6">
        <f>E69</f>
        <v>1</v>
      </c>
      <c r="F62" s="7">
        <f>F69</f>
        <v>14613.35</v>
      </c>
      <c r="G62" s="7">
        <f>G69</f>
        <v>14613.35</v>
      </c>
      <c r="H62" s="6">
        <f>H69</f>
        <v>1</v>
      </c>
      <c r="I62" s="7">
        <f>I69</f>
        <v>0</v>
      </c>
      <c r="J62" s="7">
        <f>J69</f>
        <v>0</v>
      </c>
    </row>
    <row r="63" spans="1:10" ht="33.75" x14ac:dyDescent="0.25">
      <c r="A63" s="8" t="s">
        <v>99</v>
      </c>
      <c r="B63" s="9" t="s">
        <v>14</v>
      </c>
      <c r="C63" s="9" t="s">
        <v>15</v>
      </c>
      <c r="D63" s="13" t="s">
        <v>100</v>
      </c>
      <c r="E63" s="10">
        <v>85.76</v>
      </c>
      <c r="F63" s="10">
        <v>78.06</v>
      </c>
      <c r="G63" s="11">
        <f>ROUND(E63*F63,2)</f>
        <v>6694.43</v>
      </c>
      <c r="H63" s="10">
        <v>85.76</v>
      </c>
      <c r="I63" s="24">
        <v>0</v>
      </c>
      <c r="J63" s="11">
        <f>ROUND(H63*I63,2)</f>
        <v>0</v>
      </c>
    </row>
    <row r="64" spans="1:10" ht="382.5" x14ac:dyDescent="0.25">
      <c r="A64" s="12"/>
      <c r="B64" s="12"/>
      <c r="C64" s="12"/>
      <c r="D64" s="13" t="s">
        <v>101</v>
      </c>
      <c r="E64" s="12"/>
      <c r="F64" s="12"/>
      <c r="G64" s="12"/>
      <c r="H64" s="12"/>
      <c r="I64" s="12"/>
      <c r="J64" s="12"/>
    </row>
    <row r="65" spans="1:10" ht="22.5" x14ac:dyDescent="0.25">
      <c r="A65" s="8" t="s">
        <v>102</v>
      </c>
      <c r="B65" s="9" t="s">
        <v>14</v>
      </c>
      <c r="C65" s="9" t="s">
        <v>15</v>
      </c>
      <c r="D65" s="13" t="s">
        <v>103</v>
      </c>
      <c r="E65" s="10">
        <v>8</v>
      </c>
      <c r="F65" s="10">
        <v>166.65</v>
      </c>
      <c r="G65" s="11">
        <f>ROUND(E65*F65,2)</f>
        <v>1333.2</v>
      </c>
      <c r="H65" s="10">
        <v>8</v>
      </c>
      <c r="I65" s="24">
        <v>0</v>
      </c>
      <c r="J65" s="11">
        <f>ROUND(H65*I65,2)</f>
        <v>0</v>
      </c>
    </row>
    <row r="66" spans="1:10" ht="393.75" x14ac:dyDescent="0.25">
      <c r="A66" s="12"/>
      <c r="B66" s="12"/>
      <c r="C66" s="12"/>
      <c r="D66" s="13" t="s">
        <v>104</v>
      </c>
      <c r="E66" s="12"/>
      <c r="F66" s="12"/>
      <c r="G66" s="12"/>
      <c r="H66" s="12"/>
      <c r="I66" s="12"/>
      <c r="J66" s="12"/>
    </row>
    <row r="67" spans="1:10" ht="22.5" x14ac:dyDescent="0.25">
      <c r="A67" s="8" t="s">
        <v>105</v>
      </c>
      <c r="B67" s="9" t="s">
        <v>14</v>
      </c>
      <c r="C67" s="9" t="s">
        <v>23</v>
      </c>
      <c r="D67" s="13" t="s">
        <v>106</v>
      </c>
      <c r="E67" s="10">
        <v>4</v>
      </c>
      <c r="F67" s="10">
        <v>1646.43</v>
      </c>
      <c r="G67" s="11">
        <f>ROUND(E67*F67,2)</f>
        <v>6585.72</v>
      </c>
      <c r="H67" s="10">
        <v>4</v>
      </c>
      <c r="I67" s="24">
        <v>0</v>
      </c>
      <c r="J67" s="11">
        <f>ROUND(H67*I67,2)</f>
        <v>0</v>
      </c>
    </row>
    <row r="68" spans="1:10" ht="409.5" x14ac:dyDescent="0.25">
      <c r="A68" s="12"/>
      <c r="B68" s="12"/>
      <c r="C68" s="12"/>
      <c r="D68" s="13" t="s">
        <v>107</v>
      </c>
      <c r="E68" s="12"/>
      <c r="F68" s="12"/>
      <c r="G68" s="12"/>
      <c r="H68" s="12"/>
      <c r="I68" s="12"/>
      <c r="J68" s="12"/>
    </row>
    <row r="69" spans="1:10" x14ac:dyDescent="0.25">
      <c r="A69" s="12"/>
      <c r="B69" s="12"/>
      <c r="C69" s="12"/>
      <c r="D69" s="21" t="s">
        <v>108</v>
      </c>
      <c r="E69" s="14">
        <v>1</v>
      </c>
      <c r="F69" s="15">
        <f>G63+G65+G67</f>
        <v>14613.35</v>
      </c>
      <c r="G69" s="15">
        <f>ROUND(E69*F69,2)</f>
        <v>14613.35</v>
      </c>
      <c r="H69" s="14">
        <v>1</v>
      </c>
      <c r="I69" s="15">
        <f>J63+J65+J67</f>
        <v>0</v>
      </c>
      <c r="J69" s="15">
        <f>ROUND(H69*I69,2)</f>
        <v>0</v>
      </c>
    </row>
    <row r="70" spans="1:10" ht="0.95" customHeight="1" x14ac:dyDescent="0.25">
      <c r="A70" s="16"/>
      <c r="B70" s="16"/>
      <c r="C70" s="16"/>
      <c r="D70" s="22"/>
      <c r="E70" s="16"/>
      <c r="F70" s="16"/>
      <c r="G70" s="16"/>
      <c r="H70" s="16"/>
      <c r="I70" s="16"/>
      <c r="J70" s="16"/>
    </row>
    <row r="71" spans="1:10" x14ac:dyDescent="0.25">
      <c r="A71" s="5" t="s">
        <v>109</v>
      </c>
      <c r="B71" s="5" t="s">
        <v>10</v>
      </c>
      <c r="C71" s="5" t="s">
        <v>11</v>
      </c>
      <c r="D71" s="20" t="s">
        <v>110</v>
      </c>
      <c r="E71" s="6">
        <f>E74</f>
        <v>1</v>
      </c>
      <c r="F71" s="7">
        <f>F74</f>
        <v>25928</v>
      </c>
      <c r="G71" s="7">
        <f>G74</f>
        <v>25928</v>
      </c>
      <c r="H71" s="6">
        <f>H74</f>
        <v>1</v>
      </c>
      <c r="I71" s="7">
        <f>I74</f>
        <v>0</v>
      </c>
      <c r="J71" s="7">
        <f>J74</f>
        <v>0</v>
      </c>
    </row>
    <row r="72" spans="1:10" ht="22.5" x14ac:dyDescent="0.25">
      <c r="A72" s="8" t="s">
        <v>111</v>
      </c>
      <c r="B72" s="9" t="s">
        <v>14</v>
      </c>
      <c r="C72" s="9" t="s">
        <v>15</v>
      </c>
      <c r="D72" s="13" t="s">
        <v>112</v>
      </c>
      <c r="E72" s="10">
        <v>2800</v>
      </c>
      <c r="F72" s="10">
        <v>9.26</v>
      </c>
      <c r="G72" s="11">
        <f>ROUND(E72*F72,2)</f>
        <v>25928</v>
      </c>
      <c r="H72" s="10">
        <v>2800</v>
      </c>
      <c r="I72" s="24">
        <v>0</v>
      </c>
      <c r="J72" s="11">
        <f>ROUND(H72*I72,2)</f>
        <v>0</v>
      </c>
    </row>
    <row r="73" spans="1:10" ht="168.75" x14ac:dyDescent="0.25">
      <c r="A73" s="12"/>
      <c r="B73" s="12"/>
      <c r="C73" s="12"/>
      <c r="D73" s="13" t="s">
        <v>113</v>
      </c>
      <c r="E73" s="12"/>
      <c r="F73" s="12"/>
      <c r="G73" s="12"/>
      <c r="H73" s="12"/>
      <c r="I73" s="12"/>
      <c r="J73" s="12"/>
    </row>
    <row r="74" spans="1:10" x14ac:dyDescent="0.25">
      <c r="A74" s="12"/>
      <c r="B74" s="12"/>
      <c r="C74" s="12"/>
      <c r="D74" s="21" t="s">
        <v>114</v>
      </c>
      <c r="E74" s="14">
        <v>1</v>
      </c>
      <c r="F74" s="15">
        <f>G72</f>
        <v>25928</v>
      </c>
      <c r="G74" s="15">
        <f>ROUND(E74*F74,2)</f>
        <v>25928</v>
      </c>
      <c r="H74" s="14">
        <v>1</v>
      </c>
      <c r="I74" s="15">
        <f>J72</f>
        <v>0</v>
      </c>
      <c r="J74" s="15">
        <f>ROUND(H74*I74,2)</f>
        <v>0</v>
      </c>
    </row>
    <row r="75" spans="1:10" ht="0.95" customHeight="1" x14ac:dyDescent="0.25">
      <c r="A75" s="16"/>
      <c r="B75" s="16"/>
      <c r="C75" s="16"/>
      <c r="D75" s="22"/>
      <c r="E75" s="16"/>
      <c r="F75" s="16"/>
      <c r="G75" s="16"/>
      <c r="H75" s="16"/>
      <c r="I75" s="16"/>
      <c r="J75" s="16"/>
    </row>
    <row r="76" spans="1:10" x14ac:dyDescent="0.25">
      <c r="A76" s="5" t="s">
        <v>115</v>
      </c>
      <c r="B76" s="5" t="s">
        <v>10</v>
      </c>
      <c r="C76" s="5" t="s">
        <v>11</v>
      </c>
      <c r="D76" s="20" t="s">
        <v>116</v>
      </c>
      <c r="E76" s="6">
        <f>E81</f>
        <v>1</v>
      </c>
      <c r="F76" s="7">
        <f>F81</f>
        <v>4008.55</v>
      </c>
      <c r="G76" s="7">
        <f>G81</f>
        <v>4008.55</v>
      </c>
      <c r="H76" s="6">
        <f>H81</f>
        <v>1</v>
      </c>
      <c r="I76" s="7">
        <f>I81</f>
        <v>0</v>
      </c>
      <c r="J76" s="7">
        <f>J81</f>
        <v>0</v>
      </c>
    </row>
    <row r="77" spans="1:10" ht="22.5" x14ac:dyDescent="0.25">
      <c r="A77" s="8" t="s">
        <v>117</v>
      </c>
      <c r="B77" s="9" t="s">
        <v>14</v>
      </c>
      <c r="C77" s="9" t="s">
        <v>19</v>
      </c>
      <c r="D77" s="13" t="s">
        <v>118</v>
      </c>
      <c r="E77" s="10">
        <v>511</v>
      </c>
      <c r="F77" s="10">
        <v>4.05</v>
      </c>
      <c r="G77" s="11">
        <f>ROUND(E77*F77,2)</f>
        <v>2069.5500000000002</v>
      </c>
      <c r="H77" s="10">
        <v>511</v>
      </c>
      <c r="I77" s="24">
        <v>0</v>
      </c>
      <c r="J77" s="11">
        <f>ROUND(H77*I77,2)</f>
        <v>0</v>
      </c>
    </row>
    <row r="78" spans="1:10" ht="191.25" x14ac:dyDescent="0.25">
      <c r="A78" s="12"/>
      <c r="B78" s="12"/>
      <c r="C78" s="12"/>
      <c r="D78" s="13" t="s">
        <v>119</v>
      </c>
      <c r="E78" s="12"/>
      <c r="F78" s="12"/>
      <c r="G78" s="12"/>
      <c r="H78" s="12"/>
      <c r="I78" s="12"/>
      <c r="J78" s="12"/>
    </row>
    <row r="79" spans="1:10" ht="22.5" x14ac:dyDescent="0.25">
      <c r="A79" s="8" t="s">
        <v>120</v>
      </c>
      <c r="B79" s="9" t="s">
        <v>14</v>
      </c>
      <c r="C79" s="9" t="s">
        <v>19</v>
      </c>
      <c r="D79" s="13" t="s">
        <v>121</v>
      </c>
      <c r="E79" s="10">
        <v>50</v>
      </c>
      <c r="F79" s="10">
        <v>38.78</v>
      </c>
      <c r="G79" s="11">
        <f>ROUND(E79*F79,2)</f>
        <v>1939</v>
      </c>
      <c r="H79" s="10">
        <v>50</v>
      </c>
      <c r="I79" s="24">
        <v>0</v>
      </c>
      <c r="J79" s="11">
        <f>ROUND(H79*I79,2)</f>
        <v>0</v>
      </c>
    </row>
    <row r="80" spans="1:10" ht="191.25" x14ac:dyDescent="0.25">
      <c r="A80" s="12"/>
      <c r="B80" s="12"/>
      <c r="C80" s="12"/>
      <c r="D80" s="13" t="s">
        <v>122</v>
      </c>
      <c r="E80" s="12"/>
      <c r="F80" s="12"/>
      <c r="G80" s="12"/>
      <c r="H80" s="12"/>
      <c r="I80" s="12"/>
      <c r="J80" s="12"/>
    </row>
    <row r="81" spans="1:10" x14ac:dyDescent="0.25">
      <c r="A81" s="12"/>
      <c r="B81" s="12"/>
      <c r="C81" s="12"/>
      <c r="D81" s="21" t="s">
        <v>123</v>
      </c>
      <c r="E81" s="14">
        <v>1</v>
      </c>
      <c r="F81" s="15">
        <f>G77+G79</f>
        <v>4008.55</v>
      </c>
      <c r="G81" s="15">
        <f>ROUND(E81*F81,2)</f>
        <v>4008.55</v>
      </c>
      <c r="H81" s="14">
        <v>1</v>
      </c>
      <c r="I81" s="15">
        <f>J77+J79</f>
        <v>0</v>
      </c>
      <c r="J81" s="15">
        <f>ROUND(H81*I81,2)</f>
        <v>0</v>
      </c>
    </row>
    <row r="82" spans="1:10" ht="0.95" customHeight="1" x14ac:dyDescent="0.25">
      <c r="A82" s="16"/>
      <c r="B82" s="16"/>
      <c r="C82" s="16"/>
      <c r="D82" s="22"/>
      <c r="E82" s="16"/>
      <c r="F82" s="16"/>
      <c r="G82" s="16"/>
      <c r="H82" s="16"/>
      <c r="I82" s="16"/>
      <c r="J82" s="16"/>
    </row>
    <row r="83" spans="1:10" x14ac:dyDescent="0.25">
      <c r="A83" s="5" t="s">
        <v>124</v>
      </c>
      <c r="B83" s="5" t="s">
        <v>10</v>
      </c>
      <c r="C83" s="5" t="s">
        <v>11</v>
      </c>
      <c r="D83" s="20" t="s">
        <v>125</v>
      </c>
      <c r="E83" s="17">
        <v>1</v>
      </c>
      <c r="F83" s="18">
        <v>2714.71</v>
      </c>
      <c r="G83" s="7">
        <f>ROUND(E83*F83,2)</f>
        <v>2714.71</v>
      </c>
      <c r="H83" s="17">
        <v>1</v>
      </c>
      <c r="I83" s="18">
        <v>2714.71</v>
      </c>
      <c r="J83" s="7">
        <f>ROUND(H83*I83,2)</f>
        <v>2714.71</v>
      </c>
    </row>
    <row r="84" spans="1:10" x14ac:dyDescent="0.25">
      <c r="A84" s="5" t="s">
        <v>126</v>
      </c>
      <c r="B84" s="5" t="s">
        <v>10</v>
      </c>
      <c r="C84" s="5" t="s">
        <v>11</v>
      </c>
      <c r="D84" s="20" t="s">
        <v>127</v>
      </c>
      <c r="E84" s="17">
        <v>1</v>
      </c>
      <c r="F84" s="18">
        <v>1868.74</v>
      </c>
      <c r="G84" s="7">
        <f>ROUND(E84*F84,2)</f>
        <v>1868.74</v>
      </c>
      <c r="H84" s="17">
        <v>1</v>
      </c>
      <c r="I84" s="18">
        <v>1868.74</v>
      </c>
      <c r="J84" s="7">
        <f>ROUND(H84*I84,2)</f>
        <v>1868.74</v>
      </c>
    </row>
    <row r="85" spans="1:10" x14ac:dyDescent="0.25">
      <c r="A85" s="12"/>
      <c r="B85" s="12"/>
      <c r="C85" s="12"/>
      <c r="D85" s="21" t="s">
        <v>128</v>
      </c>
      <c r="E85" s="14">
        <v>1</v>
      </c>
      <c r="F85" s="15">
        <f>G4+G27+G40+G47+G62+G71+G76+G83+G84</f>
        <v>188742.39999999999</v>
      </c>
      <c r="G85" s="15">
        <f>ROUND(E85*F85,2)</f>
        <v>188742.39999999999</v>
      </c>
      <c r="H85" s="14">
        <v>1</v>
      </c>
      <c r="I85" s="15">
        <f>J4+J27+J40+J47+J62+J71+J76+J83+J84</f>
        <v>4583.45</v>
      </c>
      <c r="J85" s="15">
        <f>ROUND(H85*I85,2)</f>
        <v>4583.45</v>
      </c>
    </row>
    <row r="86" spans="1:10" ht="0.95" customHeight="1" x14ac:dyDescent="0.25">
      <c r="A86" s="16"/>
      <c r="B86" s="16"/>
      <c r="C86" s="16"/>
      <c r="D86" s="22"/>
      <c r="E86" s="16"/>
      <c r="F86" s="16"/>
      <c r="G86" s="16"/>
      <c r="H86" s="16"/>
      <c r="I86" s="16"/>
      <c r="J86" s="16"/>
    </row>
    <row r="87" spans="1:10" x14ac:dyDescent="0.25">
      <c r="A87" s="25"/>
      <c r="B87" s="26"/>
      <c r="C87" s="26"/>
      <c r="D87" s="26" t="s">
        <v>131</v>
      </c>
      <c r="E87" s="27"/>
      <c r="F87" s="28"/>
      <c r="G87" s="29">
        <f>G85</f>
        <v>188742.39999999999</v>
      </c>
      <c r="H87" s="27"/>
      <c r="I87" s="28"/>
      <c r="J87" s="29">
        <f>J85</f>
        <v>4583.45</v>
      </c>
    </row>
    <row r="88" spans="1:10" x14ac:dyDescent="0.25">
      <c r="A88" s="30"/>
      <c r="B88" s="20"/>
      <c r="C88" s="20"/>
      <c r="D88" s="20" t="s">
        <v>132</v>
      </c>
      <c r="E88" s="31">
        <v>0.19</v>
      </c>
      <c r="F88" s="32"/>
      <c r="G88" s="33">
        <f>G87*E88</f>
        <v>35861.06</v>
      </c>
      <c r="H88" s="34">
        <v>0.19</v>
      </c>
      <c r="I88" s="32"/>
      <c r="J88" s="33">
        <f>J87*H88</f>
        <v>870.86</v>
      </c>
    </row>
    <row r="89" spans="1:10" x14ac:dyDescent="0.25">
      <c r="A89" s="30"/>
      <c r="B89" s="20"/>
      <c r="C89" s="20"/>
      <c r="D89" s="20" t="s">
        <v>133</v>
      </c>
      <c r="E89" s="35"/>
      <c r="F89" s="32"/>
      <c r="G89" s="33">
        <f>G87+G88</f>
        <v>224603.46</v>
      </c>
      <c r="H89" s="35"/>
      <c r="I89" s="32"/>
      <c r="J89" s="33">
        <f>J87+J88</f>
        <v>5454.31</v>
      </c>
    </row>
    <row r="90" spans="1:10" x14ac:dyDescent="0.25">
      <c r="A90" s="30"/>
      <c r="B90" s="20"/>
      <c r="C90" s="20"/>
      <c r="D90" s="20" t="s">
        <v>134</v>
      </c>
      <c r="E90" s="31">
        <v>0.21</v>
      </c>
      <c r="F90" s="32"/>
      <c r="G90" s="33">
        <f>21*G89%</f>
        <v>47166.73</v>
      </c>
      <c r="H90" s="31">
        <v>0.21</v>
      </c>
      <c r="I90" s="32"/>
      <c r="J90" s="33">
        <f>21*J89%</f>
        <v>1145.4100000000001</v>
      </c>
    </row>
    <row r="91" spans="1:10" x14ac:dyDescent="0.25">
      <c r="A91" s="36"/>
      <c r="B91" s="37"/>
      <c r="C91" s="37"/>
      <c r="D91" s="37" t="s">
        <v>135</v>
      </c>
      <c r="E91" s="38"/>
      <c r="F91" s="39"/>
      <c r="G91" s="40">
        <f>G89+G90</f>
        <v>271770.19</v>
      </c>
      <c r="H91" s="38"/>
      <c r="I91" s="39"/>
      <c r="J91" s="40">
        <f>J89+J90</f>
        <v>6599.72</v>
      </c>
    </row>
  </sheetData>
  <sheetProtection algorithmName="SHA-512" hashValue="33x8KKS2cF2+CCat2S3xUKnoGZgBD62FfBQQGLvkTQS56Q146MBNgdM3RDlBRZ12KzYEHb4DtwYWGqtbAfF+Bg==" saltValue="Q2ScOA+IsVV/i6wyQ6GgBw==" spinCount="100000" sheet="1" objects="1" scenarios="1" selectLockedCells="1"/>
  <mergeCells count="2">
    <mergeCell ref="E1:G1"/>
    <mergeCell ref="H1:J1"/>
  </mergeCells>
  <dataValidations count="32">
    <dataValidation type="list" allowBlank="1" showInputMessage="1" showErrorMessage="1" sqref="B4:B86" xr:uid="{B2EA42E0-E735-4215-BC06-D18FC88EAC99}">
      <formula1>"Capítulo,Partida,Mano de obra,Maquinaria,Material,Otros,Tarea,"</formula1>
    </dataValidation>
    <dataValidation type="decimal" allowBlank="1" showErrorMessage="1" errorTitle="ERROR" error="El precio debe ser menor o igual que el de proyecto" sqref="I5" xr:uid="{2A0001E6-12EE-4FCB-A3F7-428F75058815}">
      <formula1>0</formula1>
      <formula2>21.3</formula2>
    </dataValidation>
    <dataValidation type="decimal" allowBlank="1" showErrorMessage="1" errorTitle="ERROR" error="El precio debe ser menor o igual que el de proyecto" sqref="I7" xr:uid="{3A7FFDC6-2125-4775-A240-0B614220B7F4}">
      <formula1>0</formula1>
      <formula2>28.02</formula2>
    </dataValidation>
    <dataValidation type="decimal" allowBlank="1" showErrorMessage="1" errorTitle="ERROR" error="El precio debe ser menor o igual que el de proyecto" sqref="I9" xr:uid="{9F3E6E8C-DA50-469D-9AA6-1511B3C8A1E1}">
      <formula1>0</formula1>
      <formula2>26.53</formula2>
    </dataValidation>
    <dataValidation type="decimal" allowBlank="1" showErrorMessage="1" errorTitle="ERROR" error="El precio debe ser menor o igual que el de proyecto" sqref="I11" xr:uid="{071CE5F1-C589-4FC8-BF05-D25811FE8165}">
      <formula1>0</formula1>
      <formula2>206.79</formula2>
    </dataValidation>
    <dataValidation type="decimal" allowBlank="1" showErrorMessage="1" errorTitle="ERROR" error="El precio debe ser menor o igual que el de proyecto" sqref="I13" xr:uid="{CE9B6CAD-2A07-4008-A8F2-EB8893197197}">
      <formula1>0</formula1>
      <formula2>11.56</formula2>
    </dataValidation>
    <dataValidation type="decimal" allowBlank="1" showErrorMessage="1" errorTitle="ERROR" error="El precio debe ser menor o igual que el de proyecto" sqref="I15" xr:uid="{7EDB8A44-20FD-45DD-8230-4737BF8BA1F9}">
      <formula1>0</formula1>
      <formula2>34.87</formula2>
    </dataValidation>
    <dataValidation type="decimal" allowBlank="1" showErrorMessage="1" errorTitle="ERROR" error="El precio debe ser menor o igual que el de proyecto" sqref="I17" xr:uid="{3768BEC6-0E67-454E-B696-820FA95E0ED1}">
      <formula1>0</formula1>
      <formula2>30.38</formula2>
    </dataValidation>
    <dataValidation type="decimal" allowBlank="1" showErrorMessage="1" errorTitle="ERROR" error="El precio debe ser menor o igual que el de proyecto" sqref="I19" xr:uid="{E80C283F-4713-4736-B55B-CE276ECFE67F}">
      <formula1>0</formula1>
      <formula2>21.84</formula2>
    </dataValidation>
    <dataValidation type="decimal" allowBlank="1" showErrorMessage="1" errorTitle="ERROR" error="El precio debe ser menor o igual que el de proyecto" sqref="I21" xr:uid="{E2466991-1EF9-4E69-A621-DA2B7DD8FE76}">
      <formula1>0</formula1>
      <formula2>8.57</formula2>
    </dataValidation>
    <dataValidation type="decimal" allowBlank="1" showErrorMessage="1" errorTitle="ERROR" error="El precio debe ser menor o igual que el de proyecto" sqref="I23" xr:uid="{61B12440-EE4B-4066-A17A-B3B4F865F14F}">
      <formula1>0</formula1>
      <formula2>17.41</formula2>
    </dataValidation>
    <dataValidation type="decimal" allowBlank="1" showErrorMessage="1" errorTitle="ERROR" error="El precio debe ser menor o igual que el de proyecto" sqref="I28" xr:uid="{07CCDC0A-1239-4DCC-8C11-14CFF00430BD}">
      <formula1>0</formula1>
      <formula2>22.58</formula2>
    </dataValidation>
    <dataValidation type="decimal" allowBlank="1" showErrorMessage="1" errorTitle="ERROR" error="El precio debe ser menor o igual que el de proyecto" sqref="I30" xr:uid="{4D4EFF8D-D791-49BB-8EBA-9A1171036D15}">
      <formula1>0</formula1>
      <formula2>76.04</formula2>
    </dataValidation>
    <dataValidation type="decimal" allowBlank="1" showErrorMessage="1" errorTitle="ERROR" error="El precio debe ser menor o igual que el de proyecto" sqref="I32" xr:uid="{180E3AB3-CE2A-4585-B5ED-E9D8D6DCAA66}">
      <formula1>0</formula1>
      <formula2>95.55</formula2>
    </dataValidation>
    <dataValidation type="decimal" allowBlank="1" showErrorMessage="1" errorTitle="ERROR" error="El precio debe ser menor o igual que el de proyecto" sqref="I34" xr:uid="{8DDC7A99-87BE-433E-8275-D7ABBCABB1C4}">
      <formula1>0</formula1>
      <formula2>96.61</formula2>
    </dataValidation>
    <dataValidation type="decimal" allowBlank="1" showErrorMessage="1" errorTitle="ERROR" error="El precio debe ser menor o igual que el de proyecto" sqref="I36" xr:uid="{6EA36A78-65DD-4CDA-A9EB-28E1C05A8615}">
      <formula1>0</formula1>
      <formula2>77.1</formula2>
    </dataValidation>
    <dataValidation type="decimal" allowBlank="1" showErrorMessage="1" errorTitle="ERROR" error="El precio debe ser menor o igual que el de proyecto" sqref="I41" xr:uid="{AC7C79D8-B881-4FFB-B7DA-361BACBC4D34}">
      <formula1>0</formula1>
      <formula2>1146</formula2>
    </dataValidation>
    <dataValidation type="decimal" allowBlank="1" showErrorMessage="1" errorTitle="ERROR" error="El precio debe ser menor o igual que el de proyecto" sqref="I43" xr:uid="{1C4BC9E1-8268-4BA6-8ADA-5ECBDA8B10FC}">
      <formula1>0</formula1>
      <formula2>18.05</formula2>
    </dataValidation>
    <dataValidation type="decimal" allowBlank="1" showErrorMessage="1" errorTitle="ERROR" error="El precio debe ser menor o igual que el de proyecto" sqref="I48" xr:uid="{5EBAF5A0-9276-4CE6-9A1A-B7B125B1A689}">
      <formula1>0</formula1>
      <formula2>32.31</formula2>
    </dataValidation>
    <dataValidation type="decimal" allowBlank="1" showErrorMessage="1" errorTitle="ERROR" error="El precio debe ser menor o igual que el de proyecto" sqref="I50" xr:uid="{7DBFD797-4A0C-4922-8817-EBA5ABC1FCED}">
      <formula1>0</formula1>
      <formula2>11.63</formula2>
    </dataValidation>
    <dataValidation type="decimal" allowBlank="1" showErrorMessage="1" errorTitle="ERROR" error="El precio debe ser menor o igual que el de proyecto" sqref="I52" xr:uid="{A1ACEEF6-06E3-4F22-B5C7-BD0F3A56D5E2}">
      <formula1>0</formula1>
      <formula2>123.98</formula2>
    </dataValidation>
    <dataValidation type="decimal" allowBlank="1" showErrorMessage="1" errorTitle="ERROR" error="El precio debe ser menor o igual que el de proyecto" sqref="I54" xr:uid="{D2E7505A-9201-4443-B822-2FDDC61704F4}">
      <formula1>0</formula1>
      <formula2>123.98</formula2>
    </dataValidation>
    <dataValidation type="decimal" allowBlank="1" showErrorMessage="1" errorTitle="ERROR" error="El precio debe ser menor o igual que el de proyecto" sqref="I56" xr:uid="{8079D689-F556-4D67-8749-AB243844A65C}">
      <formula1>0</formula1>
      <formula2>13.94</formula2>
    </dataValidation>
    <dataValidation type="decimal" allowBlank="1" showErrorMessage="1" errorTitle="ERROR" error="El precio debe ser menor o igual que el de proyecto" sqref="I58" xr:uid="{324B1FD3-BD5E-4F90-9091-CAB07DA4C288}">
      <formula1>0</formula1>
      <formula2>48.6</formula2>
    </dataValidation>
    <dataValidation type="decimal" allowBlank="1" showErrorMessage="1" errorTitle="ERROR" error="El precio debe ser menor o igual que el de proyecto" sqref="I63" xr:uid="{232CF022-8F30-40C9-890F-9079922C7179}">
      <formula1>0</formula1>
      <formula2>78.06</formula2>
    </dataValidation>
    <dataValidation type="decimal" allowBlank="1" showErrorMessage="1" errorTitle="ERROR" error="El precio debe ser menor o igual que el de proyecto" sqref="I65" xr:uid="{0EC89A36-F034-4366-A90A-E9664997BD93}">
      <formula1>0</formula1>
      <formula2>166.65</formula2>
    </dataValidation>
    <dataValidation type="decimal" allowBlank="1" showErrorMessage="1" errorTitle="ERROR" error="El precio debe ser menor o igual que el de proyecto" sqref="I67" xr:uid="{7D85FC59-70C9-45EF-97DA-EA6261E57CBC}">
      <formula1>0</formula1>
      <formula2>1646.43</formula2>
    </dataValidation>
    <dataValidation type="decimal" allowBlank="1" showErrorMessage="1" errorTitle="ERROR" error="El precio debe ser menor o igual que el de proyecto" sqref="I72" xr:uid="{6A99F996-A432-4D63-B013-B1F11C33241D}">
      <formula1>0</formula1>
      <formula2>9.26</formula2>
    </dataValidation>
    <dataValidation type="decimal" allowBlank="1" showErrorMessage="1" errorTitle="ERROR" error="El precio debe ser menor o igual que el de proyecto" sqref="I77" xr:uid="{15D88900-EBCA-4916-B3D7-198EAACE9692}">
      <formula1>0</formula1>
      <formula2>4.05</formula2>
    </dataValidation>
    <dataValidation type="decimal" allowBlank="1" showErrorMessage="1" errorTitle="ERROR" error="El precio debe ser menor o igual que el de proyecto" sqref="I79" xr:uid="{C4B30C58-DA97-4FFE-9D74-D1156D5955EB}">
      <formula1>0</formula1>
      <formula2>38.78</formula2>
    </dataValidation>
    <dataValidation type="decimal" allowBlank="1" showInputMessage="1" showErrorMessage="1" errorTitle="ERROR" error="El porcentaje debe estar comprendido entre 0 y 19%" sqref="H88" xr:uid="{2D9F6030-1729-4DB3-93FF-C3B505E21F7A}">
      <formula1>0</formula1>
      <formula2>0.19</formula2>
    </dataValidation>
    <dataValidation type="decimal" allowBlank="1" showInputMessage="1" showErrorMessage="1" sqref="E88" xr:uid="{2904B03D-C2AD-4EE5-87D7-A2BEC497D90A}">
      <formula1>0</formula1>
      <formula2>0.19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Esteve Serrano, Jesús</dc:creator>
  <cp:lastModifiedBy>Cárdaba Prada, Luis María</cp:lastModifiedBy>
  <dcterms:created xsi:type="dcterms:W3CDTF">2022-12-02T09:44:37Z</dcterms:created>
  <dcterms:modified xsi:type="dcterms:W3CDTF">2022-12-02T11:48:52Z</dcterms:modified>
</cp:coreProperties>
</file>