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O:\00. EXPEDIENTES_REVISION_PUBLICADO\0. DIRECCIÓN DE OPERACIONES\OPE - 2023 - 134 - AB  - MANTENIMIENTO REPARACIÓN LECTORES ÓPTICOS - OBRA\2023 - 134 - 1 - DATOS BÁSICOS\"/>
    </mc:Choice>
  </mc:AlternateContent>
  <xr:revisionPtr revIDLastSave="0" documentId="8_{A6A75CC7-6D99-4F0C-80A0-74BCFA8BB1D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nexo memoria económic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9" i="1" l="1"/>
  <c r="H17" i="1" l="1"/>
  <c r="C17" i="1"/>
  <c r="B17" i="1"/>
  <c r="I17" i="1" l="1"/>
  <c r="H18" i="1"/>
  <c r="C18" i="1"/>
  <c r="C19" i="1" s="1"/>
  <c r="B18" i="1"/>
  <c r="E18" i="1" s="1"/>
  <c r="K17" i="1"/>
  <c r="L17" i="1"/>
  <c r="J17" i="1"/>
  <c r="D17" i="1"/>
  <c r="E17" i="1"/>
  <c r="K18" i="1" l="1"/>
  <c r="L18" i="1"/>
  <c r="J18" i="1"/>
  <c r="H19" i="1"/>
  <c r="K19" i="1" s="1"/>
  <c r="I18" i="1"/>
  <c r="D18" i="1"/>
  <c r="B19" i="1"/>
  <c r="E16" i="1"/>
  <c r="D11" i="1" l="1"/>
  <c r="L19" i="1"/>
  <c r="E19" i="1"/>
  <c r="I19" i="1"/>
  <c r="J19" i="1"/>
  <c r="D19" i="1"/>
  <c r="M17" i="1"/>
  <c r="J16" i="1"/>
  <c r="D16" i="1"/>
  <c r="M18" i="1" l="1"/>
  <c r="M19" i="1" s="1"/>
  <c r="L16" i="1"/>
  <c r="K16" i="1"/>
  <c r="I16" i="1"/>
</calcChain>
</file>

<file path=xl/sharedStrings.xml><?xml version="1.0" encoding="utf-8"?>
<sst xmlns="http://schemas.openxmlformats.org/spreadsheetml/2006/main" count="64" uniqueCount="55">
  <si>
    <t>Identificación del expediente de contratación:</t>
  </si>
  <si>
    <t>Número de expediente</t>
  </si>
  <si>
    <t>Denominación</t>
  </si>
  <si>
    <t>Posición presupuestaria</t>
  </si>
  <si>
    <t>Centro de beneficio</t>
  </si>
  <si>
    <t>Diferencia</t>
  </si>
  <si>
    <t>%</t>
  </si>
  <si>
    <t>euros</t>
  </si>
  <si>
    <t>Euros</t>
  </si>
  <si>
    <t>Variación sobre adjudicacion licitación previa</t>
  </si>
  <si>
    <t>I</t>
  </si>
  <si>
    <t>Concepto de gasto (III)</t>
  </si>
  <si>
    <t>III</t>
  </si>
  <si>
    <t>V</t>
  </si>
  <si>
    <t>Valor adjudicación (IV)</t>
  </si>
  <si>
    <t>Coste nuevos servicios (V)</t>
  </si>
  <si>
    <t>En el caso de que existieran en el nuevo contrato. En caso contrario, la casilla se dejará en blanco</t>
  </si>
  <si>
    <t>Fórmulas a emplear</t>
  </si>
  <si>
    <t>(A)</t>
  </si>
  <si>
    <t>(B)</t>
  </si>
  <si>
    <t>(C)</t>
  </si>
  <si>
    <t>(C)-(A)€</t>
  </si>
  <si>
    <t>(B)/(A)%</t>
  </si>
  <si>
    <t>(B)-(A)€</t>
  </si>
  <si>
    <t>(C)-(B)€</t>
  </si>
  <si>
    <t>Deben recogerse de forma desagregada todos los conceptos de gasto reflejados en el INI</t>
  </si>
  <si>
    <t>(C)/(A)%</t>
  </si>
  <si>
    <t>(C)/(B)%</t>
  </si>
  <si>
    <t>Cuenta contable</t>
  </si>
  <si>
    <t>Anualidades (I)</t>
  </si>
  <si>
    <t>20XX</t>
  </si>
  <si>
    <t>IVA</t>
  </si>
  <si>
    <t>TOTAL GASTOS</t>
  </si>
  <si>
    <t>Importe licitación anual</t>
  </si>
  <si>
    <t>Importe anual</t>
  </si>
  <si>
    <t>Variación sobre licitación previa anual</t>
  </si>
  <si>
    <t>Todos los importes incluyen el IVA más la posible prórroga</t>
  </si>
  <si>
    <t>SUBTOTAL</t>
  </si>
  <si>
    <t>LICITACIÓN PREVIA (II)</t>
  </si>
  <si>
    <t>NUEVA LICITACIÓN (II)</t>
  </si>
  <si>
    <t>Duración (indicar duración inicial + eventual prórroga)</t>
  </si>
  <si>
    <t>Tipo de contrato (indicar si es de Obras, Servicios o Suministros)</t>
  </si>
  <si>
    <t>Importe anua l(II) (Será igual al importe total de la columna (C))</t>
  </si>
  <si>
    <t>Importe total (I) (Con prórroga y con IVA)</t>
  </si>
  <si>
    <t>II - IV</t>
  </si>
  <si>
    <t xml:space="preserve">Si el nuevo contrato es inferior a 12 meses, la comparación con el contrato anterior se reducirá al mismo periodo del contrato actual del nuevo INI. </t>
  </si>
  <si>
    <t>En el caso de que la duración sea superior a un año, los valores reflejados se referirán exclusivamente a un periodo de 12 meses, sin prórroga y sin IVA.</t>
  </si>
  <si>
    <t>MANTENIMIENTO Y REPARACIÓN DE LECTORES AUTOMÁTICOS DE DESPLAZAMIENTO DE PÉNDULOS EN LAS PRESAS DE CANAL DE ISABEL II, S.A</t>
  </si>
  <si>
    <t>SERVICIOS</t>
  </si>
  <si>
    <t>3 AÑOS</t>
  </si>
  <si>
    <t>G/622200/000020</t>
  </si>
  <si>
    <t>MANTENIMIENTO Y REPARACIÓN DE LECTORES AUTOMÁTICOS DE DESPLAZAMIENTO DE PÉNDULOS EN LAS PRESAS DE CANAL DE ISABEL II, S.A. (N.º 86/2019)</t>
  </si>
  <si>
    <t>134/2023</t>
  </si>
  <si>
    <t>F112002</t>
  </si>
  <si>
    <t xml:space="preserve">MANTENIMIENTO Y REPARACIÓN DE LECTORES AUTOMÁTICOS DE DESPLAZAMIENTO DE PÉNDULOS EN LAS PRESAS DE CANAL DE ISABEL II, S.A., M.P.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</si>
</sst>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5" x14ac:knownFonts="1">
    <font>
      <sz val="10"/>
      <name val="Arial"/>
    </font>
    <font>
      <sz val="8"/>
      <name val="Arial"/>
      <family val="2"/>
    </font>
    <font>
      <sz val="10"/>
      <color rgb="FF0084C9"/>
      <name val="Calibri"/>
      <family val="2"/>
      <scheme val="minor"/>
    </font>
    <font>
      <sz val="8"/>
      <color rgb="FF0084C9"/>
      <name val="Calibri"/>
      <family val="2"/>
      <scheme val="minor"/>
    </font>
    <font>
      <sz val="8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7"/>
      <color rgb="FF0070C0"/>
      <name val="Calibri"/>
      <family val="2"/>
      <scheme val="minor"/>
    </font>
    <font>
      <sz val="7"/>
      <color rgb="FF0084C9"/>
      <name val="Calibri"/>
      <family val="2"/>
      <scheme val="minor"/>
    </font>
    <font>
      <i/>
      <sz val="7"/>
      <color rgb="FF0084C9"/>
      <name val="Calibri"/>
      <family val="2"/>
      <scheme val="minor"/>
    </font>
    <font>
      <sz val="7"/>
      <name val="Calibri"/>
      <family val="2"/>
      <scheme val="minor"/>
    </font>
    <font>
      <sz val="8"/>
      <name val="Calibri"/>
      <family val="2"/>
      <scheme val="minor"/>
    </font>
    <font>
      <sz val="10"/>
      <name val="Calibri"/>
      <family val="2"/>
      <scheme val="minor"/>
    </font>
    <font>
      <sz val="7"/>
      <color rgb="FFFF0000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84C9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rgb="FF0084C9"/>
      </left>
      <right style="thin">
        <color rgb="FF0084C9"/>
      </right>
      <top style="thin">
        <color rgb="FF0084C9"/>
      </top>
      <bottom/>
      <diagonal/>
    </border>
    <border>
      <left/>
      <right/>
      <top style="thin">
        <color rgb="FF0070C0"/>
      </top>
      <bottom style="thin">
        <color rgb="FF0070C0"/>
      </bottom>
      <diagonal/>
    </border>
    <border>
      <left style="thin">
        <color rgb="FF0084C9"/>
      </left>
      <right style="thin">
        <color rgb="FF0084C9"/>
      </right>
      <top style="thin">
        <color rgb="FF0084C9"/>
      </top>
      <bottom style="thin">
        <color rgb="FF0084C9"/>
      </bottom>
      <diagonal/>
    </border>
    <border>
      <left/>
      <right style="thin">
        <color rgb="FF0084C9"/>
      </right>
      <top style="thin">
        <color rgb="FF0070C0"/>
      </top>
      <bottom/>
      <diagonal/>
    </border>
    <border>
      <left/>
      <right style="thin">
        <color rgb="FF0084C9"/>
      </right>
      <top/>
      <bottom/>
      <diagonal/>
    </border>
    <border>
      <left/>
      <right style="thin">
        <color rgb="FF0084C9"/>
      </right>
      <top/>
      <bottom style="thin">
        <color rgb="FF0070C0"/>
      </bottom>
      <diagonal/>
    </border>
    <border>
      <left style="thin">
        <color rgb="FF0084C9"/>
      </left>
      <right/>
      <top/>
      <bottom/>
      <diagonal/>
    </border>
    <border>
      <left style="thin">
        <color rgb="FF0084C9"/>
      </left>
      <right/>
      <top style="thin">
        <color rgb="FF0084C9"/>
      </top>
      <bottom style="thin">
        <color rgb="FF0084C9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/>
      <right/>
      <top/>
      <bottom style="thin">
        <color rgb="FF0070C0"/>
      </bottom>
      <diagonal/>
    </border>
    <border>
      <left/>
      <right/>
      <top style="thin">
        <color rgb="FF0070C0"/>
      </top>
      <bottom/>
      <diagonal/>
    </border>
    <border>
      <left style="thin">
        <color rgb="FF0084C9"/>
      </left>
      <right/>
      <top/>
      <bottom style="thin">
        <color rgb="FF0084C9"/>
      </bottom>
      <diagonal/>
    </border>
    <border>
      <left/>
      <right style="thin">
        <color rgb="FF0084C9"/>
      </right>
      <top/>
      <bottom style="thin">
        <color rgb="FF0084C9"/>
      </bottom>
      <diagonal/>
    </border>
    <border>
      <left style="thin">
        <color rgb="FF0070C0"/>
      </left>
      <right/>
      <top style="thin">
        <color rgb="FF0084C9"/>
      </top>
      <bottom style="thin">
        <color rgb="FF0070C0"/>
      </bottom>
      <diagonal/>
    </border>
    <border>
      <left/>
      <right style="thin">
        <color rgb="FF0070C0"/>
      </right>
      <top style="thin">
        <color rgb="FF0084C9"/>
      </top>
      <bottom style="thin">
        <color rgb="FF0070C0"/>
      </bottom>
      <diagonal/>
    </border>
    <border>
      <left style="thin">
        <color rgb="FF0084C9"/>
      </left>
      <right style="thin">
        <color rgb="FF0084C9"/>
      </right>
      <top/>
      <bottom style="thin">
        <color rgb="FF0070C0"/>
      </bottom>
      <diagonal/>
    </border>
  </borders>
  <cellStyleXfs count="4">
    <xf numFmtId="0" fontId="0" fillId="0" borderId="0"/>
    <xf numFmtId="43" fontId="13" fillId="0" borderId="0" applyFont="0" applyFill="0" applyBorder="0" applyAlignment="0" applyProtection="0"/>
    <xf numFmtId="0" fontId="13" fillId="0" borderId="0"/>
    <xf numFmtId="9" fontId="14" fillId="0" borderId="0" applyFont="0" applyFill="0" applyBorder="0" applyAlignment="0" applyProtection="0"/>
  </cellStyleXfs>
  <cellXfs count="56">
    <xf numFmtId="0" fontId="0" fillId="0" borderId="0" xfId="0"/>
    <xf numFmtId="0" fontId="2" fillId="0" borderId="0" xfId="0" applyFont="1"/>
    <xf numFmtId="0" fontId="5" fillId="2" borderId="2" xfId="0" applyFont="1" applyFill="1" applyBorder="1"/>
    <xf numFmtId="0" fontId="7" fillId="3" borderId="2" xfId="0" applyFont="1" applyFill="1" applyBorder="1" applyAlignment="1">
      <alignment horizontal="left" indent="1"/>
    </xf>
    <xf numFmtId="0" fontId="7" fillId="0" borderId="8" xfId="0" applyFont="1" applyBorder="1" applyAlignment="1">
      <alignment horizontal="center" wrapText="1"/>
    </xf>
    <xf numFmtId="0" fontId="8" fillId="0" borderId="0" xfId="0" applyFont="1"/>
    <xf numFmtId="0" fontId="7" fillId="0" borderId="7" xfId="0" applyFont="1" applyBorder="1" applyAlignment="1">
      <alignment wrapText="1"/>
    </xf>
    <xf numFmtId="0" fontId="7" fillId="0" borderId="0" xfId="0" applyFont="1" applyAlignment="1">
      <alignment wrapText="1"/>
    </xf>
    <xf numFmtId="0" fontId="10" fillId="0" borderId="2" xfId="0" applyFont="1" applyBorder="1" applyAlignment="1">
      <alignment vertical="top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7" fillId="3" borderId="2" xfId="0" applyFont="1" applyFill="1" applyBorder="1"/>
    <xf numFmtId="0" fontId="12" fillId="3" borderId="2" xfId="0" applyFont="1" applyFill="1" applyBorder="1"/>
    <xf numFmtId="4" fontId="10" fillId="0" borderId="2" xfId="0" applyNumberFormat="1" applyFont="1" applyBorder="1"/>
    <xf numFmtId="4" fontId="11" fillId="0" borderId="0" xfId="0" applyNumberFormat="1" applyFont="1"/>
    <xf numFmtId="4" fontId="7" fillId="3" borderId="2" xfId="1" applyNumberFormat="1" applyFont="1" applyFill="1" applyBorder="1" applyAlignment="1"/>
    <xf numFmtId="0" fontId="10" fillId="3" borderId="2" xfId="0" applyFont="1" applyFill="1" applyBorder="1" applyAlignment="1">
      <alignment horizontal="left" indent="1"/>
    </xf>
    <xf numFmtId="4" fontId="9" fillId="3" borderId="2" xfId="1" applyNumberFormat="1" applyFont="1" applyFill="1" applyBorder="1" applyAlignment="1"/>
    <xf numFmtId="0" fontId="9" fillId="3" borderId="2" xfId="0" applyFont="1" applyFill="1" applyBorder="1" applyAlignment="1">
      <alignment horizontal="justify" vertical="top" wrapText="1"/>
    </xf>
    <xf numFmtId="4" fontId="9" fillId="3" borderId="9" xfId="0" applyNumberFormat="1" applyFont="1" applyFill="1" applyBorder="1" applyAlignment="1">
      <alignment horizontal="right" vertical="top"/>
    </xf>
    <xf numFmtId="4" fontId="9" fillId="0" borderId="9" xfId="1" applyNumberFormat="1" applyFont="1" applyFill="1" applyBorder="1" applyAlignment="1">
      <alignment horizontal="right" vertical="top"/>
    </xf>
    <xf numFmtId="4" fontId="9" fillId="0" borderId="9" xfId="0" applyNumberFormat="1" applyFont="1" applyBorder="1" applyAlignment="1">
      <alignment horizontal="right" vertical="top"/>
    </xf>
    <xf numFmtId="10" fontId="9" fillId="3" borderId="9" xfId="3" applyNumberFormat="1" applyFont="1" applyFill="1" applyBorder="1" applyAlignment="1">
      <alignment horizontal="right" vertical="top"/>
    </xf>
    <xf numFmtId="10" fontId="9" fillId="0" borderId="9" xfId="3" applyNumberFormat="1" applyFont="1" applyFill="1" applyBorder="1" applyAlignment="1">
      <alignment horizontal="right" vertical="top"/>
    </xf>
    <xf numFmtId="0" fontId="7" fillId="0" borderId="3" xfId="0" applyFont="1" applyBorder="1" applyAlignment="1">
      <alignment horizontal="center" wrapText="1"/>
    </xf>
    <xf numFmtId="0" fontId="7" fillId="0" borderId="2" xfId="0" applyFont="1" applyBorder="1" applyAlignment="1">
      <alignment horizontal="left"/>
    </xf>
    <xf numFmtId="0" fontId="10" fillId="0" borderId="10" xfId="0" applyFont="1" applyBorder="1" applyAlignment="1">
      <alignment horizontal="left" vertical="top"/>
    </xf>
    <xf numFmtId="0" fontId="5" fillId="2" borderId="0" xfId="0" applyFont="1" applyFill="1" applyAlignment="1">
      <alignment horizontal="center"/>
    </xf>
    <xf numFmtId="0" fontId="7" fillId="0" borderId="3" xfId="0" applyFont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left" vertical="center"/>
    </xf>
    <xf numFmtId="0" fontId="7" fillId="3" borderId="10" xfId="0" applyFont="1" applyFill="1" applyBorder="1" applyAlignment="1">
      <alignment horizontal="left" vertical="center"/>
    </xf>
    <xf numFmtId="0" fontId="4" fillId="2" borderId="0" xfId="0" applyFont="1" applyFill="1" applyAlignment="1">
      <alignment horizontal="center"/>
    </xf>
    <xf numFmtId="0" fontId="10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/>
    </xf>
    <xf numFmtId="0" fontId="6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/>
    </xf>
    <xf numFmtId="0" fontId="7" fillId="0" borderId="7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7" fillId="0" borderId="12" xfId="0" applyFont="1" applyBorder="1" applyAlignment="1">
      <alignment horizontal="center" wrapText="1"/>
    </xf>
    <xf numFmtId="0" fontId="7" fillId="0" borderId="13" xfId="0" applyFont="1" applyBorder="1" applyAlignment="1">
      <alignment horizontal="center" wrapText="1"/>
    </xf>
    <xf numFmtId="0" fontId="6" fillId="3" borderId="7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10" fillId="0" borderId="2" xfId="2" applyFont="1" applyBorder="1" applyAlignment="1">
      <alignment horizontal="left" vertical="top"/>
    </xf>
    <xf numFmtId="0" fontId="9" fillId="3" borderId="14" xfId="0" applyFont="1" applyFill="1" applyBorder="1" applyAlignment="1">
      <alignment horizontal="justify" vertical="top" wrapText="1"/>
    </xf>
    <xf numFmtId="0" fontId="9" fillId="3" borderId="15" xfId="0" applyFont="1" applyFill="1" applyBorder="1" applyAlignment="1">
      <alignment horizontal="justify" vertical="top" wrapText="1"/>
    </xf>
  </cellXfs>
  <cellStyles count="4">
    <cellStyle name="Millares" xfId="1" builtinId="3"/>
    <cellStyle name="Normal" xfId="0" builtinId="0"/>
    <cellStyle name="Normal 2" xfId="2" xr:uid="{E3FDCFC1-A6EE-4413-B0D3-96F635177F9E}"/>
    <cellStyle name="Porcentaje" xfId="3" builtinId="5"/>
  </cellStyles>
  <dxfs count="0"/>
  <tableStyles count="0" defaultTableStyle="TableStyleMedium9" defaultPivotStyle="PivotStyleLight16"/>
  <colors>
    <mruColors>
      <color rgb="FF0084C9"/>
      <color rgb="FF46464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5"/>
  <sheetViews>
    <sheetView showGridLines="0" tabSelected="1" zoomScaleNormal="100" zoomScalePageLayoutView="115" workbookViewId="0">
      <selection activeCell="B6" sqref="B6:M6"/>
    </sheetView>
  </sheetViews>
  <sheetFormatPr baseColWidth="10" defaultColWidth="11.44140625" defaultRowHeight="13.8" x14ac:dyDescent="0.3"/>
  <cols>
    <col min="1" max="1" width="20.33203125" style="1" customWidth="1"/>
    <col min="2" max="5" width="8.88671875" style="1" customWidth="1"/>
    <col min="6" max="6" width="14.33203125" style="1" customWidth="1"/>
    <col min="7" max="12" width="8.88671875" style="1" customWidth="1"/>
    <col min="13" max="13" width="12" style="1" customWidth="1"/>
    <col min="14" max="16384" width="11.44140625" style="1"/>
  </cols>
  <sheetData>
    <row r="1" spans="1:13" x14ac:dyDescent="0.3">
      <c r="A1" s="37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x14ac:dyDescent="0.3">
      <c r="A2" s="3" t="s">
        <v>1</v>
      </c>
      <c r="B2" s="26" t="s">
        <v>52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</row>
    <row r="3" spans="1:13" ht="19.8" customHeight="1" x14ac:dyDescent="0.3">
      <c r="A3" s="3" t="s">
        <v>2</v>
      </c>
      <c r="B3" s="38" t="s">
        <v>54</v>
      </c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4" spans="1:13" x14ac:dyDescent="0.3">
      <c r="A4" s="3" t="s">
        <v>41</v>
      </c>
      <c r="B4" s="3"/>
      <c r="C4" s="3"/>
      <c r="D4" s="16" t="s">
        <v>48</v>
      </c>
      <c r="E4" s="3"/>
      <c r="F4" s="3"/>
      <c r="G4" s="3"/>
      <c r="H4" s="3"/>
      <c r="I4" s="3"/>
      <c r="J4" s="3"/>
      <c r="K4" s="3"/>
      <c r="L4" s="3"/>
      <c r="M4" s="3"/>
    </row>
    <row r="5" spans="1:13" x14ac:dyDescent="0.3">
      <c r="A5" s="3" t="s">
        <v>40</v>
      </c>
      <c r="B5" s="8"/>
      <c r="C5" s="8"/>
      <c r="D5" s="8" t="s">
        <v>49</v>
      </c>
      <c r="E5" s="8"/>
      <c r="F5" s="8"/>
      <c r="G5" s="8"/>
      <c r="H5" s="8"/>
      <c r="I5" s="8"/>
      <c r="J5" s="8"/>
      <c r="K5" s="8"/>
      <c r="L5" s="8"/>
      <c r="M5" s="8"/>
    </row>
    <row r="6" spans="1:13" x14ac:dyDescent="0.3">
      <c r="A6" s="3" t="s">
        <v>4</v>
      </c>
      <c r="B6" s="39" t="s">
        <v>53</v>
      </c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</row>
    <row r="7" spans="1:13" x14ac:dyDescent="0.3">
      <c r="A7" s="3" t="s">
        <v>3</v>
      </c>
      <c r="B7" s="53" t="s">
        <v>50</v>
      </c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</row>
    <row r="8" spans="1:13" x14ac:dyDescent="0.3">
      <c r="A8" s="3" t="s">
        <v>28</v>
      </c>
      <c r="B8" s="39">
        <v>622200</v>
      </c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</row>
    <row r="9" spans="1:13" x14ac:dyDescent="0.3">
      <c r="A9" s="3" t="s">
        <v>43</v>
      </c>
      <c r="B9" s="11"/>
      <c r="C9" s="17">
        <f>C10+E10+G10+I10</f>
        <v>72600</v>
      </c>
      <c r="D9" s="11"/>
      <c r="E9" s="11"/>
      <c r="F9" s="11"/>
      <c r="G9" s="11"/>
      <c r="H9" s="11"/>
      <c r="I9" s="11"/>
      <c r="J9" s="11"/>
      <c r="K9" s="11"/>
      <c r="L9" s="11"/>
      <c r="M9" s="11"/>
    </row>
    <row r="10" spans="1:13" x14ac:dyDescent="0.3">
      <c r="A10" s="3" t="s">
        <v>29</v>
      </c>
      <c r="B10" s="2">
        <v>2024</v>
      </c>
      <c r="C10" s="13">
        <v>6050</v>
      </c>
      <c r="D10" s="2">
        <v>2025</v>
      </c>
      <c r="E10" s="13">
        <v>24200</v>
      </c>
      <c r="F10" s="2">
        <v>2026</v>
      </c>
      <c r="G10" s="13">
        <v>24200</v>
      </c>
      <c r="H10" s="2">
        <v>2027</v>
      </c>
      <c r="I10" s="13">
        <v>18150</v>
      </c>
      <c r="J10" s="2" t="s">
        <v>30</v>
      </c>
      <c r="K10" s="13"/>
      <c r="L10" s="2" t="s">
        <v>30</v>
      </c>
      <c r="M10" s="14"/>
    </row>
    <row r="11" spans="1:13" x14ac:dyDescent="0.3">
      <c r="A11" s="3" t="s">
        <v>42</v>
      </c>
      <c r="B11" s="12"/>
      <c r="C11" s="12"/>
      <c r="D11" s="15">
        <f>H19</f>
        <v>24200</v>
      </c>
      <c r="E11" s="12"/>
      <c r="F11" s="12"/>
      <c r="G11" s="12"/>
      <c r="H11" s="12"/>
      <c r="I11" s="12"/>
      <c r="J11" s="12"/>
      <c r="K11" s="12"/>
      <c r="L11" s="12"/>
      <c r="M11" s="12"/>
    </row>
    <row r="12" spans="1:13" x14ac:dyDescent="0.3">
      <c r="A12" s="3"/>
      <c r="B12" s="27" t="s">
        <v>38</v>
      </c>
      <c r="C12" s="27"/>
      <c r="D12" s="27"/>
      <c r="E12" s="27"/>
      <c r="F12" s="45" t="s">
        <v>39</v>
      </c>
      <c r="G12" s="45"/>
      <c r="H12" s="45"/>
      <c r="I12" s="45"/>
      <c r="J12" s="45"/>
      <c r="K12" s="45"/>
      <c r="L12" s="45"/>
      <c r="M12" s="45"/>
    </row>
    <row r="13" spans="1:13" ht="18.75" customHeight="1" x14ac:dyDescent="0.3">
      <c r="A13" s="40" t="s">
        <v>11</v>
      </c>
      <c r="B13" s="29" t="s">
        <v>33</v>
      </c>
      <c r="C13" s="28" t="s">
        <v>14</v>
      </c>
      <c r="D13" s="28"/>
      <c r="E13" s="28"/>
      <c r="F13" s="50" t="s">
        <v>11</v>
      </c>
      <c r="G13" s="41"/>
      <c r="H13" s="43" t="s">
        <v>33</v>
      </c>
      <c r="I13" s="46" t="s">
        <v>35</v>
      </c>
      <c r="J13" s="47"/>
      <c r="K13" s="46" t="s">
        <v>9</v>
      </c>
      <c r="L13" s="47"/>
      <c r="M13" s="43" t="s">
        <v>15</v>
      </c>
    </row>
    <row r="14" spans="1:13" ht="12.75" customHeight="1" x14ac:dyDescent="0.3">
      <c r="A14" s="41"/>
      <c r="B14" s="30"/>
      <c r="C14" s="33" t="s">
        <v>34</v>
      </c>
      <c r="D14" s="32" t="s">
        <v>5</v>
      </c>
      <c r="E14" s="32"/>
      <c r="F14" s="50"/>
      <c r="G14" s="41"/>
      <c r="H14" s="43"/>
      <c r="I14" s="6"/>
      <c r="J14" s="7"/>
      <c r="K14" s="48"/>
      <c r="L14" s="49"/>
      <c r="M14" s="43"/>
    </row>
    <row r="15" spans="1:13" x14ac:dyDescent="0.3">
      <c r="A15" s="42"/>
      <c r="B15" s="31"/>
      <c r="C15" s="34"/>
      <c r="D15" s="24" t="s">
        <v>7</v>
      </c>
      <c r="E15" s="24" t="s">
        <v>6</v>
      </c>
      <c r="F15" s="51"/>
      <c r="G15" s="52"/>
      <c r="H15" s="44"/>
      <c r="I15" s="24" t="s">
        <v>8</v>
      </c>
      <c r="J15" s="24" t="s">
        <v>6</v>
      </c>
      <c r="K15" s="24" t="s">
        <v>8</v>
      </c>
      <c r="L15" s="4" t="s">
        <v>6</v>
      </c>
      <c r="M15" s="44"/>
    </row>
    <row r="16" spans="1:13" ht="48" x14ac:dyDescent="0.3">
      <c r="A16" s="18" t="s">
        <v>51</v>
      </c>
      <c r="B16" s="19">
        <v>20000</v>
      </c>
      <c r="C16" s="19">
        <v>15600</v>
      </c>
      <c r="D16" s="19">
        <f>C16-B16</f>
        <v>-4400</v>
      </c>
      <c r="E16" s="22">
        <f>C16/B16</f>
        <v>0.78</v>
      </c>
      <c r="F16" s="54" t="s">
        <v>47</v>
      </c>
      <c r="G16" s="55"/>
      <c r="H16" s="19">
        <v>20000</v>
      </c>
      <c r="I16" s="19">
        <f>H16-B16</f>
        <v>0</v>
      </c>
      <c r="J16" s="22">
        <f>H16/B16</f>
        <v>1</v>
      </c>
      <c r="K16" s="19">
        <f>H16-C16</f>
        <v>4400</v>
      </c>
      <c r="L16" s="22">
        <f>H16/C16</f>
        <v>1.2820512820512822</v>
      </c>
      <c r="M16" s="21"/>
    </row>
    <row r="17" spans="1:13" x14ac:dyDescent="0.3">
      <c r="A17" s="3" t="s">
        <v>37</v>
      </c>
      <c r="B17" s="20">
        <f>SUM(B16:B16)</f>
        <v>20000</v>
      </c>
      <c r="C17" s="20">
        <f>SUM(C16:C16)</f>
        <v>15600</v>
      </c>
      <c r="D17" s="19">
        <f t="shared" ref="D17:D19" si="0">C17-B17</f>
        <v>-4400</v>
      </c>
      <c r="E17" s="22">
        <f t="shared" ref="E17:E19" si="1">C17/B17</f>
        <v>0.78</v>
      </c>
      <c r="F17" s="3" t="s">
        <v>37</v>
      </c>
      <c r="G17" s="3"/>
      <c r="H17" s="20">
        <f>SUM(H16:H16)</f>
        <v>20000</v>
      </c>
      <c r="I17" s="19">
        <f>H17-B17</f>
        <v>0</v>
      </c>
      <c r="J17" s="23">
        <f t="shared" ref="J17:J19" si="2">H17/B17</f>
        <v>1</v>
      </c>
      <c r="K17" s="19">
        <f t="shared" ref="K17:K19" si="3">H17-C17</f>
        <v>4400</v>
      </c>
      <c r="L17" s="23">
        <f t="shared" ref="L17:L19" si="4">H17/C17</f>
        <v>1.2820512820512822</v>
      </c>
      <c r="M17" s="20">
        <f>SUM(M16:M16)</f>
        <v>0</v>
      </c>
    </row>
    <row r="18" spans="1:13" x14ac:dyDescent="0.3">
      <c r="A18" s="3" t="s">
        <v>31</v>
      </c>
      <c r="B18" s="19">
        <f>+B17*0.21</f>
        <v>4200</v>
      </c>
      <c r="C18" s="19">
        <f>+C17*0.21</f>
        <v>3276</v>
      </c>
      <c r="D18" s="19">
        <f t="shared" si="0"/>
        <v>-924</v>
      </c>
      <c r="E18" s="22">
        <f t="shared" si="1"/>
        <v>0.78</v>
      </c>
      <c r="F18" s="3" t="s">
        <v>31</v>
      </c>
      <c r="G18" s="3"/>
      <c r="H18" s="19">
        <f>+H17*0.21</f>
        <v>4200</v>
      </c>
      <c r="I18" s="19">
        <f t="shared" ref="I18:I19" si="5">H18-B18</f>
        <v>0</v>
      </c>
      <c r="J18" s="22">
        <f t="shared" si="2"/>
        <v>1</v>
      </c>
      <c r="K18" s="19">
        <f t="shared" si="3"/>
        <v>924</v>
      </c>
      <c r="L18" s="22">
        <f t="shared" si="4"/>
        <v>1.2820512820512822</v>
      </c>
      <c r="M18" s="19">
        <f>+M17*0.21</f>
        <v>0</v>
      </c>
    </row>
    <row r="19" spans="1:13" x14ac:dyDescent="0.3">
      <c r="A19" s="3" t="s">
        <v>32</v>
      </c>
      <c r="B19" s="21">
        <f>B17+B18</f>
        <v>24200</v>
      </c>
      <c r="C19" s="21">
        <f>C17+C18</f>
        <v>18876</v>
      </c>
      <c r="D19" s="19">
        <f t="shared" si="0"/>
        <v>-5324</v>
      </c>
      <c r="E19" s="22">
        <f t="shared" si="1"/>
        <v>0.78</v>
      </c>
      <c r="F19" s="3" t="s">
        <v>32</v>
      </c>
      <c r="G19" s="3"/>
      <c r="H19" s="21">
        <f>H17+H18</f>
        <v>24200</v>
      </c>
      <c r="I19" s="19">
        <f t="shared" si="5"/>
        <v>0</v>
      </c>
      <c r="J19" s="23">
        <f t="shared" si="2"/>
        <v>1</v>
      </c>
      <c r="K19" s="19">
        <f t="shared" si="3"/>
        <v>5324</v>
      </c>
      <c r="L19" s="23">
        <f t="shared" si="4"/>
        <v>1.2820512820512822</v>
      </c>
      <c r="M19" s="20">
        <f>M17+M18</f>
        <v>0</v>
      </c>
    </row>
    <row r="20" spans="1:13" x14ac:dyDescent="0.3">
      <c r="A20" s="5" t="s">
        <v>17</v>
      </c>
      <c r="B20" s="9" t="s">
        <v>18</v>
      </c>
      <c r="C20" s="9" t="s">
        <v>19</v>
      </c>
      <c r="D20" s="9" t="s">
        <v>23</v>
      </c>
      <c r="E20" s="9" t="s">
        <v>22</v>
      </c>
      <c r="F20" s="9"/>
      <c r="G20" s="10"/>
      <c r="H20" s="9" t="s">
        <v>20</v>
      </c>
      <c r="I20" s="9" t="s">
        <v>21</v>
      </c>
      <c r="J20" s="9" t="s">
        <v>26</v>
      </c>
      <c r="K20" s="9" t="s">
        <v>24</v>
      </c>
      <c r="L20" s="9" t="s">
        <v>27</v>
      </c>
    </row>
    <row r="21" spans="1:13" x14ac:dyDescent="0.3">
      <c r="A21" s="3" t="s">
        <v>10</v>
      </c>
      <c r="B21" s="25" t="s">
        <v>36</v>
      </c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3">
      <c r="A22" s="35" t="s">
        <v>44</v>
      </c>
      <c r="B22" s="25" t="s">
        <v>46</v>
      </c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3">
      <c r="A23" s="36"/>
      <c r="B23" s="25" t="s">
        <v>45</v>
      </c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3">
      <c r="A24" s="3" t="s">
        <v>12</v>
      </c>
      <c r="B24" s="25" t="s">
        <v>25</v>
      </c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</row>
    <row r="25" spans="1:13" x14ac:dyDescent="0.3">
      <c r="A25" s="3" t="s">
        <v>13</v>
      </c>
      <c r="B25" s="25" t="s">
        <v>16</v>
      </c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</row>
  </sheetData>
  <mergeCells count="25">
    <mergeCell ref="A22:A23"/>
    <mergeCell ref="B23:M23"/>
    <mergeCell ref="A1:M1"/>
    <mergeCell ref="B3:M3"/>
    <mergeCell ref="B6:M6"/>
    <mergeCell ref="A13:A15"/>
    <mergeCell ref="H13:H15"/>
    <mergeCell ref="M13:M15"/>
    <mergeCell ref="F12:M12"/>
    <mergeCell ref="K13:L14"/>
    <mergeCell ref="F13:G15"/>
    <mergeCell ref="B7:M7"/>
    <mergeCell ref="B8:M8"/>
    <mergeCell ref="F16:G16"/>
    <mergeCell ref="I13:J13"/>
    <mergeCell ref="B25:M25"/>
    <mergeCell ref="B22:M22"/>
    <mergeCell ref="B24:M24"/>
    <mergeCell ref="B21:M21"/>
    <mergeCell ref="B2:M2"/>
    <mergeCell ref="B12:E12"/>
    <mergeCell ref="C13:E13"/>
    <mergeCell ref="B13:B15"/>
    <mergeCell ref="D14:E14"/>
    <mergeCell ref="C14:C15"/>
  </mergeCells>
  <phoneticPr fontId="1" type="noConversion"/>
  <pageMargins left="0.55118110236220474" right="0.47244094488188981" top="1.6141732283464567" bottom="0.98425196850393704" header="0.59055118110236227" footer="0.47244094488188981"/>
  <pageSetup paperSize="9" orientation="landscape" horizontalDpi="4294967295" verticalDpi="4294967295" r:id="rId1"/>
  <headerFooter scaleWithDoc="0">
    <oddHeader>&amp;L&amp;G&amp;C&amp;"-,Negrita"&amp;K0084C9Anexo al Informe de Necesidad e Idoneidad (INI) de los expedientes de contratación:
comparación de la nueva licitación con la licitación y adjudicación previa</oddHeader>
    <oddFooter>&amp;L&amp;G&amp;R&amp;"-,Normal"&amp;9&amp;K0084C9Página &amp;P de &amp;N</oddFooter>
  </headerFooter>
  <customProperties>
    <customPr name="EpmWorksheetKeyString_GUID" r:id="rId2"/>
  </customProperties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memoria económica</vt:lpstr>
    </vt:vector>
  </TitlesOfParts>
  <Company>Canal de Isabel II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 Ferrer, Román</dc:creator>
  <cp:lastModifiedBy>Escudero Parro, Marina</cp:lastModifiedBy>
  <cp:lastPrinted>2020-02-12T15:59:06Z</cp:lastPrinted>
  <dcterms:created xsi:type="dcterms:W3CDTF">2010-03-01T11:48:19Z</dcterms:created>
  <dcterms:modified xsi:type="dcterms:W3CDTF">2023-07-07T08:41:46Z</dcterms:modified>
</cp:coreProperties>
</file>