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aldeisabelsegunda.sharepoint.com/sites/telecontrol-Administracin/Documentos compartidos/Administración/Contratos/U153/2023/MYTICO/76-2023-G_TELEFONÍA_MÓVIL/010 INI/"/>
    </mc:Choice>
  </mc:AlternateContent>
  <xr:revisionPtr revIDLastSave="92" documentId="8_{0D927676-20D6-42CA-859F-9A6CC6B81ECA}" xr6:coauthVersionLast="47" xr6:coauthVersionMax="47" xr10:uidLastSave="{47A29016-B0BE-4E23-B1F5-C7B17B5BB72D}"/>
  <bookViews>
    <workbookView xWindow="-110" yWindow="-110" windowWidth="19420" windowHeight="10420" xr2:uid="{00000000-000D-0000-FFFF-FFFF00000000}"/>
  </bookViews>
  <sheets>
    <sheet name="Anexo memoria económic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L16" i="1" l="1"/>
  <c r="I25" i="1"/>
  <c r="K25" i="1"/>
  <c r="L25" i="1"/>
  <c r="D25" i="1"/>
  <c r="E25" i="1"/>
  <c r="H27" i="1"/>
  <c r="C27" i="1"/>
  <c r="E24" i="1"/>
  <c r="L24" i="1"/>
  <c r="B27" i="1"/>
  <c r="I27" i="1" l="1"/>
  <c r="K27" i="1"/>
  <c r="D17" i="1"/>
  <c r="D18" i="1"/>
  <c r="D19" i="1"/>
  <c r="D20" i="1"/>
  <c r="D21" i="1"/>
  <c r="D22" i="1"/>
  <c r="D23" i="1"/>
  <c r="D24" i="1"/>
  <c r="D16" i="1"/>
  <c r="D27" i="1" l="1"/>
  <c r="L17" i="1"/>
  <c r="L19" i="1"/>
  <c r="L20" i="1"/>
  <c r="L21" i="1"/>
  <c r="L22" i="1"/>
  <c r="L23" i="1"/>
  <c r="K17" i="1"/>
  <c r="K18" i="1"/>
  <c r="K19" i="1"/>
  <c r="K20" i="1"/>
  <c r="K21" i="1"/>
  <c r="K22" i="1"/>
  <c r="K23" i="1"/>
  <c r="K24" i="1"/>
  <c r="K16" i="1"/>
  <c r="J17" i="1"/>
  <c r="J18" i="1"/>
  <c r="J19" i="1"/>
  <c r="J20" i="1"/>
  <c r="J21" i="1"/>
  <c r="J22" i="1"/>
  <c r="J23" i="1"/>
  <c r="J16" i="1"/>
  <c r="I17" i="1"/>
  <c r="I19" i="1"/>
  <c r="I20" i="1"/>
  <c r="I21" i="1"/>
  <c r="I22" i="1"/>
  <c r="I23" i="1"/>
  <c r="I24" i="1"/>
  <c r="I16" i="1"/>
  <c r="E17" i="1"/>
  <c r="E18" i="1"/>
  <c r="E19" i="1"/>
  <c r="E20" i="1"/>
  <c r="E21" i="1"/>
  <c r="E22" i="1"/>
  <c r="E23" i="1"/>
  <c r="E16" i="1"/>
  <c r="H28" i="1"/>
  <c r="H29" i="1" s="1"/>
  <c r="E27" i="1" l="1"/>
  <c r="C28" i="1" l="1"/>
  <c r="C29" i="1" s="1"/>
  <c r="B28" i="1"/>
  <c r="B29" i="1" s="1"/>
  <c r="I29" i="1" s="1"/>
  <c r="L27" i="1" l="1"/>
  <c r="K28" i="1"/>
  <c r="L28" i="1"/>
  <c r="K29" i="1"/>
  <c r="L29" i="1"/>
  <c r="J27" i="1"/>
  <c r="I28" i="1"/>
  <c r="J28" i="1"/>
  <c r="J29" i="1"/>
  <c r="E28" i="1"/>
  <c r="D29" i="1"/>
  <c r="E29" i="1"/>
  <c r="D28" i="1" l="1"/>
</calcChain>
</file>

<file path=xl/sharedStrings.xml><?xml version="1.0" encoding="utf-8"?>
<sst xmlns="http://schemas.openxmlformats.org/spreadsheetml/2006/main" count="79" uniqueCount="71">
  <si>
    <t>Identificación del expediente de contratación:</t>
  </si>
  <si>
    <t>Número de expediente</t>
  </si>
  <si>
    <t>76/2023</t>
  </si>
  <si>
    <t>Denominación</t>
  </si>
  <si>
    <t>SERVICIO DE TELEFONÍA MÓVIL Y DATOS DE BANDA ANCHA DE CANAL DE ISABEL II S.A.M.P.</t>
  </si>
  <si>
    <t>Tipo de contrato (indicar si es de Obras, Servicios o Suministros)</t>
  </si>
  <si>
    <t xml:space="preserve">SERVICIO </t>
  </si>
  <si>
    <t>Duración (indicar duración inicial + eventual prórroga)</t>
  </si>
  <si>
    <t>CUATRO AÑOS Y UN AÑO DE PRÓRROGA</t>
  </si>
  <si>
    <t>Centro de beneficio</t>
  </si>
  <si>
    <t>U153000</t>
  </si>
  <si>
    <t>Posición presupuestaria</t>
  </si>
  <si>
    <t>G/629000/000001</t>
  </si>
  <si>
    <t>Cuenta contable</t>
  </si>
  <si>
    <t>Anualidades (I)</t>
  </si>
  <si>
    <t>Importe anua l(II) (Será igual al importe total de la columna (C))  1.754.638,18 €</t>
  </si>
  <si>
    <t>LICITACIÓN PREVIA (II)</t>
  </si>
  <si>
    <t>NUEVA LICITACIÓN (II)</t>
  </si>
  <si>
    <t>Concepto de gasto (III)</t>
  </si>
  <si>
    <t>Importe licitación anual</t>
  </si>
  <si>
    <t>Valor adjudicación (IV)</t>
  </si>
  <si>
    <t>Variación sobre licitación previa anual</t>
  </si>
  <si>
    <t>Variación sobre adjudicacion licitación previa</t>
  </si>
  <si>
    <t>Coste nuevos servicios (V)</t>
  </si>
  <si>
    <t>Importe anual</t>
  </si>
  <si>
    <t>Diferencia</t>
  </si>
  <si>
    <t>euros</t>
  </si>
  <si>
    <t>%</t>
  </si>
  <si>
    <t>Euros</t>
  </si>
  <si>
    <t>1. DATOS  USUARIOS y MMS</t>
  </si>
  <si>
    <t>1. DATOS USUARIOS Y MMS LOTES 1 Y 2</t>
  </si>
  <si>
    <t>2. LLAMADAS DE VOZ Y MENSAJES</t>
  </si>
  <si>
    <t>2. LLAMADAS DE VOZ Y MENSAJES LOTES 1 Y 2</t>
  </si>
  <si>
    <t>3. CUOTAS Y OTROS CONCEPTOS</t>
  </si>
  <si>
    <t>3. CUOTRAS Y OTROS SERVICIOS LOTES 1 Y 2</t>
  </si>
  <si>
    <t>4.OTROS SERVICIOS</t>
  </si>
  <si>
    <t>5. PROYECTOS GSM DATOS</t>
  </si>
  <si>
    <t>6. SISTEMAS MÁQUINA A MÁQUINA (M2M)</t>
  </si>
  <si>
    <t>4. SISTEMAS MÁQUINA A MÁQUINA LOTES 1 Y 2</t>
  </si>
  <si>
    <t>7. SERVICIOS POSTVENTA</t>
  </si>
  <si>
    <t>5. TERMINALES Y SERVICIOS POSTVENTA LOTES 1 Y 2</t>
  </si>
  <si>
    <t>8. MENSAJERÍA</t>
  </si>
  <si>
    <t>6. PLATAFORMA DE MENSAJERÍA LOTES 1 Y 2</t>
  </si>
  <si>
    <t>9.LLAMADAS  TELEFONÍA MOVIL DESDE TERMINALES FIJOS QUE SALEN POR PRIMARIO (MÓVIL)</t>
  </si>
  <si>
    <t>7. LLAMADAS TELEFONÍA MÓVIL DE DATOS LOTES 1 Y 2</t>
  </si>
  <si>
    <t xml:space="preserve">10. CUOTA CIRCUITOS DE INTERCONEXIÓN </t>
  </si>
  <si>
    <t xml:space="preserve">8. CUOTA CIRCUITOS DE INTERCONEXIÓN LOTES 1 Y 2 </t>
  </si>
  <si>
    <t>SUBTOTAL</t>
  </si>
  <si>
    <t>IVA</t>
  </si>
  <si>
    <t>TOTAL GASTOS</t>
  </si>
  <si>
    <t>Fórmulas a emplear</t>
  </si>
  <si>
    <t>(A)</t>
  </si>
  <si>
    <t>(B)</t>
  </si>
  <si>
    <t>(B)-(A)€</t>
  </si>
  <si>
    <t>(B)/(A)%</t>
  </si>
  <si>
    <t>(C)</t>
  </si>
  <si>
    <t>(C)-(A)€</t>
  </si>
  <si>
    <t>(C)/(A)%</t>
  </si>
  <si>
    <t>(C)-(B)€</t>
  </si>
  <si>
    <t>(C)/(B)%</t>
  </si>
  <si>
    <t>I</t>
  </si>
  <si>
    <t>Todos los importes incluyen el IVA más la posible prórroga</t>
  </si>
  <si>
    <t>II</t>
  </si>
  <si>
    <t xml:space="preserve">En el caso de que la duración sea superior a un año, los valores reflejados se referirán exclusivamente a un periodo de 12 meses, sin prórroga y sin IVA, coherente con lo indicado en el apartado 3.E del INI </t>
  </si>
  <si>
    <t>III</t>
  </si>
  <si>
    <t>Deben recogerse de forma desagregada todos los conceptos de gasto reflejados en el INI</t>
  </si>
  <si>
    <t>IV</t>
  </si>
  <si>
    <t>En el caso de que la duración del contrato sea superior a un año, el importe de adjudicación debe referirse al periodo de 12 meses</t>
  </si>
  <si>
    <t>V</t>
  </si>
  <si>
    <t>En el caso de que existieran en el nuevo contrato. En caso contrario, la casilla se dejará en blanco</t>
  </si>
  <si>
    <t>Importe total (I) (con prórroga y con IVA) 8.773.190,91 €    LOTE 1:  5.232.749,55 €    LOTE 2: 3.540.441,36 €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</si>
</sst>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</font>
    <font>
      <sz val="7"/>
      <name val="Calibri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name val="Arial"/>
      <family val="2"/>
    </font>
    <font>
      <sz val="8"/>
      <name val="Calibri"/>
      <family val="2"/>
    </font>
    <font>
      <sz val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 style="thin">
        <color rgb="FF0084C9"/>
      </left>
      <right style="thin">
        <color rgb="FF0084C9"/>
      </right>
      <top/>
      <bottom style="thin">
        <color rgb="FF0084C9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 style="thin">
        <color rgb="FF0084C9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84C9"/>
      </left>
      <right/>
      <top style="thin">
        <color rgb="FF0084C9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84C9"/>
      </top>
      <bottom style="thin">
        <color rgb="FF0084C9"/>
      </bottom>
      <diagonal/>
    </border>
  </borders>
  <cellStyleXfs count="2">
    <xf numFmtId="0" fontId="0" fillId="0" borderId="0"/>
    <xf numFmtId="0" fontId="13" fillId="0" borderId="0"/>
  </cellStyleXfs>
  <cellXfs count="53">
    <xf numFmtId="0" fontId="0" fillId="0" borderId="0" xfId="0"/>
    <xf numFmtId="0" fontId="2" fillId="0" borderId="0" xfId="0" applyFont="1"/>
    <xf numFmtId="0" fontId="5" fillId="2" borderId="3" xfId="0" applyFont="1" applyFill="1" applyBorder="1"/>
    <xf numFmtId="0" fontId="8" fillId="0" borderId="0" xfId="0" applyFont="1"/>
    <xf numFmtId="0" fontId="7" fillId="0" borderId="7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3" borderId="9" xfId="0" applyFont="1" applyFill="1" applyBorder="1" applyAlignment="1">
      <alignment horizontal="right" vertical="top"/>
    </xf>
    <xf numFmtId="10" fontId="9" fillId="3" borderId="9" xfId="0" applyNumberFormat="1" applyFont="1" applyFill="1" applyBorder="1" applyAlignment="1">
      <alignment horizontal="right" vertical="top"/>
    </xf>
    <xf numFmtId="0" fontId="10" fillId="0" borderId="3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11" fillId="0" borderId="0" xfId="0" applyNumberFormat="1" applyFont="1"/>
    <xf numFmtId="4" fontId="12" fillId="4" borderId="9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left" vertical="top"/>
    </xf>
    <xf numFmtId="4" fontId="9" fillId="3" borderId="9" xfId="0" applyNumberFormat="1" applyFont="1" applyFill="1" applyBorder="1" applyAlignment="1">
      <alignment horizontal="right" vertical="top"/>
    </xf>
    <xf numFmtId="0" fontId="7" fillId="3" borderId="3" xfId="0" applyFont="1" applyFill="1" applyBorder="1" applyAlignment="1">
      <alignment horizontal="left" indent="1"/>
    </xf>
    <xf numFmtId="0" fontId="7" fillId="0" borderId="1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12" fillId="4" borderId="10" xfId="0" applyFont="1" applyFill="1" applyBorder="1" applyAlignment="1">
      <alignment horizontal="left" vertical="top"/>
    </xf>
    <xf numFmtId="4" fontId="12" fillId="4" borderId="15" xfId="0" applyNumberFormat="1" applyFont="1" applyFill="1" applyBorder="1" applyAlignment="1">
      <alignment horizontal="right" vertical="top"/>
    </xf>
    <xf numFmtId="4" fontId="10" fillId="5" borderId="4" xfId="0" applyNumberFormat="1" applyFont="1" applyFill="1" applyBorder="1" applyAlignment="1">
      <alignment horizontal="right" vertical="center"/>
    </xf>
    <xf numFmtId="4" fontId="14" fillId="0" borderId="4" xfId="0" applyNumberFormat="1" applyFont="1" applyBorder="1" applyAlignment="1">
      <alignment vertical="center"/>
    </xf>
    <xf numFmtId="4" fontId="9" fillId="5" borderId="4" xfId="0" applyNumberFormat="1" applyFont="1" applyFill="1" applyBorder="1" applyAlignment="1">
      <alignment horizontal="right" vertical="center"/>
    </xf>
    <xf numFmtId="10" fontId="9" fillId="5" borderId="4" xfId="0" applyNumberFormat="1" applyFont="1" applyFill="1" applyBorder="1" applyAlignment="1">
      <alignment horizontal="right" vertical="center"/>
    </xf>
    <xf numFmtId="4" fontId="12" fillId="5" borderId="4" xfId="0" applyNumberFormat="1" applyFont="1" applyFill="1" applyBorder="1" applyAlignment="1">
      <alignment horizontal="right" vertical="center"/>
    </xf>
    <xf numFmtId="4" fontId="15" fillId="5" borderId="16" xfId="0" applyNumberFormat="1" applyFont="1" applyFill="1" applyBorder="1" applyAlignment="1">
      <alignment horizontal="left" vertical="center"/>
    </xf>
    <xf numFmtId="10" fontId="10" fillId="5" borderId="4" xfId="0" applyNumberFormat="1" applyFont="1" applyFill="1" applyBorder="1" applyAlignment="1">
      <alignment horizontal="right" vertical="center"/>
    </xf>
    <xf numFmtId="4" fontId="16" fillId="5" borderId="4" xfId="0" applyNumberFormat="1" applyFont="1" applyFill="1" applyBorder="1" applyAlignment="1">
      <alignment horizontal="right" vertical="center"/>
    </xf>
    <xf numFmtId="4" fontId="17" fillId="5" borderId="16" xfId="0" applyNumberFormat="1" applyFont="1" applyFill="1" applyBorder="1" applyAlignment="1">
      <alignment horizontal="center" vertical="center" wrapText="1"/>
    </xf>
    <xf numFmtId="4" fontId="17" fillId="5" borderId="1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0" fillId="0" borderId="3" xfId="0" applyFont="1" applyBorder="1" applyAlignment="1">
      <alignment horizontal="left" vertical="top"/>
    </xf>
    <xf numFmtId="0" fontId="7" fillId="3" borderId="3" xfId="0" applyFont="1" applyFill="1" applyBorder="1" applyAlignment="1">
      <alignment horizontal="left" indent="1"/>
    </xf>
    <xf numFmtId="4" fontId="17" fillId="5" borderId="16" xfId="0" applyNumberFormat="1" applyFont="1" applyFill="1" applyBorder="1" applyAlignment="1">
      <alignment horizontal="left" vertical="center" wrapText="1"/>
    </xf>
    <xf numFmtId="4" fontId="17" fillId="5" borderId="17" xfId="0" applyNumberFormat="1" applyFont="1" applyFill="1" applyBorder="1" applyAlignment="1">
      <alignment horizontal="left" vertical="center" wrapText="1"/>
    </xf>
    <xf numFmtId="4" fontId="17" fillId="5" borderId="16" xfId="0" applyNumberFormat="1" applyFont="1" applyFill="1" applyBorder="1" applyAlignment="1">
      <alignment horizontal="center" vertical="center"/>
    </xf>
    <xf numFmtId="4" fontId="17" fillId="5" borderId="17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top"/>
    </xf>
    <xf numFmtId="0" fontId="7" fillId="0" borderId="4" xfId="0" applyFont="1" applyBorder="1" applyAlignment="1">
      <alignment horizontal="center" wrapText="1"/>
    </xf>
  </cellXfs>
  <cellStyles count="2">
    <cellStyle name="0,0_x000d__x000a_NA_x000d__x000a_" xfId="1" xr:uid="{CEBB1381-2933-4FD7-B843-F9DA21B0C851}"/>
    <cellStyle name="Normal" xfId="0" builtinId="0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showGridLines="0" tabSelected="1" topLeftCell="A2" zoomScale="115" zoomScaleNormal="115" zoomScalePageLayoutView="115" workbookViewId="0">
      <selection activeCell="B6" sqref="B6:M6"/>
    </sheetView>
  </sheetViews>
  <sheetFormatPr baseColWidth="10" defaultColWidth="11.453125" defaultRowHeight="13" x14ac:dyDescent="0.3"/>
  <cols>
    <col min="1" max="1" width="23.08984375" style="1" customWidth="1"/>
    <col min="2" max="2" width="8.90625" style="1" customWidth="1"/>
    <col min="3" max="3" width="9.90625" style="1" customWidth="1"/>
    <col min="4" max="4" width="8.90625" style="1" customWidth="1"/>
    <col min="5" max="5" width="9.90625" style="1" customWidth="1"/>
    <col min="6" max="6" width="14.36328125" style="1" customWidth="1"/>
    <col min="7" max="7" width="11.6328125" style="1" customWidth="1"/>
    <col min="8" max="13" width="8.90625" style="1" customWidth="1"/>
    <col min="14" max="16384" width="11.453125" style="1"/>
  </cols>
  <sheetData>
    <row r="1" spans="1:15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x14ac:dyDescent="0.3">
      <c r="A2" s="15" t="s">
        <v>1</v>
      </c>
      <c r="B2" s="51" t="s">
        <v>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5" x14ac:dyDescent="0.3">
      <c r="A3" s="15" t="s">
        <v>3</v>
      </c>
      <c r="B3" s="31" t="s">
        <v>4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5" x14ac:dyDescent="0.3">
      <c r="A4" s="15" t="s">
        <v>5</v>
      </c>
      <c r="B4" s="15"/>
      <c r="C4" s="15"/>
      <c r="D4" s="31" t="s">
        <v>6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x14ac:dyDescent="0.3">
      <c r="A5" s="15" t="s">
        <v>7</v>
      </c>
      <c r="B5" s="8"/>
      <c r="C5" s="8"/>
      <c r="D5" s="8" t="s">
        <v>8</v>
      </c>
      <c r="E5" s="8"/>
      <c r="F5" s="8"/>
      <c r="G5" s="8"/>
      <c r="H5" s="8"/>
      <c r="I5" s="8"/>
      <c r="J5" s="8"/>
      <c r="K5" s="8"/>
      <c r="L5" s="8"/>
      <c r="M5" s="8"/>
    </row>
    <row r="6" spans="1:15" x14ac:dyDescent="0.3">
      <c r="A6" s="15" t="s">
        <v>9</v>
      </c>
      <c r="B6" s="31" t="s">
        <v>10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5" x14ac:dyDescent="0.3">
      <c r="A7" s="15" t="s">
        <v>11</v>
      </c>
      <c r="B7" s="31" t="s">
        <v>12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5" x14ac:dyDescent="0.3">
      <c r="A8" s="15" t="s">
        <v>13</v>
      </c>
      <c r="B8" s="31">
        <v>629000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x14ac:dyDescent="0.3">
      <c r="A9" s="32" t="s">
        <v>70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3">
      <c r="A10" s="15" t="s">
        <v>14</v>
      </c>
      <c r="B10" s="2">
        <v>2024</v>
      </c>
      <c r="C10" s="11">
        <v>1403710.55</v>
      </c>
      <c r="D10" s="2">
        <v>2025</v>
      </c>
      <c r="E10" s="11">
        <v>1754638.18</v>
      </c>
      <c r="F10" s="2">
        <v>2026</v>
      </c>
      <c r="G10" s="11">
        <v>1754638.18</v>
      </c>
      <c r="H10" s="2">
        <v>2027</v>
      </c>
      <c r="I10" s="11">
        <v>1754638.18</v>
      </c>
      <c r="J10" s="2">
        <v>2028</v>
      </c>
      <c r="K10" s="11">
        <v>1754638.18</v>
      </c>
      <c r="L10" s="2">
        <v>2029</v>
      </c>
      <c r="M10" s="11">
        <v>350927.64</v>
      </c>
    </row>
    <row r="11" spans="1:15" x14ac:dyDescent="0.3">
      <c r="A11" s="32" t="s">
        <v>15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5" x14ac:dyDescent="0.3">
      <c r="A12" s="15"/>
      <c r="B12" s="37" t="s">
        <v>16</v>
      </c>
      <c r="C12" s="37"/>
      <c r="D12" s="37"/>
      <c r="E12" s="37"/>
      <c r="F12" s="45" t="s">
        <v>17</v>
      </c>
      <c r="G12" s="45"/>
      <c r="H12" s="45"/>
      <c r="I12" s="45"/>
      <c r="J12" s="45"/>
      <c r="K12" s="45"/>
      <c r="L12" s="45"/>
      <c r="M12" s="45"/>
    </row>
    <row r="13" spans="1:15" ht="18.75" customHeight="1" x14ac:dyDescent="0.3">
      <c r="A13" s="40" t="s">
        <v>18</v>
      </c>
      <c r="B13" s="38" t="s">
        <v>19</v>
      </c>
      <c r="C13" s="38" t="s">
        <v>20</v>
      </c>
      <c r="D13" s="38"/>
      <c r="E13" s="38"/>
      <c r="F13" s="50" t="s">
        <v>18</v>
      </c>
      <c r="G13" s="41"/>
      <c r="H13" s="38" t="s">
        <v>19</v>
      </c>
      <c r="I13" s="46" t="s">
        <v>21</v>
      </c>
      <c r="J13" s="47"/>
      <c r="K13" s="46" t="s">
        <v>22</v>
      </c>
      <c r="L13" s="47"/>
      <c r="M13" s="42" t="s">
        <v>23</v>
      </c>
    </row>
    <row r="14" spans="1:15" x14ac:dyDescent="0.3">
      <c r="A14" s="41"/>
      <c r="B14" s="38"/>
      <c r="C14" s="42" t="s">
        <v>24</v>
      </c>
      <c r="D14" s="52" t="s">
        <v>25</v>
      </c>
      <c r="E14" s="52"/>
      <c r="F14" s="50"/>
      <c r="G14" s="41"/>
      <c r="H14" s="38"/>
      <c r="I14" s="4"/>
      <c r="J14" s="5"/>
      <c r="K14" s="48"/>
      <c r="L14" s="49"/>
      <c r="M14" s="43"/>
    </row>
    <row r="15" spans="1:15" x14ac:dyDescent="0.3">
      <c r="A15" s="41"/>
      <c r="B15" s="42"/>
      <c r="C15" s="43"/>
      <c r="D15" s="16" t="s">
        <v>26</v>
      </c>
      <c r="E15" s="16" t="s">
        <v>27</v>
      </c>
      <c r="F15" s="50"/>
      <c r="G15" s="41"/>
      <c r="H15" s="42"/>
      <c r="I15" s="16" t="s">
        <v>28</v>
      </c>
      <c r="J15" s="16" t="s">
        <v>27</v>
      </c>
      <c r="K15" s="16" t="s">
        <v>28</v>
      </c>
      <c r="L15" s="17" t="s">
        <v>27</v>
      </c>
      <c r="M15" s="44"/>
    </row>
    <row r="16" spans="1:15" ht="18.75" customHeight="1" x14ac:dyDescent="0.3">
      <c r="A16" s="25" t="s">
        <v>29</v>
      </c>
      <c r="B16" s="20">
        <v>28299.279999999999</v>
      </c>
      <c r="C16" s="21">
        <v>11097.03</v>
      </c>
      <c r="D16" s="20">
        <f>C16-B16</f>
        <v>-17202.25</v>
      </c>
      <c r="E16" s="26">
        <f>C16/B16</f>
        <v>0.39213117789569207</v>
      </c>
      <c r="F16" s="33" t="s">
        <v>30</v>
      </c>
      <c r="G16" s="34"/>
      <c r="H16" s="20">
        <v>12392.16</v>
      </c>
      <c r="I16" s="20">
        <f>H16-B16</f>
        <v>-15907.119999999999</v>
      </c>
      <c r="J16" s="23">
        <f>H16/B16</f>
        <v>0.43789665320107085</v>
      </c>
      <c r="K16" s="24">
        <f>H16-C16</f>
        <v>1295.1299999999992</v>
      </c>
      <c r="L16" s="23">
        <f>H16/C16</f>
        <v>1.11670960608379</v>
      </c>
      <c r="M16" s="6"/>
    </row>
    <row r="17" spans="1:13" ht="18" customHeight="1" x14ac:dyDescent="0.3">
      <c r="A17" s="25" t="s">
        <v>31</v>
      </c>
      <c r="B17" s="20">
        <v>73108.13</v>
      </c>
      <c r="C17" s="27">
        <v>65029.63</v>
      </c>
      <c r="D17" s="20">
        <f t="shared" ref="D17:D24" si="0">C17-B17</f>
        <v>-8078.5000000000073</v>
      </c>
      <c r="E17" s="26">
        <f t="shared" ref="E17:E24" si="1">C17/B17</f>
        <v>0.88949929371740177</v>
      </c>
      <c r="F17" s="28" t="s">
        <v>32</v>
      </c>
      <c r="G17" s="29"/>
      <c r="H17" s="20">
        <v>80851.679999999993</v>
      </c>
      <c r="I17" s="20">
        <f t="shared" ref="I17:I24" si="2">H17-B17</f>
        <v>7743.5499999999884</v>
      </c>
      <c r="J17" s="23">
        <f t="shared" ref="J17:J23" si="3">H17/B17</f>
        <v>1.1059191364900181</v>
      </c>
      <c r="K17" s="24">
        <f t="shared" ref="K17:K24" si="4">H17-C17</f>
        <v>15822.049999999996</v>
      </c>
      <c r="L17" s="23">
        <f t="shared" ref="L17:L24" si="5">H17/C17</f>
        <v>1.2433052440864263</v>
      </c>
      <c r="M17" s="6"/>
    </row>
    <row r="18" spans="1:13" x14ac:dyDescent="0.3">
      <c r="A18" s="25" t="s">
        <v>33</v>
      </c>
      <c r="B18" s="20">
        <v>10834.07</v>
      </c>
      <c r="C18" s="27">
        <v>970.48</v>
      </c>
      <c r="D18" s="20">
        <f t="shared" si="0"/>
        <v>-9863.59</v>
      </c>
      <c r="E18" s="26">
        <f t="shared" si="1"/>
        <v>8.9576678016664107E-2</v>
      </c>
      <c r="F18" s="35" t="s">
        <v>34</v>
      </c>
      <c r="G18" s="36"/>
      <c r="H18" s="20">
        <v>461988</v>
      </c>
      <c r="I18" s="20">
        <f>H18-B18</f>
        <v>451153.93</v>
      </c>
      <c r="J18" s="23">
        <f t="shared" si="3"/>
        <v>42.642146487884979</v>
      </c>
      <c r="K18" s="24">
        <f t="shared" si="4"/>
        <v>461017.52</v>
      </c>
      <c r="L18" s="23"/>
      <c r="M18" s="6"/>
    </row>
    <row r="19" spans="1:13" x14ac:dyDescent="0.3">
      <c r="A19" s="25" t="s">
        <v>35</v>
      </c>
      <c r="B19" s="20">
        <v>790762.87</v>
      </c>
      <c r="C19" s="27">
        <v>328741.92</v>
      </c>
      <c r="D19" s="20">
        <f t="shared" si="0"/>
        <v>-462020.95</v>
      </c>
      <c r="E19" s="26">
        <f t="shared" si="1"/>
        <v>0.41572756191751897</v>
      </c>
      <c r="F19" s="28"/>
      <c r="G19" s="29"/>
      <c r="H19" s="20"/>
      <c r="I19" s="20">
        <f t="shared" si="2"/>
        <v>-790762.87</v>
      </c>
      <c r="J19" s="23">
        <f t="shared" si="3"/>
        <v>0</v>
      </c>
      <c r="K19" s="24">
        <f t="shared" si="4"/>
        <v>-328741.92</v>
      </c>
      <c r="L19" s="23">
        <f t="shared" si="5"/>
        <v>0</v>
      </c>
      <c r="M19" s="6"/>
    </row>
    <row r="20" spans="1:13" ht="12" customHeight="1" x14ac:dyDescent="0.3">
      <c r="A20" s="25" t="s">
        <v>36</v>
      </c>
      <c r="B20" s="20">
        <v>3575.36</v>
      </c>
      <c r="C20" s="27">
        <v>540</v>
      </c>
      <c r="D20" s="20">
        <f t="shared" si="0"/>
        <v>-3035.36</v>
      </c>
      <c r="E20" s="26">
        <f t="shared" si="1"/>
        <v>0.15103374205674394</v>
      </c>
      <c r="F20" s="28"/>
      <c r="G20" s="29"/>
      <c r="H20" s="20"/>
      <c r="I20" s="20">
        <f t="shared" si="2"/>
        <v>-3575.36</v>
      </c>
      <c r="J20" s="23">
        <f t="shared" si="3"/>
        <v>0</v>
      </c>
      <c r="K20" s="24">
        <f t="shared" si="4"/>
        <v>-540</v>
      </c>
      <c r="L20" s="23">
        <f t="shared" si="5"/>
        <v>0</v>
      </c>
      <c r="M20" s="6"/>
    </row>
    <row r="21" spans="1:13" ht="18.75" customHeight="1" x14ac:dyDescent="0.3">
      <c r="A21" s="25" t="s">
        <v>37</v>
      </c>
      <c r="B21" s="20">
        <v>30378.81</v>
      </c>
      <c r="C21" s="27">
        <v>28961.16</v>
      </c>
      <c r="D21" s="20">
        <f t="shared" si="0"/>
        <v>-1417.6500000000015</v>
      </c>
      <c r="E21" s="26">
        <f t="shared" si="1"/>
        <v>0.95333424844488635</v>
      </c>
      <c r="F21" s="28" t="s">
        <v>38</v>
      </c>
      <c r="G21" s="29"/>
      <c r="H21" s="20">
        <v>240557.76</v>
      </c>
      <c r="I21" s="20">
        <f t="shared" si="2"/>
        <v>210178.95</v>
      </c>
      <c r="J21" s="23">
        <f t="shared" si="3"/>
        <v>7.9186037899443722</v>
      </c>
      <c r="K21" s="24">
        <f t="shared" si="4"/>
        <v>211596.6</v>
      </c>
      <c r="L21" s="23">
        <f t="shared" si="5"/>
        <v>8.3062197784895364</v>
      </c>
      <c r="M21" s="6"/>
    </row>
    <row r="22" spans="1:13" ht="18.75" customHeight="1" x14ac:dyDescent="0.3">
      <c r="A22" s="25" t="s">
        <v>39</v>
      </c>
      <c r="B22" s="20">
        <v>337908</v>
      </c>
      <c r="C22" s="27">
        <v>3828</v>
      </c>
      <c r="D22" s="20">
        <f t="shared" si="0"/>
        <v>-334080</v>
      </c>
      <c r="E22" s="26">
        <f t="shared" si="1"/>
        <v>1.132852729145211E-2</v>
      </c>
      <c r="F22" s="28" t="s">
        <v>40</v>
      </c>
      <c r="G22" s="29"/>
      <c r="H22" s="20">
        <v>446064.24</v>
      </c>
      <c r="I22" s="20">
        <f t="shared" si="2"/>
        <v>108156.23999999999</v>
      </c>
      <c r="J22" s="23">
        <f t="shared" si="3"/>
        <v>1.3200759970169396</v>
      </c>
      <c r="K22" s="24">
        <f t="shared" si="4"/>
        <v>442236.24</v>
      </c>
      <c r="L22" s="23">
        <f t="shared" si="5"/>
        <v>116.52670846394984</v>
      </c>
      <c r="M22" s="6"/>
    </row>
    <row r="23" spans="1:13" ht="19.5" customHeight="1" x14ac:dyDescent="0.3">
      <c r="A23" s="25" t="s">
        <v>41</v>
      </c>
      <c r="B23" s="20">
        <v>219243.88</v>
      </c>
      <c r="C23" s="27">
        <v>129563.88</v>
      </c>
      <c r="D23" s="20">
        <f t="shared" si="0"/>
        <v>-89680</v>
      </c>
      <c r="E23" s="26">
        <f t="shared" si="1"/>
        <v>0.59095779549239869</v>
      </c>
      <c r="F23" s="28" t="s">
        <v>42</v>
      </c>
      <c r="G23" s="29"/>
      <c r="H23" s="20">
        <v>81510.240000000005</v>
      </c>
      <c r="I23" s="20">
        <f t="shared" si="2"/>
        <v>-137733.64000000001</v>
      </c>
      <c r="J23" s="23">
        <f t="shared" si="3"/>
        <v>0.37177886105646374</v>
      </c>
      <c r="K23" s="24">
        <f t="shared" si="4"/>
        <v>-48053.64</v>
      </c>
      <c r="L23" s="23">
        <f t="shared" si="5"/>
        <v>0.62911237298543388</v>
      </c>
      <c r="M23" s="6"/>
    </row>
    <row r="24" spans="1:13" ht="17.25" customHeight="1" x14ac:dyDescent="0.3">
      <c r="A24" s="25" t="s">
        <v>43</v>
      </c>
      <c r="B24" s="20">
        <v>56112.800000000003</v>
      </c>
      <c r="C24" s="27">
        <v>30547.39</v>
      </c>
      <c r="D24" s="20">
        <f t="shared" si="0"/>
        <v>-25565.410000000003</v>
      </c>
      <c r="E24" s="26">
        <f t="shared" si="1"/>
        <v>0.54439254501646683</v>
      </c>
      <c r="F24" s="28" t="s">
        <v>44</v>
      </c>
      <c r="G24" s="29"/>
      <c r="H24" s="24">
        <v>30844.92</v>
      </c>
      <c r="I24" s="22">
        <f t="shared" si="2"/>
        <v>-25267.880000000005</v>
      </c>
      <c r="J24" s="23">
        <v>0</v>
      </c>
      <c r="K24" s="24">
        <f t="shared" si="4"/>
        <v>297.52999999999884</v>
      </c>
      <c r="L24" s="23">
        <f t="shared" si="5"/>
        <v>1.0097399483229172</v>
      </c>
      <c r="M24" s="6"/>
    </row>
    <row r="25" spans="1:13" ht="15" customHeight="1" x14ac:dyDescent="0.3">
      <c r="A25" s="18" t="s">
        <v>45</v>
      </c>
      <c r="B25" s="19">
        <v>36972.1</v>
      </c>
      <c r="C25" s="19">
        <v>27900</v>
      </c>
      <c r="D25" s="20">
        <f t="shared" ref="D25" si="6">C25-B25</f>
        <v>-9072.0999999999985</v>
      </c>
      <c r="E25" s="26">
        <f t="shared" ref="E25" si="7">C25/B25</f>
        <v>0.75462308064729899</v>
      </c>
      <c r="F25" s="28" t="s">
        <v>46</v>
      </c>
      <c r="G25" s="29"/>
      <c r="H25" s="19">
        <v>95905.2</v>
      </c>
      <c r="I25" s="22">
        <f t="shared" ref="I25" si="8">H25-B25</f>
        <v>58933.1</v>
      </c>
      <c r="J25" s="23">
        <v>1</v>
      </c>
      <c r="K25" s="24">
        <f t="shared" ref="K25" si="9">H25-C25</f>
        <v>68005.2</v>
      </c>
      <c r="L25" s="23">
        <f t="shared" ref="L25" si="10">H25/C25</f>
        <v>3.4374623655913976</v>
      </c>
      <c r="M25" s="12"/>
    </row>
    <row r="26" spans="1:13" ht="15" customHeight="1" x14ac:dyDescent="0.3">
      <c r="A26" s="13"/>
      <c r="B26" s="12"/>
      <c r="C26" s="12"/>
      <c r="D26" s="12"/>
      <c r="E26" s="7"/>
      <c r="F26" s="13"/>
      <c r="G26" s="13"/>
      <c r="H26" s="12"/>
      <c r="I26" s="12"/>
      <c r="J26" s="7"/>
      <c r="K26" s="12"/>
      <c r="L26" s="7"/>
      <c r="M26" s="12"/>
    </row>
    <row r="27" spans="1:13" x14ac:dyDescent="0.3">
      <c r="A27" s="15" t="s">
        <v>47</v>
      </c>
      <c r="B27" s="14">
        <f>SUM(B16:B26)</f>
        <v>1587195.3</v>
      </c>
      <c r="C27" s="14">
        <f>SUM(C16:C24)</f>
        <v>599279.49</v>
      </c>
      <c r="D27" s="14">
        <f>SUM(D16:D24)</f>
        <v>-950943.71000000008</v>
      </c>
      <c r="E27" s="7">
        <f t="shared" ref="E27" si="11">C27/B27</f>
        <v>0.37757136125592106</v>
      </c>
      <c r="F27" s="15" t="s">
        <v>47</v>
      </c>
      <c r="G27" s="15"/>
      <c r="H27" s="14">
        <f>SUM(H16:H26)</f>
        <v>1450114.1999999997</v>
      </c>
      <c r="I27" s="14">
        <f>H27-B27</f>
        <v>-137081.10000000033</v>
      </c>
      <c r="J27" s="7">
        <f t="shared" ref="J27:J29" si="12">H27/B27</f>
        <v>0.91363312378760175</v>
      </c>
      <c r="K27" s="14">
        <f>H27-C27</f>
        <v>850834.70999999973</v>
      </c>
      <c r="L27" s="7">
        <f t="shared" ref="L27:L29" si="13">H27/C27</f>
        <v>2.4197627721249058</v>
      </c>
      <c r="M27" s="14"/>
    </row>
    <row r="28" spans="1:13" x14ac:dyDescent="0.3">
      <c r="A28" s="15" t="s">
        <v>48</v>
      </c>
      <c r="B28" s="14">
        <f>B27*0.21</f>
        <v>333311.01299999998</v>
      </c>
      <c r="C28" s="14">
        <f>C27*0.21</f>
        <v>125848.69289999999</v>
      </c>
      <c r="D28" s="14">
        <f>D27*0.21</f>
        <v>-199698.17910000001</v>
      </c>
      <c r="E28" s="7">
        <f t="shared" ref="E28:E29" si="14">C28/B28</f>
        <v>0.37757136125592106</v>
      </c>
      <c r="F28" s="15" t="s">
        <v>48</v>
      </c>
      <c r="G28" s="15"/>
      <c r="H28" s="14">
        <f>H27*0.21</f>
        <v>304523.9819999999</v>
      </c>
      <c r="I28" s="14">
        <f t="shared" ref="I28" si="15">H28-B28</f>
        <v>-28787.031000000075</v>
      </c>
      <c r="J28" s="7">
        <f t="shared" si="12"/>
        <v>0.91363312378760175</v>
      </c>
      <c r="K28" s="14">
        <f t="shared" ref="K28:K29" si="16">H28-C28</f>
        <v>178675.28909999991</v>
      </c>
      <c r="L28" s="7">
        <f t="shared" si="13"/>
        <v>2.4197627721249053</v>
      </c>
      <c r="M28" s="14"/>
    </row>
    <row r="29" spans="1:13" x14ac:dyDescent="0.3">
      <c r="A29" s="15" t="s">
        <v>49</v>
      </c>
      <c r="B29" s="14">
        <f>B28+B27</f>
        <v>1920506.3130000001</v>
      </c>
      <c r="C29" s="14">
        <f>C28+C27</f>
        <v>725128.18290000001</v>
      </c>
      <c r="D29" s="14">
        <f t="shared" ref="D29" si="17">C29-B29</f>
        <v>-1195378.1301000002</v>
      </c>
      <c r="E29" s="7">
        <f t="shared" si="14"/>
        <v>0.37757136125592106</v>
      </c>
      <c r="F29" s="15" t="s">
        <v>49</v>
      </c>
      <c r="G29" s="15"/>
      <c r="H29" s="14">
        <f>H28+H27</f>
        <v>1754638.1819999996</v>
      </c>
      <c r="I29" s="14">
        <f>H29-B29</f>
        <v>-165868.13100000052</v>
      </c>
      <c r="J29" s="7">
        <f t="shared" si="12"/>
        <v>0.91363312378760164</v>
      </c>
      <c r="K29" s="14">
        <f t="shared" si="16"/>
        <v>1029509.9990999995</v>
      </c>
      <c r="L29" s="7">
        <f t="shared" si="13"/>
        <v>2.4197627721249058</v>
      </c>
      <c r="M29" s="14"/>
    </row>
    <row r="30" spans="1:13" x14ac:dyDescent="0.3">
      <c r="A30" s="3" t="s">
        <v>50</v>
      </c>
      <c r="B30" s="9" t="s">
        <v>51</v>
      </c>
      <c r="C30" s="9" t="s">
        <v>52</v>
      </c>
      <c r="D30" s="9" t="s">
        <v>53</v>
      </c>
      <c r="E30" s="9" t="s">
        <v>54</v>
      </c>
      <c r="F30" s="9"/>
      <c r="G30" s="10"/>
      <c r="H30" s="9" t="s">
        <v>55</v>
      </c>
      <c r="I30" s="9" t="s">
        <v>56</v>
      </c>
      <c r="J30" s="9" t="s">
        <v>57</v>
      </c>
      <c r="K30" s="9" t="s">
        <v>58</v>
      </c>
      <c r="L30" s="9" t="s">
        <v>59</v>
      </c>
    </row>
    <row r="31" spans="1:13" x14ac:dyDescent="0.3">
      <c r="A31" s="15" t="s">
        <v>60</v>
      </c>
      <c r="B31" s="30" t="s">
        <v>61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3" x14ac:dyDescent="0.3">
      <c r="A32" s="15" t="s">
        <v>62</v>
      </c>
      <c r="B32" s="30" t="s">
        <v>63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</row>
    <row r="33" spans="1:13" ht="14" customHeight="1" x14ac:dyDescent="0.3">
      <c r="A33" s="15" t="s">
        <v>64</v>
      </c>
      <c r="B33" s="30" t="s">
        <v>65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3">
      <c r="A34" s="15" t="s">
        <v>66</v>
      </c>
      <c r="B34" s="30" t="s">
        <v>67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x14ac:dyDescent="0.3">
      <c r="A35" s="15" t="s">
        <v>68</v>
      </c>
      <c r="B35" s="30" t="s">
        <v>69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</sheetData>
  <mergeCells count="36"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I13:J13"/>
    <mergeCell ref="B2:M2"/>
    <mergeCell ref="B13:B15"/>
    <mergeCell ref="D14:E14"/>
    <mergeCell ref="C14:C15"/>
    <mergeCell ref="D4:O4"/>
    <mergeCell ref="A9:M9"/>
    <mergeCell ref="A11:M11"/>
    <mergeCell ref="F21:G21"/>
    <mergeCell ref="F16:G16"/>
    <mergeCell ref="F17:G17"/>
    <mergeCell ref="F18:G18"/>
    <mergeCell ref="F19:G19"/>
    <mergeCell ref="F20:G20"/>
    <mergeCell ref="B12:E12"/>
    <mergeCell ref="C13:E13"/>
    <mergeCell ref="F25:G25"/>
    <mergeCell ref="F23:G23"/>
    <mergeCell ref="F22:G22"/>
    <mergeCell ref="B35:M35"/>
    <mergeCell ref="B32:M32"/>
    <mergeCell ref="B33:M33"/>
    <mergeCell ref="B34:M34"/>
    <mergeCell ref="B31:M31"/>
    <mergeCell ref="F24:G24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ignoredErrors>
    <ignoredError sqref="C27" formulaRange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7" ma:contentTypeDescription="Crear nuevo documento." ma:contentTypeScope="" ma:versionID="9b182561762d0d5a2ad9fd201c27e585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943481ef0ab971e311d41c4588cce90a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809d800-55b1-4f58-9903-73eed6f2c2c1}" ma:internalName="TaxCatchAll" ma:showField="CatchAllData" ma:web="b361048f-cd02-44aa-967c-de387f048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361048f-cd02-44aa-967c-de387f0480ad">
      <UserInfo>
        <DisplayName>Sánchez Campos, Juliana</DisplayName>
        <AccountId>30</AccountId>
        <AccountType/>
      </UserInfo>
      <UserInfo>
        <DisplayName>Grau Ruiz, Ana María</DisplayName>
        <AccountId>32</AccountId>
        <AccountType/>
      </UserInfo>
      <UserInfo>
        <DisplayName>Martín Espiga, Rafael</DisplayName>
        <AccountId>24</AccountId>
        <AccountType/>
      </UserInfo>
      <UserInfo>
        <DisplayName>Palacios Lizarbe, Pamela Stephanny</DisplayName>
        <AccountId>232</AccountId>
        <AccountType/>
      </UserInfo>
      <UserInfo>
        <DisplayName>Castaño Calvo de Mora, Lorena</DisplayName>
        <AccountId>336</AccountId>
        <AccountType/>
      </UserInfo>
    </SharedWithUsers>
    <_Flow_SignoffStatus xmlns="52e4094b-1c68-44ae-8951-b2c3286a662c" xsi:nil="true"/>
    <lcf76f155ced4ddcb4097134ff3c332f xmlns="52e4094b-1c68-44ae-8951-b2c3286a662c">
      <Terms xmlns="http://schemas.microsoft.com/office/infopath/2007/PartnerControls"/>
    </lcf76f155ced4ddcb4097134ff3c332f>
    <TaxCatchAll xmlns="b361048f-cd02-44aa-967c-de387f0480ad" xsi:nil="true"/>
  </documentManagement>
</p:properties>
</file>

<file path=customXml/itemProps1.xml><?xml version="1.0" encoding="utf-8"?>
<ds:datastoreItem xmlns:ds="http://schemas.openxmlformats.org/officeDocument/2006/customXml" ds:itemID="{5F5D13A1-DFFC-497D-81C3-DBC320366F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BC799D-2621-4038-81C9-89691211D8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07508C-57EB-4488-B263-0B993CC025F8}">
  <ds:schemaRefs>
    <ds:schemaRef ds:uri="http://schemas.microsoft.com/office/infopath/2007/PartnerControls"/>
    <ds:schemaRef ds:uri="b361048f-cd02-44aa-967c-de387f0480ad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2e4094b-1c68-44ae-8951-b2c3286a662c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Manager/>
  <Company>Canal de Isabel II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 Ferrer, Román</dc:creator>
  <cp:keywords/>
  <dc:description/>
  <cp:lastModifiedBy>Jover Jover, José Ramón</cp:lastModifiedBy>
  <cp:revision/>
  <dcterms:created xsi:type="dcterms:W3CDTF">2010-03-01T11:48:19Z</dcterms:created>
  <dcterms:modified xsi:type="dcterms:W3CDTF">2023-07-03T12:36:37Z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0x01010017B993DE6EC06C4299555C577AF3042C</vt:lpwstr>
  </property>
  <property fmtid="{D5CDD505-2E9C-101B-9397-08002B2CF9AE}" pid="3" name="ComplianceAssetId">
    <vt:lpwstr/>
  </property>
  <property fmtid="{D5CDD505-2E9C-101B-9397-08002B2CF9AE}" pid="4" name="Order">
    <vt:r8>1191400</vt:r8>
  </property>
  <property fmtid="{D5CDD505-2E9C-101B-9397-08002B2CF9AE}" pid="5" name="MediaServiceImageTags">
    <vt:lpwstr/>
  </property>
</Properties>
</file>