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Ing. S. Explotacion\Funcional\1. Coord. CDC\PROYECTOS\2021\07. Ampliación VyP 4.0\IO_21-091V Equipos Venta largo plazo (Licit 4-L 1-2)\07. Presupuesto\"/>
    </mc:Choice>
  </mc:AlternateContent>
  <xr:revisionPtr revIDLastSave="0" documentId="13_ncr:1_{0DE984FD-F0B2-4FE4-8F6F-3614D7BCD3A0}" xr6:coauthVersionLast="36" xr6:coauthVersionMax="36" xr10:uidLastSave="{00000000-0000-0000-0000-000000000000}"/>
  <bookViews>
    <workbookView xWindow="0" yWindow="0" windowWidth="21570" windowHeight="10215" xr2:uid="{220AA0D6-BFEC-4B74-BAEF-2ADD4CDA52C2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7" i="1" l="1"/>
  <c r="M309" i="1" s="1"/>
  <c r="P301" i="1"/>
  <c r="P300" i="1"/>
  <c r="P299" i="1"/>
  <c r="P298" i="1"/>
  <c r="P297" i="1"/>
  <c r="P296" i="1"/>
  <c r="P295" i="1"/>
  <c r="P294" i="1"/>
  <c r="P293" i="1"/>
  <c r="P292" i="1"/>
  <c r="P291" i="1"/>
  <c r="N290" i="1"/>
  <c r="P288" i="1"/>
  <c r="P287" i="1"/>
  <c r="P286" i="1"/>
  <c r="O289" i="1" s="1"/>
  <c r="O285" i="1" s="1"/>
  <c r="N285" i="1"/>
  <c r="N284" i="1"/>
  <c r="P281" i="1"/>
  <c r="P280" i="1"/>
  <c r="N279" i="1"/>
  <c r="P277" i="1"/>
  <c r="O278" i="1" s="1"/>
  <c r="N276" i="1"/>
  <c r="N275" i="1"/>
  <c r="P272" i="1"/>
  <c r="P271" i="1"/>
  <c r="N270" i="1"/>
  <c r="P267" i="1"/>
  <c r="P266" i="1"/>
  <c r="P265" i="1"/>
  <c r="P264" i="1"/>
  <c r="P263" i="1"/>
  <c r="P262" i="1"/>
  <c r="P261" i="1"/>
  <c r="P260" i="1"/>
  <c r="P259" i="1"/>
  <c r="P258" i="1"/>
  <c r="N257" i="1"/>
  <c r="P255" i="1"/>
  <c r="P254" i="1"/>
  <c r="P253" i="1"/>
  <c r="N252" i="1"/>
  <c r="N251" i="1"/>
  <c r="N250" i="1"/>
  <c r="P247" i="1"/>
  <c r="P246" i="1"/>
  <c r="N245" i="1"/>
  <c r="P242" i="1"/>
  <c r="P241" i="1"/>
  <c r="P240" i="1"/>
  <c r="P239" i="1"/>
  <c r="P238" i="1"/>
  <c r="P237" i="1"/>
  <c r="P236" i="1"/>
  <c r="P235" i="1"/>
  <c r="P234" i="1"/>
  <c r="P233" i="1"/>
  <c r="N232" i="1"/>
  <c r="P230" i="1"/>
  <c r="P229" i="1"/>
  <c r="P228" i="1"/>
  <c r="O231" i="1" s="1"/>
  <c r="P231" i="1" s="1"/>
  <c r="P227" i="1" s="1"/>
  <c r="N227" i="1"/>
  <c r="N226" i="1"/>
  <c r="N225" i="1"/>
  <c r="P222" i="1"/>
  <c r="P221" i="1"/>
  <c r="N220" i="1"/>
  <c r="P217" i="1"/>
  <c r="P216" i="1"/>
  <c r="P215" i="1"/>
  <c r="P214" i="1"/>
  <c r="P213" i="1"/>
  <c r="P212" i="1"/>
  <c r="P211" i="1"/>
  <c r="P210" i="1"/>
  <c r="P209" i="1"/>
  <c r="P208" i="1"/>
  <c r="N207" i="1"/>
  <c r="P205" i="1"/>
  <c r="P204" i="1"/>
  <c r="P203" i="1"/>
  <c r="O206" i="1" s="1"/>
  <c r="P206" i="1" s="1"/>
  <c r="P202" i="1" s="1"/>
  <c r="N202" i="1"/>
  <c r="N201" i="1"/>
  <c r="N200" i="1"/>
  <c r="P197" i="1"/>
  <c r="P196" i="1"/>
  <c r="N195" i="1"/>
  <c r="P192" i="1"/>
  <c r="P191" i="1"/>
  <c r="P190" i="1"/>
  <c r="P189" i="1"/>
  <c r="P188" i="1"/>
  <c r="P187" i="1"/>
  <c r="P186" i="1"/>
  <c r="P185" i="1"/>
  <c r="P184" i="1"/>
  <c r="P183" i="1"/>
  <c r="N182" i="1"/>
  <c r="P180" i="1"/>
  <c r="P179" i="1"/>
  <c r="P178" i="1"/>
  <c r="O181" i="1" s="1"/>
  <c r="P181" i="1" s="1"/>
  <c r="P177" i="1" s="1"/>
  <c r="N177" i="1"/>
  <c r="N176" i="1"/>
  <c r="N175" i="1"/>
  <c r="P172" i="1"/>
  <c r="P171" i="1"/>
  <c r="N170" i="1"/>
  <c r="P167" i="1"/>
  <c r="P166" i="1"/>
  <c r="P165" i="1"/>
  <c r="P164" i="1"/>
  <c r="P163" i="1"/>
  <c r="P162" i="1"/>
  <c r="P161" i="1"/>
  <c r="P160" i="1"/>
  <c r="P159" i="1"/>
  <c r="P158" i="1"/>
  <c r="N157" i="1"/>
  <c r="P155" i="1"/>
  <c r="P154" i="1"/>
  <c r="P153" i="1"/>
  <c r="O156" i="1" s="1"/>
  <c r="P156" i="1" s="1"/>
  <c r="P152" i="1" s="1"/>
  <c r="N152" i="1"/>
  <c r="N151" i="1"/>
  <c r="N150" i="1"/>
  <c r="P147" i="1"/>
  <c r="P146" i="1"/>
  <c r="N145" i="1"/>
  <c r="P142" i="1"/>
  <c r="P141" i="1"/>
  <c r="P140" i="1"/>
  <c r="P139" i="1"/>
  <c r="P138" i="1"/>
  <c r="P137" i="1"/>
  <c r="P136" i="1"/>
  <c r="P135" i="1"/>
  <c r="P134" i="1"/>
  <c r="P133" i="1"/>
  <c r="N132" i="1"/>
  <c r="P130" i="1"/>
  <c r="P129" i="1"/>
  <c r="P128" i="1"/>
  <c r="O131" i="1" s="1"/>
  <c r="P131" i="1" s="1"/>
  <c r="P127" i="1" s="1"/>
  <c r="N127" i="1"/>
  <c r="N126" i="1"/>
  <c r="N125" i="1"/>
  <c r="P122" i="1"/>
  <c r="P121" i="1"/>
  <c r="N120" i="1"/>
  <c r="P117" i="1"/>
  <c r="P116" i="1"/>
  <c r="P115" i="1"/>
  <c r="P114" i="1"/>
  <c r="P113" i="1"/>
  <c r="P112" i="1"/>
  <c r="P111" i="1"/>
  <c r="P110" i="1"/>
  <c r="P109" i="1"/>
  <c r="P108" i="1"/>
  <c r="N107" i="1"/>
  <c r="P105" i="1"/>
  <c r="P104" i="1"/>
  <c r="P103" i="1"/>
  <c r="O106" i="1" s="1"/>
  <c r="P106" i="1" s="1"/>
  <c r="P102" i="1" s="1"/>
  <c r="N102" i="1"/>
  <c r="N101" i="1"/>
  <c r="P98" i="1"/>
  <c r="P97" i="1"/>
  <c r="P96" i="1"/>
  <c r="P95" i="1"/>
  <c r="P94" i="1"/>
  <c r="P93" i="1"/>
  <c r="P92" i="1"/>
  <c r="P91" i="1"/>
  <c r="P90" i="1"/>
  <c r="P89" i="1"/>
  <c r="N88" i="1"/>
  <c r="P86" i="1"/>
  <c r="P85" i="1"/>
  <c r="P84" i="1"/>
  <c r="N83" i="1"/>
  <c r="N82" i="1"/>
  <c r="P79" i="1"/>
  <c r="P78" i="1"/>
  <c r="P77" i="1"/>
  <c r="P76" i="1"/>
  <c r="P75" i="1"/>
  <c r="P74" i="1"/>
  <c r="P73" i="1"/>
  <c r="P72" i="1"/>
  <c r="P71" i="1"/>
  <c r="P70" i="1"/>
  <c r="N69" i="1"/>
  <c r="P67" i="1"/>
  <c r="P66" i="1"/>
  <c r="P65" i="1"/>
  <c r="N64" i="1"/>
  <c r="N63" i="1"/>
  <c r="P60" i="1"/>
  <c r="P59" i="1"/>
  <c r="P58" i="1"/>
  <c r="P57" i="1"/>
  <c r="P56" i="1"/>
  <c r="P55" i="1"/>
  <c r="P54" i="1"/>
  <c r="P53" i="1"/>
  <c r="P52" i="1"/>
  <c r="P51" i="1"/>
  <c r="N50" i="1"/>
  <c r="P48" i="1"/>
  <c r="P47" i="1"/>
  <c r="P46" i="1"/>
  <c r="O49" i="1" s="1"/>
  <c r="P49" i="1" s="1"/>
  <c r="P45" i="1" s="1"/>
  <c r="N45" i="1"/>
  <c r="N44" i="1"/>
  <c r="P41" i="1"/>
  <c r="P40" i="1"/>
  <c r="P39" i="1"/>
  <c r="P38" i="1"/>
  <c r="P37" i="1"/>
  <c r="P36" i="1"/>
  <c r="P35" i="1"/>
  <c r="P34" i="1"/>
  <c r="P33" i="1"/>
  <c r="P32" i="1"/>
  <c r="N31" i="1"/>
  <c r="P29" i="1"/>
  <c r="P28" i="1"/>
  <c r="P27" i="1"/>
  <c r="O30" i="1" s="1"/>
  <c r="P30" i="1" s="1"/>
  <c r="P26" i="1" s="1"/>
  <c r="N26" i="1"/>
  <c r="N25" i="1"/>
  <c r="P22" i="1"/>
  <c r="P21" i="1"/>
  <c r="P20" i="1"/>
  <c r="P19" i="1"/>
  <c r="P18" i="1"/>
  <c r="P17" i="1"/>
  <c r="P16" i="1"/>
  <c r="P15" i="1"/>
  <c r="P14" i="1"/>
  <c r="P13" i="1"/>
  <c r="N12" i="1"/>
  <c r="P10" i="1"/>
  <c r="P9" i="1"/>
  <c r="P8" i="1"/>
  <c r="N7" i="1"/>
  <c r="N6" i="1"/>
  <c r="N5" i="1"/>
  <c r="N4" i="1"/>
  <c r="O302" i="1" l="1"/>
  <c r="M308" i="1"/>
  <c r="M310" i="1" s="1"/>
  <c r="O248" i="1"/>
  <c r="O273" i="1"/>
  <c r="O23" i="1"/>
  <c r="O42" i="1"/>
  <c r="P42" i="1" s="1"/>
  <c r="P31" i="1" s="1"/>
  <c r="O43" i="1" s="1"/>
  <c r="O61" i="1"/>
  <c r="O80" i="1"/>
  <c r="O99" i="1"/>
  <c r="O118" i="1"/>
  <c r="P118" i="1" s="1"/>
  <c r="P107" i="1" s="1"/>
  <c r="O119" i="1" s="1"/>
  <c r="O143" i="1"/>
  <c r="O168" i="1"/>
  <c r="O193" i="1"/>
  <c r="P193" i="1" s="1"/>
  <c r="P182" i="1" s="1"/>
  <c r="O194" i="1" s="1"/>
  <c r="O218" i="1"/>
  <c r="P218" i="1" s="1"/>
  <c r="P207" i="1" s="1"/>
  <c r="O219" i="1" s="1"/>
  <c r="O243" i="1"/>
  <c r="O256" i="1"/>
  <c r="P256" i="1" s="1"/>
  <c r="P252" i="1" s="1"/>
  <c r="O268" i="1"/>
  <c r="O282" i="1"/>
  <c r="O182" i="1"/>
  <c r="P23" i="1"/>
  <c r="P12" i="1" s="1"/>
  <c r="O12" i="1"/>
  <c r="P80" i="1"/>
  <c r="P69" i="1" s="1"/>
  <c r="O69" i="1"/>
  <c r="P143" i="1"/>
  <c r="P132" i="1" s="1"/>
  <c r="O132" i="1"/>
  <c r="P61" i="1"/>
  <c r="P50" i="1" s="1"/>
  <c r="O50" i="1"/>
  <c r="P99" i="1"/>
  <c r="P88" i="1" s="1"/>
  <c r="O88" i="1"/>
  <c r="P168" i="1"/>
  <c r="P157" i="1" s="1"/>
  <c r="O169" i="1" s="1"/>
  <c r="O157" i="1"/>
  <c r="P243" i="1"/>
  <c r="P232" i="1" s="1"/>
  <c r="O232" i="1"/>
  <c r="P268" i="1"/>
  <c r="P257" i="1" s="1"/>
  <c r="O257" i="1"/>
  <c r="O244" i="1"/>
  <c r="O290" i="1"/>
  <c r="P302" i="1"/>
  <c r="P290" i="1" s="1"/>
  <c r="O11" i="1"/>
  <c r="O87" i="1"/>
  <c r="O123" i="1"/>
  <c r="O148" i="1"/>
  <c r="O173" i="1"/>
  <c r="O198" i="1"/>
  <c r="O223" i="1"/>
  <c r="O45" i="1"/>
  <c r="O68" i="1"/>
  <c r="P248" i="1"/>
  <c r="P245" i="1" s="1"/>
  <c r="O245" i="1"/>
  <c r="O269" i="1"/>
  <c r="P273" i="1"/>
  <c r="P270" i="1" s="1"/>
  <c r="O270" i="1"/>
  <c r="O144" i="1"/>
  <c r="O26" i="1"/>
  <c r="O62" i="1"/>
  <c r="O102" i="1"/>
  <c r="O127" i="1"/>
  <c r="O152" i="1"/>
  <c r="O177" i="1"/>
  <c r="O202" i="1"/>
  <c r="O227" i="1"/>
  <c r="O252" i="1"/>
  <c r="P278" i="1"/>
  <c r="P276" i="1" s="1"/>
  <c r="O276" i="1"/>
  <c r="P289" i="1"/>
  <c r="P285" i="1" s="1"/>
  <c r="M311" i="1" l="1"/>
  <c r="M312" i="1" s="1"/>
  <c r="O107" i="1"/>
  <c r="O279" i="1"/>
  <c r="P282" i="1"/>
  <c r="P279" i="1" s="1"/>
  <c r="O283" i="1" s="1"/>
  <c r="O207" i="1"/>
  <c r="O31" i="1"/>
  <c r="O303" i="1"/>
  <c r="P144" i="1"/>
  <c r="P126" i="1" s="1"/>
  <c r="O126" i="1"/>
  <c r="P269" i="1"/>
  <c r="P251" i="1" s="1"/>
  <c r="O274" i="1" s="1"/>
  <c r="O251" i="1"/>
  <c r="P223" i="1"/>
  <c r="P220" i="1" s="1"/>
  <c r="O220" i="1"/>
  <c r="P123" i="1"/>
  <c r="P120" i="1" s="1"/>
  <c r="O120" i="1"/>
  <c r="P68" i="1"/>
  <c r="P64" i="1" s="1"/>
  <c r="O81" i="1" s="1"/>
  <c r="O64" i="1"/>
  <c r="P148" i="1"/>
  <c r="P145" i="1" s="1"/>
  <c r="O145" i="1"/>
  <c r="P43" i="1"/>
  <c r="P25" i="1" s="1"/>
  <c r="O25" i="1"/>
  <c r="P219" i="1"/>
  <c r="P201" i="1" s="1"/>
  <c r="O201" i="1"/>
  <c r="P198" i="1"/>
  <c r="P195" i="1" s="1"/>
  <c r="O195" i="1"/>
  <c r="P87" i="1"/>
  <c r="P83" i="1" s="1"/>
  <c r="O100" i="1" s="1"/>
  <c r="O83" i="1"/>
  <c r="P244" i="1"/>
  <c r="P226" i="1" s="1"/>
  <c r="O249" i="1" s="1"/>
  <c r="O226" i="1"/>
  <c r="P119" i="1"/>
  <c r="P101" i="1" s="1"/>
  <c r="O101" i="1"/>
  <c r="P62" i="1"/>
  <c r="P44" i="1" s="1"/>
  <c r="O44" i="1"/>
  <c r="P169" i="1"/>
  <c r="P151" i="1" s="1"/>
  <c r="O151" i="1"/>
  <c r="P173" i="1"/>
  <c r="P170" i="1" s="1"/>
  <c r="O170" i="1"/>
  <c r="P11" i="1"/>
  <c r="P7" i="1" s="1"/>
  <c r="O24" i="1" s="1"/>
  <c r="O7" i="1"/>
  <c r="P194" i="1"/>
  <c r="P176" i="1" s="1"/>
  <c r="O199" i="1" s="1"/>
  <c r="O176" i="1"/>
  <c r="O224" i="1" l="1"/>
  <c r="O275" i="1"/>
  <c r="P283" i="1"/>
  <c r="P275" i="1" s="1"/>
  <c r="O175" i="1"/>
  <c r="P199" i="1"/>
  <c r="P175" i="1" s="1"/>
  <c r="P100" i="1"/>
  <c r="P82" i="1" s="1"/>
  <c r="O82" i="1"/>
  <c r="O200" i="1"/>
  <c r="P224" i="1"/>
  <c r="P200" i="1" s="1"/>
  <c r="O250" i="1"/>
  <c r="P274" i="1"/>
  <c r="P250" i="1" s="1"/>
  <c r="P24" i="1"/>
  <c r="P6" i="1" s="1"/>
  <c r="O6" i="1"/>
  <c r="O174" i="1"/>
  <c r="O225" i="1"/>
  <c r="P249" i="1"/>
  <c r="P225" i="1" s="1"/>
  <c r="P81" i="1"/>
  <c r="P63" i="1" s="1"/>
  <c r="O63" i="1"/>
  <c r="O149" i="1"/>
  <c r="P303" i="1"/>
  <c r="P284" i="1" s="1"/>
  <c r="O284" i="1"/>
  <c r="O150" i="1" l="1"/>
  <c r="P174" i="1"/>
  <c r="P150" i="1" s="1"/>
  <c r="O125" i="1"/>
  <c r="P149" i="1"/>
  <c r="P125" i="1" s="1"/>
  <c r="O124" i="1"/>
  <c r="O5" i="1" l="1"/>
  <c r="P124" i="1"/>
  <c r="P5" i="1" s="1"/>
  <c r="O304" i="1" s="1"/>
  <c r="P304" i="1" l="1"/>
  <c r="P4" i="1" s="1"/>
  <c r="O305" i="1" s="1"/>
  <c r="P305" i="1" s="1"/>
  <c r="P307" i="1" s="1"/>
  <c r="O4" i="1"/>
  <c r="P309" i="1" l="1"/>
  <c r="P308" i="1"/>
  <c r="K4" i="1"/>
  <c r="K284" i="1"/>
  <c r="K290" i="1"/>
  <c r="M301" i="1"/>
  <c r="M300" i="1"/>
  <c r="M299" i="1"/>
  <c r="M298" i="1"/>
  <c r="M297" i="1"/>
  <c r="M296" i="1"/>
  <c r="M295" i="1"/>
  <c r="M294" i="1"/>
  <c r="M293" i="1"/>
  <c r="L302" i="1" s="1"/>
  <c r="M292" i="1"/>
  <c r="M291" i="1"/>
  <c r="K285" i="1"/>
  <c r="M288" i="1"/>
  <c r="L289" i="1" s="1"/>
  <c r="M287" i="1"/>
  <c r="M286" i="1"/>
  <c r="K275" i="1"/>
  <c r="K279" i="1"/>
  <c r="M281" i="1"/>
  <c r="L282" i="1" s="1"/>
  <c r="M282" i="1" s="1"/>
  <c r="M279" i="1" s="1"/>
  <c r="M280" i="1"/>
  <c r="K276" i="1"/>
  <c r="M277" i="1"/>
  <c r="L278" i="1" s="1"/>
  <c r="K250" i="1"/>
  <c r="K270" i="1"/>
  <c r="M272" i="1"/>
  <c r="M271" i="1"/>
  <c r="K251" i="1"/>
  <c r="K257" i="1"/>
  <c r="M267" i="1"/>
  <c r="M266" i="1"/>
  <c r="M265" i="1"/>
  <c r="M264" i="1"/>
  <c r="M263" i="1"/>
  <c r="M262" i="1"/>
  <c r="M261" i="1"/>
  <c r="M260" i="1"/>
  <c r="M259" i="1"/>
  <c r="M258" i="1"/>
  <c r="K252" i="1"/>
  <c r="M255" i="1"/>
  <c r="M254" i="1"/>
  <c r="M253" i="1"/>
  <c r="K225" i="1"/>
  <c r="K245" i="1"/>
  <c r="M247" i="1"/>
  <c r="M246" i="1"/>
  <c r="K226" i="1"/>
  <c r="K232" i="1"/>
  <c r="M242" i="1"/>
  <c r="M241" i="1"/>
  <c r="M240" i="1"/>
  <c r="M239" i="1"/>
  <c r="M238" i="1"/>
  <c r="M237" i="1"/>
  <c r="M236" i="1"/>
  <c r="M235" i="1"/>
  <c r="M234" i="1"/>
  <c r="M233" i="1"/>
  <c r="K227" i="1"/>
  <c r="M230" i="1"/>
  <c r="M229" i="1"/>
  <c r="M228" i="1"/>
  <c r="K200" i="1"/>
  <c r="K220" i="1"/>
  <c r="M222" i="1"/>
  <c r="M221" i="1"/>
  <c r="K201" i="1"/>
  <c r="K207" i="1"/>
  <c r="M217" i="1"/>
  <c r="M216" i="1"/>
  <c r="M215" i="1"/>
  <c r="M214" i="1"/>
  <c r="M213" i="1"/>
  <c r="M212" i="1"/>
  <c r="M211" i="1"/>
  <c r="M210" i="1"/>
  <c r="M209" i="1"/>
  <c r="M208" i="1"/>
  <c r="K202" i="1"/>
  <c r="M205" i="1"/>
  <c r="M204" i="1"/>
  <c r="M203" i="1"/>
  <c r="K175" i="1"/>
  <c r="K195" i="1"/>
  <c r="M197" i="1"/>
  <c r="M196" i="1"/>
  <c r="K176" i="1"/>
  <c r="K182" i="1"/>
  <c r="M192" i="1"/>
  <c r="M191" i="1"/>
  <c r="M190" i="1"/>
  <c r="M189" i="1"/>
  <c r="M188" i="1"/>
  <c r="M187" i="1"/>
  <c r="M186" i="1"/>
  <c r="M185" i="1"/>
  <c r="M184" i="1"/>
  <c r="M183" i="1"/>
  <c r="K177" i="1"/>
  <c r="M180" i="1"/>
  <c r="M179" i="1"/>
  <c r="M178" i="1"/>
  <c r="K150" i="1"/>
  <c r="K170" i="1"/>
  <c r="M172" i="1"/>
  <c r="M171" i="1"/>
  <c r="K151" i="1"/>
  <c r="K157" i="1"/>
  <c r="M167" i="1"/>
  <c r="M166" i="1"/>
  <c r="M165" i="1"/>
  <c r="M164" i="1"/>
  <c r="M163" i="1"/>
  <c r="M162" i="1"/>
  <c r="M161" i="1"/>
  <c r="M160" i="1"/>
  <c r="M159" i="1"/>
  <c r="M158" i="1"/>
  <c r="K152" i="1"/>
  <c r="M155" i="1"/>
  <c r="M154" i="1"/>
  <c r="M153" i="1"/>
  <c r="K125" i="1"/>
  <c r="K145" i="1"/>
  <c r="M147" i="1"/>
  <c r="M146" i="1"/>
  <c r="K126" i="1"/>
  <c r="K132" i="1"/>
  <c r="M142" i="1"/>
  <c r="M141" i="1"/>
  <c r="M140" i="1"/>
  <c r="M139" i="1"/>
  <c r="M138" i="1"/>
  <c r="M137" i="1"/>
  <c r="M136" i="1"/>
  <c r="M135" i="1"/>
  <c r="M134" i="1"/>
  <c r="M133" i="1"/>
  <c r="K127" i="1"/>
  <c r="M130" i="1"/>
  <c r="M129" i="1"/>
  <c r="M128" i="1"/>
  <c r="L131" i="1" s="1"/>
  <c r="L127" i="1" s="1"/>
  <c r="K5" i="1"/>
  <c r="K120" i="1"/>
  <c r="M122" i="1"/>
  <c r="M121" i="1"/>
  <c r="K101" i="1"/>
  <c r="K107" i="1"/>
  <c r="M117" i="1"/>
  <c r="M116" i="1"/>
  <c r="M115" i="1"/>
  <c r="M114" i="1"/>
  <c r="M113" i="1"/>
  <c r="M112" i="1"/>
  <c r="M111" i="1"/>
  <c r="M110" i="1"/>
  <c r="M109" i="1"/>
  <c r="M108" i="1"/>
  <c r="K102" i="1"/>
  <c r="M105" i="1"/>
  <c r="M104" i="1"/>
  <c r="M103" i="1"/>
  <c r="K82" i="1"/>
  <c r="K88" i="1"/>
  <c r="M98" i="1"/>
  <c r="M97" i="1"/>
  <c r="M96" i="1"/>
  <c r="M95" i="1"/>
  <c r="M94" i="1"/>
  <c r="M93" i="1"/>
  <c r="M92" i="1"/>
  <c r="M91" i="1"/>
  <c r="M90" i="1"/>
  <c r="M89" i="1"/>
  <c r="K83" i="1"/>
  <c r="M86" i="1"/>
  <c r="M85" i="1"/>
  <c r="M84" i="1"/>
  <c r="K63" i="1"/>
  <c r="K69" i="1"/>
  <c r="M79" i="1"/>
  <c r="M78" i="1"/>
  <c r="M77" i="1"/>
  <c r="M76" i="1"/>
  <c r="M75" i="1"/>
  <c r="M74" i="1"/>
  <c r="M73" i="1"/>
  <c r="M72" i="1"/>
  <c r="M71" i="1"/>
  <c r="M70" i="1"/>
  <c r="K64" i="1"/>
  <c r="M67" i="1"/>
  <c r="M66" i="1"/>
  <c r="M65" i="1"/>
  <c r="L68" i="1" s="1"/>
  <c r="L64" i="1" s="1"/>
  <c r="K44" i="1"/>
  <c r="K50" i="1"/>
  <c r="M60" i="1"/>
  <c r="M59" i="1"/>
  <c r="M58" i="1"/>
  <c r="M57" i="1"/>
  <c r="M56" i="1"/>
  <c r="M55" i="1"/>
  <c r="M54" i="1"/>
  <c r="M53" i="1"/>
  <c r="M52" i="1"/>
  <c r="M51" i="1"/>
  <c r="L61" i="1" s="1"/>
  <c r="M61" i="1" s="1"/>
  <c r="M50" i="1" s="1"/>
  <c r="K45" i="1"/>
  <c r="M48" i="1"/>
  <c r="M47" i="1"/>
  <c r="M46" i="1"/>
  <c r="K25" i="1"/>
  <c r="K31" i="1"/>
  <c r="M41" i="1"/>
  <c r="M40" i="1"/>
  <c r="M39" i="1"/>
  <c r="M38" i="1"/>
  <c r="M37" i="1"/>
  <c r="M36" i="1"/>
  <c r="M35" i="1"/>
  <c r="M34" i="1"/>
  <c r="M33" i="1"/>
  <c r="M32" i="1"/>
  <c r="K26" i="1"/>
  <c r="M29" i="1"/>
  <c r="M28" i="1"/>
  <c r="M27" i="1"/>
  <c r="K6" i="1"/>
  <c r="K12" i="1"/>
  <c r="M22" i="1"/>
  <c r="M21" i="1"/>
  <c r="M20" i="1"/>
  <c r="M19" i="1"/>
  <c r="M18" i="1"/>
  <c r="M17" i="1"/>
  <c r="M16" i="1"/>
  <c r="M15" i="1"/>
  <c r="M14" i="1"/>
  <c r="M13" i="1"/>
  <c r="K7" i="1"/>
  <c r="M10" i="1"/>
  <c r="M9" i="1"/>
  <c r="M8" i="1"/>
  <c r="P310" i="1" l="1"/>
  <c r="P311" i="1" s="1"/>
  <c r="P312" i="1" s="1"/>
  <c r="L11" i="1"/>
  <c r="L87" i="1"/>
  <c r="L143" i="1"/>
  <c r="L23" i="1"/>
  <c r="L99" i="1"/>
  <c r="L148" i="1"/>
  <c r="M148" i="1" s="1"/>
  <c r="M145" i="1" s="1"/>
  <c r="L156" i="1"/>
  <c r="L30" i="1"/>
  <c r="L26" i="1" s="1"/>
  <c r="L42" i="1"/>
  <c r="M68" i="1"/>
  <c r="M64" i="1" s="1"/>
  <c r="L106" i="1"/>
  <c r="L102" i="1" s="1"/>
  <c r="L118" i="1"/>
  <c r="M131" i="1"/>
  <c r="M127" i="1" s="1"/>
  <c r="L173" i="1"/>
  <c r="L181" i="1"/>
  <c r="L193" i="1"/>
  <c r="L182" i="1" s="1"/>
  <c r="L198" i="1"/>
  <c r="L206" i="1"/>
  <c r="L218" i="1"/>
  <c r="L223" i="1"/>
  <c r="M223" i="1" s="1"/>
  <c r="M220" i="1" s="1"/>
  <c r="L231" i="1"/>
  <c r="L243" i="1"/>
  <c r="L232" i="1" s="1"/>
  <c r="L248" i="1"/>
  <c r="L256" i="1"/>
  <c r="M256" i="1" s="1"/>
  <c r="M252" i="1" s="1"/>
  <c r="L268" i="1"/>
  <c r="L273" i="1"/>
  <c r="L270" i="1" s="1"/>
  <c r="M193" i="1"/>
  <c r="M182" i="1" s="1"/>
  <c r="L207" i="1"/>
  <c r="M218" i="1"/>
  <c r="M207" i="1" s="1"/>
  <c r="M243" i="1"/>
  <c r="M232" i="1" s="1"/>
  <c r="M273" i="1"/>
  <c r="M270" i="1" s="1"/>
  <c r="L285" i="1"/>
  <c r="M289" i="1"/>
  <c r="M285" i="1" s="1"/>
  <c r="L290" i="1"/>
  <c r="M302" i="1"/>
  <c r="M290" i="1" s="1"/>
  <c r="M181" i="1"/>
  <c r="M177" i="1" s="1"/>
  <c r="L177" i="1"/>
  <c r="L195" i="1"/>
  <c r="M198" i="1"/>
  <c r="M195" i="1" s="1"/>
  <c r="M206" i="1"/>
  <c r="M202" i="1" s="1"/>
  <c r="L202" i="1"/>
  <c r="M231" i="1"/>
  <c r="M227" i="1" s="1"/>
  <c r="L227" i="1"/>
  <c r="L245" i="1"/>
  <c r="M248" i="1"/>
  <c r="M245" i="1" s="1"/>
  <c r="L257" i="1"/>
  <c r="M268" i="1"/>
  <c r="M257" i="1" s="1"/>
  <c r="L276" i="1"/>
  <c r="M278" i="1"/>
  <c r="M276" i="1" s="1"/>
  <c r="L283" i="1" s="1"/>
  <c r="L49" i="1"/>
  <c r="L50" i="1"/>
  <c r="L80" i="1"/>
  <c r="M106" i="1"/>
  <c r="M102" i="1" s="1"/>
  <c r="L123" i="1"/>
  <c r="L145" i="1"/>
  <c r="L168" i="1"/>
  <c r="L170" i="1"/>
  <c r="M173" i="1"/>
  <c r="M170" i="1" s="1"/>
  <c r="L220" i="1"/>
  <c r="L279" i="1"/>
  <c r="M23" i="1" l="1"/>
  <c r="M12" i="1" s="1"/>
  <c r="L12" i="1"/>
  <c r="L194" i="1"/>
  <c r="L152" i="1"/>
  <c r="M156" i="1"/>
  <c r="M152" i="1" s="1"/>
  <c r="M143" i="1"/>
  <c r="M132" i="1" s="1"/>
  <c r="L132" i="1"/>
  <c r="M118" i="1"/>
  <c r="M107" i="1" s="1"/>
  <c r="L119" i="1" s="1"/>
  <c r="L107" i="1"/>
  <c r="M30" i="1"/>
  <c r="M26" i="1" s="1"/>
  <c r="L252" i="1"/>
  <c r="L83" i="1"/>
  <c r="M87" i="1"/>
  <c r="M83" i="1" s="1"/>
  <c r="L244" i="1"/>
  <c r="L144" i="1"/>
  <c r="M42" i="1"/>
  <c r="M31" i="1" s="1"/>
  <c r="L31" i="1"/>
  <c r="M99" i="1"/>
  <c r="M88" i="1" s="1"/>
  <c r="L88" i="1"/>
  <c r="L7" i="1"/>
  <c r="M11" i="1"/>
  <c r="M7" i="1" s="1"/>
  <c r="L24" i="1" s="1"/>
  <c r="M168" i="1"/>
  <c r="M157" i="1" s="1"/>
  <c r="L169" i="1" s="1"/>
  <c r="L157" i="1"/>
  <c r="L275" i="1"/>
  <c r="M283" i="1"/>
  <c r="M275" i="1" s="1"/>
  <c r="L269" i="1"/>
  <c r="M80" i="1"/>
  <c r="M69" i="1" s="1"/>
  <c r="L81" i="1" s="1"/>
  <c r="L69" i="1"/>
  <c r="M244" i="1"/>
  <c r="M226" i="1" s="1"/>
  <c r="L249" i="1" s="1"/>
  <c r="L226" i="1"/>
  <c r="M123" i="1"/>
  <c r="M120" i="1" s="1"/>
  <c r="L120" i="1"/>
  <c r="L45" i="1"/>
  <c r="M49" i="1"/>
  <c r="M45" i="1" s="1"/>
  <c r="L62" i="1" s="1"/>
  <c r="L219" i="1"/>
  <c r="M194" i="1"/>
  <c r="M176" i="1" s="1"/>
  <c r="L199" i="1" s="1"/>
  <c r="L176" i="1"/>
  <c r="L303" i="1"/>
  <c r="M119" i="1" l="1"/>
  <c r="M101" i="1" s="1"/>
  <c r="L101" i="1"/>
  <c r="L43" i="1"/>
  <c r="L6" i="1"/>
  <c r="M24" i="1"/>
  <c r="M6" i="1" s="1"/>
  <c r="L100" i="1"/>
  <c r="L126" i="1"/>
  <c r="M144" i="1"/>
  <c r="M126" i="1" s="1"/>
  <c r="L149" i="1" s="1"/>
  <c r="M249" i="1"/>
  <c r="M225" i="1" s="1"/>
  <c r="L225" i="1"/>
  <c r="L284" i="1"/>
  <c r="M303" i="1"/>
  <c r="M284" i="1" s="1"/>
  <c r="L44" i="1"/>
  <c r="M62" i="1"/>
  <c r="M44" i="1" s="1"/>
  <c r="L151" i="1"/>
  <c r="M169" i="1"/>
  <c r="M151" i="1" s="1"/>
  <c r="L174" i="1" s="1"/>
  <c r="M199" i="1"/>
  <c r="M175" i="1" s="1"/>
  <c r="L175" i="1"/>
  <c r="M269" i="1"/>
  <c r="M251" i="1" s="1"/>
  <c r="L274" i="1" s="1"/>
  <c r="L251" i="1"/>
  <c r="M219" i="1"/>
  <c r="M201" i="1" s="1"/>
  <c r="L224" i="1" s="1"/>
  <c r="L201" i="1"/>
  <c r="L63" i="1"/>
  <c r="M81" i="1"/>
  <c r="M63" i="1" s="1"/>
  <c r="M43" i="1" l="1"/>
  <c r="M25" i="1" s="1"/>
  <c r="L25" i="1"/>
  <c r="M149" i="1"/>
  <c r="M125" i="1" s="1"/>
  <c r="L125" i="1"/>
  <c r="L82" i="1"/>
  <c r="M100" i="1"/>
  <c r="M82" i="1" s="1"/>
  <c r="L124" i="1" s="1"/>
  <c r="M274" i="1"/>
  <c r="M250" i="1" s="1"/>
  <c r="L250" i="1"/>
  <c r="M224" i="1"/>
  <c r="M200" i="1" s="1"/>
  <c r="L200" i="1"/>
  <c r="M174" i="1"/>
  <c r="M150" i="1" s="1"/>
  <c r="L150" i="1"/>
  <c r="M124" i="1" l="1"/>
  <c r="M5" i="1" s="1"/>
  <c r="L304" i="1" s="1"/>
  <c r="M304" i="1" s="1"/>
  <c r="M4" i="1" s="1"/>
  <c r="L305" i="1" s="1"/>
  <c r="M305" i="1" s="1"/>
  <c r="L5" i="1"/>
  <c r="L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Somonte Camacho, Enrique</author>
  </authors>
  <commentList>
    <comment ref="A3" authorId="0" shapeId="0" xr:uid="{71D3E460-4A19-42C6-ACF2-E68656E5B2ED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BCD18504-27F7-4984-9D04-61F2049A775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7EF63D14-779B-45BA-8A50-21AE1F628663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D26727E-A41F-47B5-838D-74FA51E8FC1C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A60EA643-4604-4416-9DDC-78F583165C59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019612D5-A789-42B3-8AE6-2EFE878A7734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CB880E8F-80D9-4FDC-8E67-650E9A6CD10C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2EF980A3-C98D-4340-811E-1789B67A62D8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D692D5D6-BF0A-4848-86DE-D0A6F4AF7CA5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667884E7-53B1-40E4-B070-20F2EC7275E8}">
      <text>
        <r>
          <rPr>
            <b/>
            <sz val="9"/>
            <color indexed="81"/>
            <rFont val="Tahoma"/>
            <family val="2"/>
          </rPr>
          <t>Cantidad Verde: Referencia a otra partida Naranja: Fórmula de medición Azul: Expresión</t>
        </r>
      </text>
    </comment>
    <comment ref="K3" authorId="0" shapeId="0" xr:uid="{911F23FE-61C1-41BA-A81A-85ECC728C229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L3" authorId="0" shapeId="0" xr:uid="{82FDF94A-4816-4C6C-8F68-1EC49D96B097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M3" authorId="0" shapeId="0" xr:uid="{CBD76A3E-13DF-4C47-86C7-2A7F64BE912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N3" authorId="0" shapeId="0" xr:uid="{A9343086-E740-4CA0-8E2A-0DD662C5E23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O3" authorId="0" shapeId="0" xr:uid="{C51E2A01-E794-491C-AA00-33774DDAC3C7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P3" authorId="0" shapeId="0" xr:uid="{86B5A696-1B7F-40AC-91E1-13AF0E42AFD1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<sst xmlns="http://schemas.openxmlformats.org/spreadsheetml/2006/main" count="1060" uniqueCount="178">
  <si>
    <t>VENTA [E4.0] PARA ESTACIONES PROYECTADAS DENTRO DEL PLAN DE ACCESIBILIDAD Y MODERNIZACIÓN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</si>
  <si>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</si>
  <si>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</si>
  <si>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</si>
  <si>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</si>
  <si>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</si>
  <si>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</si>
  <si>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</si>
  <si>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</si>
  <si>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</si>
  <si>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</si>
  <si>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</si>
  <si>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</si>
  <si>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</si>
  <si>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</si>
  <si>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LOTE_1</t>
  </si>
  <si>
    <t>Capítulo</t>
  </si>
  <si>
    <t/>
  </si>
  <si>
    <t>LOTE 1</t>
  </si>
  <si>
    <t>NMN</t>
  </si>
  <si>
    <t>ESTACIÓN DE NUEVOS MINISTERIOS</t>
  </si>
  <si>
    <t>NMN1</t>
  </si>
  <si>
    <t>Vestíbulo de Orense</t>
  </si>
  <si>
    <t>RETIRADA_4</t>
  </si>
  <si>
    <t>Retirada de cuatro Equipos de Venta Antiguos</t>
  </si>
  <si>
    <t>DIPBBB101</t>
  </si>
  <si>
    <t>Partida</t>
  </si>
  <si>
    <t>u</t>
  </si>
  <si>
    <t>Desmontaje y traslado de Máquina Obsoleta</t>
  </si>
  <si>
    <t>DIKDDX950</t>
  </si>
  <si>
    <t>Actualización del TCE de estación (Altas / Bajas)</t>
  </si>
  <si>
    <t>I05XVS002</t>
  </si>
  <si>
    <t>Alta / Baja de equipo de Venta y Peaje en SCADA</t>
  </si>
  <si>
    <t>Total RETIRADA_4</t>
  </si>
  <si>
    <t>INSTALACIÓN_4</t>
  </si>
  <si>
    <t>Instalación de cuatro Equipos de Venta Nuevos E4.0</t>
  </si>
  <si>
    <t>I05VMX003</t>
  </si>
  <si>
    <t>Suministro, montaje y conexionado de METTA E4.0</t>
  </si>
  <si>
    <t>DIKEBB810</t>
  </si>
  <si>
    <t>Actualización del sistema Antiintrusión de estación</t>
  </si>
  <si>
    <t>DIKEI0002</t>
  </si>
  <si>
    <t>Actualización sistema SCI</t>
  </si>
  <si>
    <t>DIKEI0003</t>
  </si>
  <si>
    <t>Actualización de ATA</t>
  </si>
  <si>
    <t>DIKEI0006</t>
  </si>
  <si>
    <t>Suministro de tarjeta de interfonía IP</t>
  </si>
  <si>
    <t>DIKEI0007</t>
  </si>
  <si>
    <t>Instalación de tarjeta de interfonía IP</t>
  </si>
  <si>
    <t>I05VXS002</t>
  </si>
  <si>
    <t>Actualización del sistema TCM</t>
  </si>
  <si>
    <t>DIPCOM001</t>
  </si>
  <si>
    <t>Actualización del sistema COMMIT</t>
  </si>
  <si>
    <t>Total INSTALACIÓN_4</t>
  </si>
  <si>
    <t>Total NMN1</t>
  </si>
  <si>
    <t>NMN2</t>
  </si>
  <si>
    <t>Vestíbulo de RENFE Centro Comercial</t>
  </si>
  <si>
    <t>RETIRADA_3</t>
  </si>
  <si>
    <t>Retirada de tres Equipos de Venta Antiguos</t>
  </si>
  <si>
    <t>Total RETIRADA_3</t>
  </si>
  <si>
    <t>INSTALACIÓN_3</t>
  </si>
  <si>
    <t>Instalación de tres Equipos de Venta Nuevos E4.0</t>
  </si>
  <si>
    <t>Total INSTALACIÓN_3</t>
  </si>
  <si>
    <t>Total NMN2</t>
  </si>
  <si>
    <t>NMN3</t>
  </si>
  <si>
    <t>Vestíbulo de RENFE Distribuidor</t>
  </si>
  <si>
    <t>RETIRADA_5</t>
  </si>
  <si>
    <t>Retirada de cinco Equipos de Venta Antiguos</t>
  </si>
  <si>
    <t>Total RETIRADA_5</t>
  </si>
  <si>
    <t>INSTALACIÓN_5</t>
  </si>
  <si>
    <t>Instalación de cinco Equipos de Venta Nuevos E4.0</t>
  </si>
  <si>
    <t>Total INSTALACIÓN_5</t>
  </si>
  <si>
    <t>Total NMN3</t>
  </si>
  <si>
    <t>NMN4</t>
  </si>
  <si>
    <t>Vestíbulo de Castellana</t>
  </si>
  <si>
    <t>RETIRADA_7</t>
  </si>
  <si>
    <t>Retirada de siete Equipos de Venta Antiguos</t>
  </si>
  <si>
    <t>Total RETIRADA_7</t>
  </si>
  <si>
    <t>INSTALACIÓN_7</t>
  </si>
  <si>
    <t>Instalación de siete Equipos de Venta Nuevos E4.0</t>
  </si>
  <si>
    <t>Total INSTALACIÓN_7</t>
  </si>
  <si>
    <t>Total NMN4</t>
  </si>
  <si>
    <t>NMN5</t>
  </si>
  <si>
    <t>Vestíbulo de RENFE a L10</t>
  </si>
  <si>
    <t>RETIRADA_2</t>
  </si>
  <si>
    <t>Retirada de dos Equipos de Venta Antiguos</t>
  </si>
  <si>
    <t>Total RETIRADA_2</t>
  </si>
  <si>
    <t>INSTALACIÓN_2</t>
  </si>
  <si>
    <t>Instalación de dos Equipos de Venta Nuevos E4.0</t>
  </si>
  <si>
    <t>Total INSTALACIÓN_2</t>
  </si>
  <si>
    <t>Total NMN5</t>
  </si>
  <si>
    <t>NMN6</t>
  </si>
  <si>
    <t>Vestíbulo de RENFE a L8</t>
  </si>
  <si>
    <t>Total NMN6</t>
  </si>
  <si>
    <t>EST_COMUNES</t>
  </si>
  <si>
    <t>Comunes a la estación</t>
  </si>
  <si>
    <t>I05XVX003</t>
  </si>
  <si>
    <t>Gastos de divulgación con vallas publicitarias y carteles</t>
  </si>
  <si>
    <t>I31VMX003</t>
  </si>
  <si>
    <t>Legalización de la totalidad de las instalaciones B.T.</t>
  </si>
  <si>
    <t>Total EST_COMUNES</t>
  </si>
  <si>
    <t>Total NMN</t>
  </si>
  <si>
    <t>CLB</t>
  </si>
  <si>
    <t>ESTACIÓN DE COLOMBIA</t>
  </si>
  <si>
    <t>CLB1</t>
  </si>
  <si>
    <t>Vestíbulo Único</t>
  </si>
  <si>
    <t>Total CLB1</t>
  </si>
  <si>
    <t>Total CLB</t>
  </si>
  <si>
    <t>PRE</t>
  </si>
  <si>
    <t>ESTACIÓN DE PINAR DEL REY</t>
  </si>
  <si>
    <t>PRE1</t>
  </si>
  <si>
    <t>Total PRE1</t>
  </si>
  <si>
    <t>Total PRE</t>
  </si>
  <si>
    <t>MCR</t>
  </si>
  <si>
    <t>ESTACIÓN DE MAR DE CRISTAL</t>
  </si>
  <si>
    <t>MCR1</t>
  </si>
  <si>
    <t>Total MCR1</t>
  </si>
  <si>
    <t>Total MCR</t>
  </si>
  <si>
    <t>FRM</t>
  </si>
  <si>
    <t>ESTACIÓN DE FERIA DE MADRID</t>
  </si>
  <si>
    <t>FRM1</t>
  </si>
  <si>
    <t>RETIRADA_6</t>
  </si>
  <si>
    <t>Retirada de seis Equipos de Venta Antiguos</t>
  </si>
  <si>
    <t>Total RETIRADA_6</t>
  </si>
  <si>
    <t>INSTALACIÓN_6</t>
  </si>
  <si>
    <t>Instalación de seis Equipos de Venta Nuevos E4.0</t>
  </si>
  <si>
    <t>Total INSTALACIÓN_6</t>
  </si>
  <si>
    <t>Total FRM1</t>
  </si>
  <si>
    <t>Total FRM</t>
  </si>
  <si>
    <t>ARP</t>
  </si>
  <si>
    <t>ESTACIÓN DE AEROPUERTO T1-T2-T3</t>
  </si>
  <si>
    <t>ARP1</t>
  </si>
  <si>
    <t>RETIRADA_19</t>
  </si>
  <si>
    <t>Retirada de 19 Equipos de Venta Antiguos</t>
  </si>
  <si>
    <t>Total RETIRADA_19</t>
  </si>
  <si>
    <t>INSTALACIÓN_19</t>
  </si>
  <si>
    <t>Instalación de 19 Equipos de Venta Nuevos E4.0</t>
  </si>
  <si>
    <t>Total INSTALACIÓN_19</t>
  </si>
  <si>
    <t>Total ARP1</t>
  </si>
  <si>
    <t>Total ARP</t>
  </si>
  <si>
    <t>BRJ</t>
  </si>
  <si>
    <t>ESTACIÓN DE BARAJAS</t>
  </si>
  <si>
    <t>BRJ1</t>
  </si>
  <si>
    <t>Total BRJ1</t>
  </si>
  <si>
    <t>Total BRJ</t>
  </si>
  <si>
    <t>VARIOS_LOTE 1</t>
  </si>
  <si>
    <t>PARTIDAS COMUNES LOTE 1</t>
  </si>
  <si>
    <t>SEG</t>
  </si>
  <si>
    <t>CIBERSEGURIDAD</t>
  </si>
  <si>
    <t>I05XVS001</t>
  </si>
  <si>
    <t>Auditoría de seguridad del SW del equipo</t>
  </si>
  <si>
    <t>Total SEG</t>
  </si>
  <si>
    <t>CAJAS_LOTE 1</t>
  </si>
  <si>
    <t>SUMINISTRO DE CAJAS DE MONEDAS Y BILLETES PARA ROTACIÓN</t>
  </si>
  <si>
    <t>DIPBBX001</t>
  </si>
  <si>
    <t>Suministro de caja de recaudación de billetes bancarios</t>
  </si>
  <si>
    <t>DIPBBX002</t>
  </si>
  <si>
    <t>Suministro de caja de recarga de monedas para METTA PMR</t>
  </si>
  <si>
    <t>Total CAJAS_LOTE 1</t>
  </si>
  <si>
    <t>Total VARIOS_LOTE 1</t>
  </si>
  <si>
    <t>PTA1</t>
  </si>
  <si>
    <t>RECINTOS DE METRO (CDC / Formación)</t>
  </si>
  <si>
    <t>INST_RECINTOS_2</t>
  </si>
  <si>
    <t>Instalación en recintos</t>
  </si>
  <si>
    <t>I05XVO001</t>
  </si>
  <si>
    <t>Integración específica en recintos de Metro</t>
  </si>
  <si>
    <t>Total INST_RECINTOS_2</t>
  </si>
  <si>
    <t>Total PTA1</t>
  </si>
  <si>
    <t>Total LOTE_1</t>
  </si>
  <si>
    <t>Total IO_21-090-091V</t>
  </si>
  <si>
    <t>REFERENCIA</t>
  </si>
  <si>
    <t>OFERTA</t>
  </si>
  <si>
    <t>Gastos generales</t>
  </si>
  <si>
    <t>Beneficio industrial</t>
  </si>
  <si>
    <t>Total oferta sin IVA</t>
  </si>
  <si>
    <t>IVA</t>
  </si>
  <si>
    <t>Total oferta con IVA</t>
  </si>
  <si>
    <t>Nota: Para la elaboración de este documento se tendrán en cuenta las Notas del apartado 27 del cuadro resumen del Pliego de Condiciones Particulares.</t>
  </si>
  <si>
    <t>Importe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</si>
</sst>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b/>
      <sz val="8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1">
    <xf numFmtId="0" fontId="0" fillId="0" borderId="0" xfId="0"/>
    <xf numFmtId="0" fontId="0" fillId="0" borderId="0" xfId="0" applyAlignment="1" applyProtection="1">
      <alignment vertical="top"/>
    </xf>
    <xf numFmtId="0" fontId="10" fillId="0" borderId="0" xfId="0" applyFont="1" applyAlignment="1" applyProtection="1">
      <alignment horizontal="center" vertical="center"/>
    </xf>
    <xf numFmtId="0" fontId="0" fillId="0" borderId="0" xfId="0" applyProtection="1"/>
    <xf numFmtId="49" fontId="7" fillId="0" borderId="1" xfId="0" applyNumberFormat="1" applyFont="1" applyBorder="1" applyAlignment="1" applyProtection="1">
      <alignment vertical="top" wrapText="1"/>
    </xf>
    <xf numFmtId="0" fontId="0" fillId="0" borderId="1" xfId="0" applyBorder="1" applyProtection="1"/>
    <xf numFmtId="4" fontId="7" fillId="0" borderId="1" xfId="0" applyNumberFormat="1" applyFont="1" applyBorder="1" applyAlignment="1" applyProtection="1">
      <alignment vertical="top"/>
    </xf>
    <xf numFmtId="4" fontId="8" fillId="7" borderId="1" xfId="0" applyNumberFormat="1" applyFont="1" applyFill="1" applyBorder="1" applyAlignment="1" applyProtection="1">
      <alignment vertical="top"/>
    </xf>
    <xf numFmtId="49" fontId="7" fillId="0" borderId="2" xfId="0" applyNumberFormat="1" applyFont="1" applyBorder="1" applyAlignment="1" applyProtection="1">
      <alignment vertical="top" wrapText="1"/>
    </xf>
    <xf numFmtId="0" fontId="0" fillId="0" borderId="2" xfId="0" applyBorder="1" applyProtection="1"/>
    <xf numFmtId="4" fontId="7" fillId="0" borderId="2" xfId="0" applyNumberFormat="1" applyFont="1" applyBorder="1" applyAlignment="1" applyProtection="1">
      <alignment vertical="top"/>
    </xf>
    <xf numFmtId="4" fontId="8" fillId="7" borderId="2" xfId="0" applyNumberFormat="1" applyFont="1" applyFill="1" applyBorder="1" applyAlignment="1" applyProtection="1">
      <alignment vertical="top"/>
    </xf>
    <xf numFmtId="49" fontId="11" fillId="8" borderId="2" xfId="0" applyNumberFormat="1" applyFont="1" applyFill="1" applyBorder="1" applyAlignment="1" applyProtection="1">
      <alignment vertical="top" wrapText="1"/>
    </xf>
    <xf numFmtId="0" fontId="9" fillId="8" borderId="2" xfId="0" applyFont="1" applyFill="1" applyBorder="1" applyProtection="1"/>
    <xf numFmtId="0" fontId="13" fillId="9" borderId="2" xfId="1" applyFont="1" applyFill="1" applyBorder="1" applyAlignment="1" applyProtection="1">
      <alignment vertical="top"/>
    </xf>
    <xf numFmtId="4" fontId="14" fillId="9" borderId="2" xfId="1" applyNumberFormat="1" applyFont="1" applyFill="1" applyBorder="1" applyAlignment="1" applyProtection="1">
      <alignment horizontal="right" vertical="top"/>
    </xf>
    <xf numFmtId="0" fontId="15" fillId="10" borderId="0" xfId="0" applyFont="1" applyFill="1" applyAlignment="1" applyProtection="1">
      <alignment vertical="center"/>
    </xf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 wrapText="1"/>
    </xf>
    <xf numFmtId="49" fontId="5" fillId="2" borderId="0" xfId="0" applyNumberFormat="1" applyFont="1" applyFill="1" applyAlignment="1" applyProtection="1">
      <alignment vertical="top"/>
    </xf>
    <xf numFmtId="49" fontId="5" fillId="2" borderId="0" xfId="0" applyNumberFormat="1" applyFont="1" applyFill="1" applyAlignment="1" applyProtection="1">
      <alignment vertical="top" wrapText="1"/>
    </xf>
    <xf numFmtId="0" fontId="5" fillId="2" borderId="0" xfId="0" applyFont="1" applyFill="1" applyAlignment="1" applyProtection="1">
      <alignment vertical="top"/>
    </xf>
    <xf numFmtId="3" fontId="6" fillId="2" borderId="0" xfId="0" applyNumberFormat="1" applyFont="1" applyFill="1" applyAlignment="1" applyProtection="1">
      <alignment vertical="top"/>
    </xf>
    <xf numFmtId="4" fontId="6" fillId="2" borderId="0" xfId="0" applyNumberFormat="1" applyFont="1" applyFill="1" applyAlignment="1" applyProtection="1">
      <alignment vertical="top"/>
    </xf>
    <xf numFmtId="49" fontId="5" fillId="3" borderId="0" xfId="0" applyNumberFormat="1" applyFont="1" applyFill="1" applyAlignment="1" applyProtection="1">
      <alignment vertical="top"/>
    </xf>
    <xf numFmtId="49" fontId="5" fillId="3" borderId="0" xfId="0" applyNumberFormat="1" applyFont="1" applyFill="1" applyAlignment="1" applyProtection="1">
      <alignment vertical="top" wrapText="1"/>
    </xf>
    <xf numFmtId="0" fontId="5" fillId="3" borderId="0" xfId="0" applyFont="1" applyFill="1" applyAlignment="1" applyProtection="1">
      <alignment vertical="top"/>
    </xf>
    <xf numFmtId="4" fontId="6" fillId="3" borderId="0" xfId="0" applyNumberFormat="1" applyFont="1" applyFill="1" applyAlignment="1" applyProtection="1">
      <alignment vertical="top"/>
    </xf>
    <xf numFmtId="49" fontId="5" fillId="4" borderId="0" xfId="0" applyNumberFormat="1" applyFont="1" applyFill="1" applyAlignment="1" applyProtection="1">
      <alignment vertical="top"/>
    </xf>
    <xf numFmtId="49" fontId="5" fillId="4" borderId="0" xfId="0" applyNumberFormat="1" applyFont="1" applyFill="1" applyAlignment="1" applyProtection="1">
      <alignment vertical="top" wrapText="1"/>
    </xf>
    <xf numFmtId="0" fontId="5" fillId="4" borderId="0" xfId="0" applyFont="1" applyFill="1" applyAlignment="1" applyProtection="1">
      <alignment vertical="top"/>
    </xf>
    <xf numFmtId="4" fontId="6" fillId="4" borderId="0" xfId="0" applyNumberFormat="1" applyFont="1" applyFill="1" applyAlignment="1" applyProtection="1">
      <alignment vertical="top"/>
    </xf>
    <xf numFmtId="49" fontId="5" fillId="5" borderId="0" xfId="0" applyNumberFormat="1" applyFont="1" applyFill="1" applyAlignment="1" applyProtection="1">
      <alignment vertical="top"/>
    </xf>
    <xf numFmtId="49" fontId="5" fillId="5" borderId="0" xfId="0" applyNumberFormat="1" applyFont="1" applyFill="1" applyAlignment="1" applyProtection="1">
      <alignment vertical="top" wrapText="1"/>
    </xf>
    <xf numFmtId="0" fontId="5" fillId="5" borderId="0" xfId="0" applyFont="1" applyFill="1" applyAlignment="1" applyProtection="1">
      <alignment vertical="top"/>
    </xf>
    <xf numFmtId="4" fontId="6" fillId="5" borderId="0" xfId="0" applyNumberFormat="1" applyFont="1" applyFill="1" applyAlignment="1" applyProtection="1">
      <alignment vertical="top"/>
    </xf>
    <xf numFmtId="49" fontId="7" fillId="6" borderId="0" xfId="0" applyNumberFormat="1" applyFont="1" applyFill="1" applyAlignment="1" applyProtection="1">
      <alignment vertical="top"/>
    </xf>
    <xf numFmtId="49" fontId="7" fillId="0" borderId="0" xfId="0" applyNumberFormat="1" applyFont="1" applyAlignment="1" applyProtection="1">
      <alignment vertical="top"/>
    </xf>
    <xf numFmtId="49" fontId="7" fillId="0" borderId="0" xfId="0" applyNumberFormat="1" applyFont="1" applyAlignment="1" applyProtection="1">
      <alignment vertical="top" wrapText="1"/>
    </xf>
    <xf numFmtId="0" fontId="7" fillId="0" borderId="0" xfId="0" applyFont="1" applyAlignment="1" applyProtection="1">
      <alignment vertical="top"/>
    </xf>
    <xf numFmtId="4" fontId="7" fillId="0" borderId="0" xfId="0" applyNumberFormat="1" applyFont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0" fontId="7" fillId="0" borderId="0" xfId="0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top"/>
    </xf>
    <xf numFmtId="4" fontId="6" fillId="0" borderId="0" xfId="0" applyNumberFormat="1" applyFont="1" applyAlignment="1" applyProtection="1">
      <alignment vertical="top"/>
    </xf>
    <xf numFmtId="3" fontId="7" fillId="0" borderId="0" xfId="0" applyNumberFormat="1" applyFont="1" applyAlignment="1" applyProtection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10" fontId="7" fillId="0" borderId="2" xfId="0" applyNumberFormat="1" applyFont="1" applyBorder="1" applyAlignment="1" applyProtection="1">
      <alignment vertical="top"/>
    </xf>
    <xf numFmtId="10" fontId="7" fillId="0" borderId="2" xfId="0" applyNumberFormat="1" applyFont="1" applyBorder="1" applyAlignment="1" applyProtection="1">
      <alignment vertical="top"/>
      <protection locked="0"/>
    </xf>
  </cellXfs>
  <cellStyles count="2">
    <cellStyle name="Normal" xfId="0" builtinId="0"/>
    <cellStyle name="Normal 2" xfId="1" xr:uid="{8B3343E5-9CBA-4E9A-890E-B03C6ECE1F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FF8A3-9815-46A9-A990-7BFA2047C7A2}">
  <dimension ref="A1:P31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5" x14ac:dyDescent="0.25"/>
  <cols>
    <col min="1" max="1" width="12.42578125" style="3" bestFit="1" customWidth="1"/>
    <col min="2" max="2" width="6.5703125" style="3" bestFit="1" customWidth="1"/>
    <col min="3" max="3" width="3.7109375" style="3" bestFit="1" customWidth="1"/>
    <col min="4" max="4" width="32.85546875" style="3" customWidth="1"/>
    <col min="5" max="5" width="10.7109375" style="3" bestFit="1" customWidth="1"/>
    <col min="6" max="6" width="2.85546875" style="3" bestFit="1" customWidth="1"/>
    <col min="7" max="7" width="8.5703125" style="3" bestFit="1" customWidth="1"/>
    <col min="8" max="8" width="8.140625" style="3" bestFit="1" customWidth="1"/>
    <col min="9" max="9" width="6.5703125" style="3" bestFit="1" customWidth="1"/>
    <col min="10" max="10" width="16.140625" style="3" bestFit="1" customWidth="1"/>
    <col min="11" max="11" width="7.85546875" style="3" bestFit="1" customWidth="1"/>
    <col min="12" max="13" width="10" style="3" bestFit="1" customWidth="1"/>
    <col min="14" max="16384" width="11.42578125" style="3"/>
  </cols>
  <sheetData>
    <row r="1" spans="1:16" x14ac:dyDescent="0.25">
      <c r="A1" s="17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ht="18.75" x14ac:dyDescent="0.25">
      <c r="A2" s="18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2" t="s">
        <v>169</v>
      </c>
      <c r="M2" s="1"/>
      <c r="N2" s="1"/>
      <c r="O2" s="2" t="s">
        <v>170</v>
      </c>
      <c r="P2" s="1"/>
    </row>
    <row r="3" spans="1:16" x14ac:dyDescent="0.25">
      <c r="A3" s="19" t="s">
        <v>2</v>
      </c>
      <c r="B3" s="19" t="s">
        <v>3</v>
      </c>
      <c r="C3" s="19" t="s">
        <v>4</v>
      </c>
      <c r="D3" s="20" t="s">
        <v>5</v>
      </c>
      <c r="E3" s="19" t="s">
        <v>6</v>
      </c>
      <c r="F3" s="19" t="s">
        <v>7</v>
      </c>
      <c r="G3" s="19" t="s">
        <v>8</v>
      </c>
      <c r="H3" s="19" t="s">
        <v>9</v>
      </c>
      <c r="I3" s="19" t="s">
        <v>10</v>
      </c>
      <c r="J3" s="19" t="s">
        <v>11</v>
      </c>
      <c r="K3" s="19" t="s">
        <v>12</v>
      </c>
      <c r="L3" s="19" t="s">
        <v>13</v>
      </c>
      <c r="M3" s="19" t="s">
        <v>14</v>
      </c>
      <c r="N3" s="19" t="s">
        <v>12</v>
      </c>
      <c r="O3" s="19"/>
      <c r="P3" s="19" t="s">
        <v>14</v>
      </c>
    </row>
    <row r="4" spans="1:16" x14ac:dyDescent="0.25">
      <c r="A4" s="21" t="s">
        <v>15</v>
      </c>
      <c r="B4" s="21" t="s">
        <v>16</v>
      </c>
      <c r="C4" s="21" t="s">
        <v>17</v>
      </c>
      <c r="D4" s="22" t="s">
        <v>18</v>
      </c>
      <c r="E4" s="23"/>
      <c r="F4" s="23"/>
      <c r="G4" s="23"/>
      <c r="H4" s="23"/>
      <c r="I4" s="23"/>
      <c r="J4" s="23"/>
      <c r="K4" s="24">
        <f t="shared" ref="K4:P4" si="0">K304</f>
        <v>1</v>
      </c>
      <c r="L4" s="25">
        <f t="shared" si="0"/>
        <v>2683929.35</v>
      </c>
      <c r="M4" s="25">
        <f t="shared" si="0"/>
        <v>2683929.35</v>
      </c>
      <c r="N4" s="24">
        <f t="shared" si="0"/>
        <v>1</v>
      </c>
      <c r="O4" s="25">
        <f t="shared" si="0"/>
        <v>0</v>
      </c>
      <c r="P4" s="25">
        <f t="shared" si="0"/>
        <v>0</v>
      </c>
    </row>
    <row r="5" spans="1:16" x14ac:dyDescent="0.25">
      <c r="A5" s="26" t="s">
        <v>19</v>
      </c>
      <c r="B5" s="26" t="s">
        <v>16</v>
      </c>
      <c r="C5" s="26" t="s">
        <v>17</v>
      </c>
      <c r="D5" s="27" t="s">
        <v>20</v>
      </c>
      <c r="E5" s="28"/>
      <c r="F5" s="28"/>
      <c r="G5" s="28"/>
      <c r="H5" s="28"/>
      <c r="I5" s="28"/>
      <c r="J5" s="28"/>
      <c r="K5" s="29">
        <f t="shared" ref="K5:P5" si="1">K124</f>
        <v>1</v>
      </c>
      <c r="L5" s="29">
        <f t="shared" si="1"/>
        <v>903577.11</v>
      </c>
      <c r="M5" s="29">
        <f t="shared" si="1"/>
        <v>903577.11</v>
      </c>
      <c r="N5" s="29">
        <f t="shared" si="1"/>
        <v>1</v>
      </c>
      <c r="O5" s="29">
        <f t="shared" si="1"/>
        <v>0</v>
      </c>
      <c r="P5" s="29">
        <f t="shared" si="1"/>
        <v>0</v>
      </c>
    </row>
    <row r="6" spans="1:16" x14ac:dyDescent="0.25">
      <c r="A6" s="30" t="s">
        <v>21</v>
      </c>
      <c r="B6" s="30" t="s">
        <v>16</v>
      </c>
      <c r="C6" s="30" t="s">
        <v>17</v>
      </c>
      <c r="D6" s="31" t="s">
        <v>22</v>
      </c>
      <c r="E6" s="32"/>
      <c r="F6" s="32"/>
      <c r="G6" s="32"/>
      <c r="H6" s="32"/>
      <c r="I6" s="32"/>
      <c r="J6" s="32"/>
      <c r="K6" s="33">
        <f t="shared" ref="K6:P6" si="2">K24</f>
        <v>1</v>
      </c>
      <c r="L6" s="33">
        <f t="shared" si="2"/>
        <v>156225.92000000001</v>
      </c>
      <c r="M6" s="33">
        <f t="shared" si="2"/>
        <v>156225.92000000001</v>
      </c>
      <c r="N6" s="33">
        <f t="shared" si="2"/>
        <v>1</v>
      </c>
      <c r="O6" s="33">
        <f t="shared" si="2"/>
        <v>0</v>
      </c>
      <c r="P6" s="33">
        <f t="shared" si="2"/>
        <v>0</v>
      </c>
    </row>
    <row r="7" spans="1:16" x14ac:dyDescent="0.25">
      <c r="A7" s="34" t="s">
        <v>23</v>
      </c>
      <c r="B7" s="34" t="s">
        <v>16</v>
      </c>
      <c r="C7" s="34" t="s">
        <v>17</v>
      </c>
      <c r="D7" s="35" t="s">
        <v>24</v>
      </c>
      <c r="E7" s="36"/>
      <c r="F7" s="36"/>
      <c r="G7" s="36"/>
      <c r="H7" s="36"/>
      <c r="I7" s="36"/>
      <c r="J7" s="36"/>
      <c r="K7" s="37">
        <f t="shared" ref="K7:P7" si="3">K11</f>
        <v>1</v>
      </c>
      <c r="L7" s="37">
        <f t="shared" si="3"/>
        <v>4567.6400000000003</v>
      </c>
      <c r="M7" s="37">
        <f t="shared" si="3"/>
        <v>4567.6400000000003</v>
      </c>
      <c r="N7" s="37">
        <f t="shared" si="3"/>
        <v>1</v>
      </c>
      <c r="O7" s="37">
        <f t="shared" si="3"/>
        <v>0</v>
      </c>
      <c r="P7" s="37">
        <f t="shared" si="3"/>
        <v>0</v>
      </c>
    </row>
    <row r="8" spans="1:16" x14ac:dyDescent="0.25">
      <c r="A8" s="38" t="s">
        <v>25</v>
      </c>
      <c r="B8" s="39" t="s">
        <v>26</v>
      </c>
      <c r="C8" s="39" t="s">
        <v>27</v>
      </c>
      <c r="D8" s="40" t="s">
        <v>28</v>
      </c>
      <c r="E8" s="41"/>
      <c r="F8" s="41"/>
      <c r="G8" s="41"/>
      <c r="H8" s="41"/>
      <c r="I8" s="41"/>
      <c r="J8" s="41"/>
      <c r="K8" s="42">
        <v>4</v>
      </c>
      <c r="L8" s="42">
        <v>746.67</v>
      </c>
      <c r="M8" s="43">
        <f>ROUND(K8*L8,2)</f>
        <v>2986.68</v>
      </c>
      <c r="N8" s="42">
        <v>4</v>
      </c>
      <c r="O8" s="48"/>
      <c r="P8" s="43">
        <f>ROUND(N8*O8,2)</f>
        <v>0</v>
      </c>
    </row>
    <row r="9" spans="1:16" ht="22.5" x14ac:dyDescent="0.25">
      <c r="A9" s="38" t="s">
        <v>29</v>
      </c>
      <c r="B9" s="39" t="s">
        <v>26</v>
      </c>
      <c r="C9" s="39" t="s">
        <v>27</v>
      </c>
      <c r="D9" s="40" t="s">
        <v>30</v>
      </c>
      <c r="E9" s="41"/>
      <c r="F9" s="41"/>
      <c r="G9" s="41"/>
      <c r="H9" s="41"/>
      <c r="I9" s="41"/>
      <c r="J9" s="41"/>
      <c r="K9" s="42">
        <v>4</v>
      </c>
      <c r="L9" s="42">
        <v>295.24</v>
      </c>
      <c r="M9" s="43">
        <f>ROUND(K9*L9,2)</f>
        <v>1180.96</v>
      </c>
      <c r="N9" s="42">
        <v>4</v>
      </c>
      <c r="O9" s="48"/>
      <c r="P9" s="43">
        <f>ROUND(N9*O9,2)</f>
        <v>0</v>
      </c>
    </row>
    <row r="10" spans="1:16" ht="22.5" x14ac:dyDescent="0.25">
      <c r="A10" s="38" t="s">
        <v>31</v>
      </c>
      <c r="B10" s="39" t="s">
        <v>26</v>
      </c>
      <c r="C10" s="39" t="s">
        <v>27</v>
      </c>
      <c r="D10" s="40" t="s">
        <v>32</v>
      </c>
      <c r="E10" s="41"/>
      <c r="F10" s="41"/>
      <c r="G10" s="41"/>
      <c r="H10" s="41"/>
      <c r="I10" s="41"/>
      <c r="J10" s="41"/>
      <c r="K10" s="42">
        <v>4</v>
      </c>
      <c r="L10" s="42">
        <v>100</v>
      </c>
      <c r="M10" s="43">
        <f>ROUND(K10*L10,2)</f>
        <v>400</v>
      </c>
      <c r="N10" s="42">
        <v>4</v>
      </c>
      <c r="O10" s="48"/>
      <c r="P10" s="43">
        <f>ROUND(N10*O10,2)</f>
        <v>0</v>
      </c>
    </row>
    <row r="11" spans="1:16" x14ac:dyDescent="0.25">
      <c r="A11" s="41"/>
      <c r="B11" s="41"/>
      <c r="C11" s="41"/>
      <c r="D11" s="44"/>
      <c r="E11" s="41"/>
      <c r="F11" s="41"/>
      <c r="G11" s="41"/>
      <c r="H11" s="41"/>
      <c r="I11" s="41"/>
      <c r="J11" s="45" t="s">
        <v>33</v>
      </c>
      <c r="K11" s="42">
        <v>1</v>
      </c>
      <c r="L11" s="46">
        <f>M8+M9+M10</f>
        <v>4567.6400000000003</v>
      </c>
      <c r="M11" s="46">
        <f>ROUND(K11*L11,2)</f>
        <v>4567.6400000000003</v>
      </c>
      <c r="N11" s="42">
        <v>1</v>
      </c>
      <c r="O11" s="46">
        <f>P8+P9+P10</f>
        <v>0</v>
      </c>
      <c r="P11" s="46">
        <f>ROUND(N11*O11,2)</f>
        <v>0</v>
      </c>
    </row>
    <row r="12" spans="1:16" ht="22.5" x14ac:dyDescent="0.25">
      <c r="A12" s="34" t="s">
        <v>34</v>
      </c>
      <c r="B12" s="34" t="s">
        <v>16</v>
      </c>
      <c r="C12" s="34" t="s">
        <v>17</v>
      </c>
      <c r="D12" s="35" t="s">
        <v>35</v>
      </c>
      <c r="E12" s="36"/>
      <c r="F12" s="36"/>
      <c r="G12" s="36"/>
      <c r="H12" s="36"/>
      <c r="I12" s="36"/>
      <c r="J12" s="36"/>
      <c r="K12" s="37">
        <f t="shared" ref="K12:P12" si="4">K23</f>
        <v>1</v>
      </c>
      <c r="L12" s="37">
        <f t="shared" si="4"/>
        <v>151658.28</v>
      </c>
      <c r="M12" s="37">
        <f t="shared" si="4"/>
        <v>151658.28</v>
      </c>
      <c r="N12" s="37">
        <f t="shared" si="4"/>
        <v>1</v>
      </c>
      <c r="O12" s="37">
        <f t="shared" si="4"/>
        <v>0</v>
      </c>
      <c r="P12" s="37">
        <f t="shared" si="4"/>
        <v>0</v>
      </c>
    </row>
    <row r="13" spans="1:16" ht="22.5" x14ac:dyDescent="0.25">
      <c r="A13" s="38" t="s">
        <v>36</v>
      </c>
      <c r="B13" s="39" t="s">
        <v>26</v>
      </c>
      <c r="C13" s="39" t="s">
        <v>27</v>
      </c>
      <c r="D13" s="40" t="s">
        <v>37</v>
      </c>
      <c r="E13" s="41"/>
      <c r="F13" s="41"/>
      <c r="G13" s="41"/>
      <c r="H13" s="41"/>
      <c r="I13" s="41"/>
      <c r="J13" s="41"/>
      <c r="K13" s="42">
        <v>4</v>
      </c>
      <c r="L13" s="42">
        <v>34432.949999999997</v>
      </c>
      <c r="M13" s="43">
        <f t="shared" ref="M13:M24" si="5">ROUND(K13*L13,2)</f>
        <v>137731.79999999999</v>
      </c>
      <c r="N13" s="42">
        <v>4</v>
      </c>
      <c r="O13" s="48"/>
      <c r="P13" s="43">
        <f t="shared" ref="P13:P24" si="6">ROUND(N13*O13,2)</f>
        <v>0</v>
      </c>
    </row>
    <row r="14" spans="1:16" ht="22.5" x14ac:dyDescent="0.25">
      <c r="A14" s="38" t="s">
        <v>38</v>
      </c>
      <c r="B14" s="39" t="s">
        <v>26</v>
      </c>
      <c r="C14" s="39" t="s">
        <v>27</v>
      </c>
      <c r="D14" s="40" t="s">
        <v>39</v>
      </c>
      <c r="E14" s="41"/>
      <c r="F14" s="41"/>
      <c r="G14" s="41"/>
      <c r="H14" s="41"/>
      <c r="I14" s="41"/>
      <c r="J14" s="41"/>
      <c r="K14" s="42">
        <v>1</v>
      </c>
      <c r="L14" s="42">
        <v>688.28</v>
      </c>
      <c r="M14" s="43">
        <f t="shared" si="5"/>
        <v>688.28</v>
      </c>
      <c r="N14" s="42">
        <v>1</v>
      </c>
      <c r="O14" s="48"/>
      <c r="P14" s="43">
        <f t="shared" si="6"/>
        <v>0</v>
      </c>
    </row>
    <row r="15" spans="1:16" x14ac:dyDescent="0.25">
      <c r="A15" s="38" t="s">
        <v>40</v>
      </c>
      <c r="B15" s="39" t="s">
        <v>26</v>
      </c>
      <c r="C15" s="39" t="s">
        <v>27</v>
      </c>
      <c r="D15" s="40" t="s">
        <v>41</v>
      </c>
      <c r="E15" s="41"/>
      <c r="F15" s="41"/>
      <c r="G15" s="41"/>
      <c r="H15" s="41"/>
      <c r="I15" s="41"/>
      <c r="J15" s="41"/>
      <c r="K15" s="42">
        <v>4</v>
      </c>
      <c r="L15" s="42">
        <v>731.72</v>
      </c>
      <c r="M15" s="43">
        <f t="shared" si="5"/>
        <v>2926.88</v>
      </c>
      <c r="N15" s="42">
        <v>4</v>
      </c>
      <c r="O15" s="48"/>
      <c r="P15" s="43">
        <f t="shared" si="6"/>
        <v>0</v>
      </c>
    </row>
    <row r="16" spans="1:16" x14ac:dyDescent="0.25">
      <c r="A16" s="38" t="s">
        <v>42</v>
      </c>
      <c r="B16" s="39" t="s">
        <v>26</v>
      </c>
      <c r="C16" s="39" t="s">
        <v>27</v>
      </c>
      <c r="D16" s="40" t="s">
        <v>43</v>
      </c>
      <c r="E16" s="41"/>
      <c r="F16" s="41"/>
      <c r="G16" s="41"/>
      <c r="H16" s="41"/>
      <c r="I16" s="41"/>
      <c r="J16" s="41"/>
      <c r="K16" s="42">
        <v>4</v>
      </c>
      <c r="L16" s="42">
        <v>585.4</v>
      </c>
      <c r="M16" s="43">
        <f t="shared" si="5"/>
        <v>2341.6</v>
      </c>
      <c r="N16" s="42">
        <v>4</v>
      </c>
      <c r="O16" s="48"/>
      <c r="P16" s="43">
        <f t="shared" si="6"/>
        <v>0</v>
      </c>
    </row>
    <row r="17" spans="1:16" x14ac:dyDescent="0.25">
      <c r="A17" s="38" t="s">
        <v>44</v>
      </c>
      <c r="B17" s="39" t="s">
        <v>26</v>
      </c>
      <c r="C17" s="39" t="s">
        <v>27</v>
      </c>
      <c r="D17" s="40" t="s">
        <v>45</v>
      </c>
      <c r="E17" s="41"/>
      <c r="F17" s="41"/>
      <c r="G17" s="41"/>
      <c r="H17" s="41"/>
      <c r="I17" s="41"/>
      <c r="J17" s="41"/>
      <c r="K17" s="42">
        <v>4</v>
      </c>
      <c r="L17" s="42">
        <v>639.58000000000004</v>
      </c>
      <c r="M17" s="43">
        <f t="shared" si="5"/>
        <v>2558.3200000000002</v>
      </c>
      <c r="N17" s="42">
        <v>4</v>
      </c>
      <c r="O17" s="48"/>
      <c r="P17" s="43">
        <f t="shared" si="6"/>
        <v>0</v>
      </c>
    </row>
    <row r="18" spans="1:16" x14ac:dyDescent="0.25">
      <c r="A18" s="38" t="s">
        <v>46</v>
      </c>
      <c r="B18" s="39" t="s">
        <v>26</v>
      </c>
      <c r="C18" s="39" t="s">
        <v>27</v>
      </c>
      <c r="D18" s="40" t="s">
        <v>47</v>
      </c>
      <c r="E18" s="41"/>
      <c r="F18" s="41"/>
      <c r="G18" s="41"/>
      <c r="H18" s="41"/>
      <c r="I18" s="41"/>
      <c r="J18" s="41"/>
      <c r="K18" s="42">
        <v>4</v>
      </c>
      <c r="L18" s="42">
        <v>290.94</v>
      </c>
      <c r="M18" s="43">
        <f t="shared" si="5"/>
        <v>1163.76</v>
      </c>
      <c r="N18" s="42">
        <v>4</v>
      </c>
      <c r="O18" s="48"/>
      <c r="P18" s="43">
        <f t="shared" si="6"/>
        <v>0</v>
      </c>
    </row>
    <row r="19" spans="1:16" ht="22.5" x14ac:dyDescent="0.25">
      <c r="A19" s="38" t="s">
        <v>29</v>
      </c>
      <c r="B19" s="39" t="s">
        <v>26</v>
      </c>
      <c r="C19" s="39" t="s">
        <v>27</v>
      </c>
      <c r="D19" s="40" t="s">
        <v>30</v>
      </c>
      <c r="E19" s="41"/>
      <c r="F19" s="41"/>
      <c r="G19" s="41"/>
      <c r="H19" s="41"/>
      <c r="I19" s="41"/>
      <c r="J19" s="41"/>
      <c r="K19" s="42">
        <v>4</v>
      </c>
      <c r="L19" s="42">
        <v>295.24</v>
      </c>
      <c r="M19" s="43">
        <f t="shared" si="5"/>
        <v>1180.96</v>
      </c>
      <c r="N19" s="42">
        <v>4</v>
      </c>
      <c r="O19" s="48"/>
      <c r="P19" s="43">
        <f t="shared" si="6"/>
        <v>0</v>
      </c>
    </row>
    <row r="20" spans="1:16" x14ac:dyDescent="0.25">
      <c r="A20" s="38" t="s">
        <v>48</v>
      </c>
      <c r="B20" s="39" t="s">
        <v>26</v>
      </c>
      <c r="C20" s="39" t="s">
        <v>27</v>
      </c>
      <c r="D20" s="40" t="s">
        <v>49</v>
      </c>
      <c r="E20" s="41"/>
      <c r="F20" s="41"/>
      <c r="G20" s="41"/>
      <c r="H20" s="41"/>
      <c r="I20" s="41"/>
      <c r="J20" s="41"/>
      <c r="K20" s="42">
        <v>4</v>
      </c>
      <c r="L20" s="42">
        <v>295.24</v>
      </c>
      <c r="M20" s="43">
        <f t="shared" si="5"/>
        <v>1180.96</v>
      </c>
      <c r="N20" s="42">
        <v>4</v>
      </c>
      <c r="O20" s="48"/>
      <c r="P20" s="43">
        <f t="shared" si="6"/>
        <v>0</v>
      </c>
    </row>
    <row r="21" spans="1:16" x14ac:dyDescent="0.25">
      <c r="A21" s="38" t="s">
        <v>50</v>
      </c>
      <c r="B21" s="39" t="s">
        <v>26</v>
      </c>
      <c r="C21" s="39" t="s">
        <v>27</v>
      </c>
      <c r="D21" s="40" t="s">
        <v>51</v>
      </c>
      <c r="E21" s="41"/>
      <c r="F21" s="41"/>
      <c r="G21" s="41"/>
      <c r="H21" s="41"/>
      <c r="I21" s="41"/>
      <c r="J21" s="41"/>
      <c r="K21" s="42">
        <v>4</v>
      </c>
      <c r="L21" s="42">
        <v>371.43</v>
      </c>
      <c r="M21" s="43">
        <f t="shared" si="5"/>
        <v>1485.72</v>
      </c>
      <c r="N21" s="42">
        <v>4</v>
      </c>
      <c r="O21" s="48"/>
      <c r="P21" s="43">
        <f t="shared" si="6"/>
        <v>0</v>
      </c>
    </row>
    <row r="22" spans="1:16" ht="22.5" x14ac:dyDescent="0.25">
      <c r="A22" s="38" t="s">
        <v>31</v>
      </c>
      <c r="B22" s="39" t="s">
        <v>26</v>
      </c>
      <c r="C22" s="39" t="s">
        <v>27</v>
      </c>
      <c r="D22" s="40" t="s">
        <v>32</v>
      </c>
      <c r="E22" s="41"/>
      <c r="F22" s="41"/>
      <c r="G22" s="41"/>
      <c r="H22" s="41"/>
      <c r="I22" s="41"/>
      <c r="J22" s="41"/>
      <c r="K22" s="42">
        <v>4</v>
      </c>
      <c r="L22" s="42">
        <v>100</v>
      </c>
      <c r="M22" s="43">
        <f t="shared" si="5"/>
        <v>400</v>
      </c>
      <c r="N22" s="42">
        <v>4</v>
      </c>
      <c r="O22" s="48"/>
      <c r="P22" s="43">
        <f t="shared" si="6"/>
        <v>0</v>
      </c>
    </row>
    <row r="23" spans="1:16" x14ac:dyDescent="0.25">
      <c r="A23" s="41"/>
      <c r="B23" s="41"/>
      <c r="C23" s="41"/>
      <c r="D23" s="44"/>
      <c r="E23" s="41"/>
      <c r="F23" s="41"/>
      <c r="G23" s="41"/>
      <c r="H23" s="41"/>
      <c r="I23" s="41"/>
      <c r="J23" s="45" t="s">
        <v>52</v>
      </c>
      <c r="K23" s="42">
        <v>1</v>
      </c>
      <c r="L23" s="46">
        <f>M13+M14+M15+M16+M17+M18+M19+M20+M21+M22</f>
        <v>151658.28</v>
      </c>
      <c r="M23" s="46">
        <f t="shared" si="5"/>
        <v>151658.28</v>
      </c>
      <c r="N23" s="42">
        <v>1</v>
      </c>
      <c r="O23" s="46">
        <f>P13+P14+P15+P16+P17+P18+P19+P20+P21+P22</f>
        <v>0</v>
      </c>
      <c r="P23" s="46">
        <f t="shared" si="6"/>
        <v>0</v>
      </c>
    </row>
    <row r="24" spans="1:16" x14ac:dyDescent="0.25">
      <c r="A24" s="41"/>
      <c r="B24" s="41"/>
      <c r="C24" s="41"/>
      <c r="D24" s="44"/>
      <c r="E24" s="41"/>
      <c r="F24" s="41"/>
      <c r="G24" s="41"/>
      <c r="H24" s="41"/>
      <c r="I24" s="41"/>
      <c r="J24" s="45" t="s">
        <v>53</v>
      </c>
      <c r="K24" s="42">
        <v>1</v>
      </c>
      <c r="L24" s="46">
        <f>M7+M12</f>
        <v>156225.92000000001</v>
      </c>
      <c r="M24" s="46">
        <f t="shared" si="5"/>
        <v>156225.92000000001</v>
      </c>
      <c r="N24" s="42">
        <v>1</v>
      </c>
      <c r="O24" s="46">
        <f>P7+P12</f>
        <v>0</v>
      </c>
      <c r="P24" s="46">
        <f t="shared" si="6"/>
        <v>0</v>
      </c>
    </row>
    <row r="25" spans="1:16" x14ac:dyDescent="0.25">
      <c r="A25" s="30" t="s">
        <v>54</v>
      </c>
      <c r="B25" s="30" t="s">
        <v>16</v>
      </c>
      <c r="C25" s="30" t="s">
        <v>17</v>
      </c>
      <c r="D25" s="31" t="s">
        <v>55</v>
      </c>
      <c r="E25" s="32"/>
      <c r="F25" s="32"/>
      <c r="G25" s="32"/>
      <c r="H25" s="32"/>
      <c r="I25" s="32"/>
      <c r="J25" s="32"/>
      <c r="K25" s="33">
        <f t="shared" ref="K25:P25" si="7">K43</f>
        <v>1</v>
      </c>
      <c r="L25" s="33">
        <f t="shared" si="7"/>
        <v>117341.51</v>
      </c>
      <c r="M25" s="33">
        <f t="shared" si="7"/>
        <v>117341.51</v>
      </c>
      <c r="N25" s="33">
        <f t="shared" si="7"/>
        <v>1</v>
      </c>
      <c r="O25" s="33">
        <f t="shared" si="7"/>
        <v>0</v>
      </c>
      <c r="P25" s="33">
        <f t="shared" si="7"/>
        <v>0</v>
      </c>
    </row>
    <row r="26" spans="1:16" x14ac:dyDescent="0.25">
      <c r="A26" s="34" t="s">
        <v>56</v>
      </c>
      <c r="B26" s="34" t="s">
        <v>16</v>
      </c>
      <c r="C26" s="34" t="s">
        <v>17</v>
      </c>
      <c r="D26" s="35" t="s">
        <v>57</v>
      </c>
      <c r="E26" s="36"/>
      <c r="F26" s="36"/>
      <c r="G26" s="36"/>
      <c r="H26" s="36"/>
      <c r="I26" s="36"/>
      <c r="J26" s="36"/>
      <c r="K26" s="37">
        <f t="shared" ref="K26:P26" si="8">K30</f>
        <v>1</v>
      </c>
      <c r="L26" s="37">
        <f t="shared" si="8"/>
        <v>3425.73</v>
      </c>
      <c r="M26" s="37">
        <f t="shared" si="8"/>
        <v>3425.73</v>
      </c>
      <c r="N26" s="37">
        <f t="shared" si="8"/>
        <v>1</v>
      </c>
      <c r="O26" s="37">
        <f t="shared" si="8"/>
        <v>0</v>
      </c>
      <c r="P26" s="37">
        <f t="shared" si="8"/>
        <v>0</v>
      </c>
    </row>
    <row r="27" spans="1:16" x14ac:dyDescent="0.25">
      <c r="A27" s="38" t="s">
        <v>25</v>
      </c>
      <c r="B27" s="39" t="s">
        <v>26</v>
      </c>
      <c r="C27" s="39" t="s">
        <v>27</v>
      </c>
      <c r="D27" s="40" t="s">
        <v>28</v>
      </c>
      <c r="E27" s="41"/>
      <c r="F27" s="41"/>
      <c r="G27" s="41"/>
      <c r="H27" s="41"/>
      <c r="I27" s="41"/>
      <c r="J27" s="41"/>
      <c r="K27" s="42">
        <v>3</v>
      </c>
      <c r="L27" s="42">
        <v>746.67</v>
      </c>
      <c r="M27" s="43">
        <f>ROUND(K27*L27,2)</f>
        <v>2240.0100000000002</v>
      </c>
      <c r="N27" s="42">
        <v>3</v>
      </c>
      <c r="O27" s="48"/>
      <c r="P27" s="43">
        <f>ROUND(N27*O27,2)</f>
        <v>0</v>
      </c>
    </row>
    <row r="28" spans="1:16" ht="22.5" x14ac:dyDescent="0.25">
      <c r="A28" s="38" t="s">
        <v>29</v>
      </c>
      <c r="B28" s="39" t="s">
        <v>26</v>
      </c>
      <c r="C28" s="39" t="s">
        <v>27</v>
      </c>
      <c r="D28" s="40" t="s">
        <v>30</v>
      </c>
      <c r="E28" s="41"/>
      <c r="F28" s="41"/>
      <c r="G28" s="41"/>
      <c r="H28" s="41"/>
      <c r="I28" s="41"/>
      <c r="J28" s="41"/>
      <c r="K28" s="42">
        <v>3</v>
      </c>
      <c r="L28" s="42">
        <v>295.24</v>
      </c>
      <c r="M28" s="43">
        <f>ROUND(K28*L28,2)</f>
        <v>885.72</v>
      </c>
      <c r="N28" s="42">
        <v>3</v>
      </c>
      <c r="O28" s="48"/>
      <c r="P28" s="43">
        <f>ROUND(N28*O28,2)</f>
        <v>0</v>
      </c>
    </row>
    <row r="29" spans="1:16" ht="22.5" x14ac:dyDescent="0.25">
      <c r="A29" s="38" t="s">
        <v>31</v>
      </c>
      <c r="B29" s="39" t="s">
        <v>26</v>
      </c>
      <c r="C29" s="39" t="s">
        <v>27</v>
      </c>
      <c r="D29" s="40" t="s">
        <v>32</v>
      </c>
      <c r="E29" s="41"/>
      <c r="F29" s="41"/>
      <c r="G29" s="41"/>
      <c r="H29" s="41"/>
      <c r="I29" s="41"/>
      <c r="J29" s="41"/>
      <c r="K29" s="42">
        <v>3</v>
      </c>
      <c r="L29" s="42">
        <v>100</v>
      </c>
      <c r="M29" s="43">
        <f>ROUND(K29*L29,2)</f>
        <v>300</v>
      </c>
      <c r="N29" s="42">
        <v>3</v>
      </c>
      <c r="O29" s="48"/>
      <c r="P29" s="43">
        <f>ROUND(N29*O29,2)</f>
        <v>0</v>
      </c>
    </row>
    <row r="30" spans="1:16" x14ac:dyDescent="0.25">
      <c r="A30" s="41"/>
      <c r="B30" s="41"/>
      <c r="C30" s="41"/>
      <c r="D30" s="44"/>
      <c r="E30" s="41"/>
      <c r="F30" s="41"/>
      <c r="G30" s="41"/>
      <c r="H30" s="41"/>
      <c r="I30" s="41"/>
      <c r="J30" s="45" t="s">
        <v>58</v>
      </c>
      <c r="K30" s="42">
        <v>1</v>
      </c>
      <c r="L30" s="46">
        <f>M27+M28+M29</f>
        <v>3425.73</v>
      </c>
      <c r="M30" s="46">
        <f>ROUND(K30*L30,2)</f>
        <v>3425.73</v>
      </c>
      <c r="N30" s="42">
        <v>1</v>
      </c>
      <c r="O30" s="46">
        <f>P27+P28+P29</f>
        <v>0</v>
      </c>
      <c r="P30" s="46">
        <f>ROUND(N30*O30,2)</f>
        <v>0</v>
      </c>
    </row>
    <row r="31" spans="1:16" ht="22.5" x14ac:dyDescent="0.25">
      <c r="A31" s="34" t="s">
        <v>59</v>
      </c>
      <c r="B31" s="34" t="s">
        <v>16</v>
      </c>
      <c r="C31" s="34" t="s">
        <v>17</v>
      </c>
      <c r="D31" s="35" t="s">
        <v>60</v>
      </c>
      <c r="E31" s="36"/>
      <c r="F31" s="36"/>
      <c r="G31" s="36"/>
      <c r="H31" s="36"/>
      <c r="I31" s="36"/>
      <c r="J31" s="36"/>
      <c r="K31" s="37">
        <f t="shared" ref="K31:P31" si="9">K42</f>
        <v>1</v>
      </c>
      <c r="L31" s="37">
        <f t="shared" si="9"/>
        <v>113915.78</v>
      </c>
      <c r="M31" s="37">
        <f t="shared" si="9"/>
        <v>113915.78</v>
      </c>
      <c r="N31" s="37">
        <f t="shared" si="9"/>
        <v>1</v>
      </c>
      <c r="O31" s="37">
        <f t="shared" si="9"/>
        <v>0</v>
      </c>
      <c r="P31" s="37">
        <f t="shared" si="9"/>
        <v>0</v>
      </c>
    </row>
    <row r="32" spans="1:16" ht="22.5" x14ac:dyDescent="0.25">
      <c r="A32" s="38" t="s">
        <v>36</v>
      </c>
      <c r="B32" s="39" t="s">
        <v>26</v>
      </c>
      <c r="C32" s="39" t="s">
        <v>27</v>
      </c>
      <c r="D32" s="40" t="s">
        <v>37</v>
      </c>
      <c r="E32" s="41"/>
      <c r="F32" s="41"/>
      <c r="G32" s="41"/>
      <c r="H32" s="41"/>
      <c r="I32" s="41"/>
      <c r="J32" s="41"/>
      <c r="K32" s="42">
        <v>3</v>
      </c>
      <c r="L32" s="42">
        <v>34432.949999999997</v>
      </c>
      <c r="M32" s="43">
        <f t="shared" ref="M32:M43" si="10">ROUND(K32*L32,2)</f>
        <v>103298.85</v>
      </c>
      <c r="N32" s="42">
        <v>3</v>
      </c>
      <c r="O32" s="48"/>
      <c r="P32" s="43">
        <f t="shared" ref="P32:P43" si="11">ROUND(N32*O32,2)</f>
        <v>0</v>
      </c>
    </row>
    <row r="33" spans="1:16" ht="22.5" x14ac:dyDescent="0.25">
      <c r="A33" s="38" t="s">
        <v>38</v>
      </c>
      <c r="B33" s="39" t="s">
        <v>26</v>
      </c>
      <c r="C33" s="39" t="s">
        <v>27</v>
      </c>
      <c r="D33" s="40" t="s">
        <v>39</v>
      </c>
      <c r="E33" s="41"/>
      <c r="F33" s="41"/>
      <c r="G33" s="41"/>
      <c r="H33" s="41"/>
      <c r="I33" s="41"/>
      <c r="J33" s="41"/>
      <c r="K33" s="42">
        <v>1</v>
      </c>
      <c r="L33" s="42">
        <v>688.28</v>
      </c>
      <c r="M33" s="43">
        <f t="shared" si="10"/>
        <v>688.28</v>
      </c>
      <c r="N33" s="42">
        <v>1</v>
      </c>
      <c r="O33" s="48"/>
      <c r="P33" s="43">
        <f t="shared" si="11"/>
        <v>0</v>
      </c>
    </row>
    <row r="34" spans="1:16" x14ac:dyDescent="0.25">
      <c r="A34" s="38" t="s">
        <v>40</v>
      </c>
      <c r="B34" s="39" t="s">
        <v>26</v>
      </c>
      <c r="C34" s="39" t="s">
        <v>27</v>
      </c>
      <c r="D34" s="40" t="s">
        <v>41</v>
      </c>
      <c r="E34" s="41"/>
      <c r="F34" s="41"/>
      <c r="G34" s="41"/>
      <c r="H34" s="41"/>
      <c r="I34" s="41"/>
      <c r="J34" s="41"/>
      <c r="K34" s="42">
        <v>3</v>
      </c>
      <c r="L34" s="42">
        <v>731.72</v>
      </c>
      <c r="M34" s="43">
        <f t="shared" si="10"/>
        <v>2195.16</v>
      </c>
      <c r="N34" s="42">
        <v>3</v>
      </c>
      <c r="O34" s="48"/>
      <c r="P34" s="43">
        <f t="shared" si="11"/>
        <v>0</v>
      </c>
    </row>
    <row r="35" spans="1:16" x14ac:dyDescent="0.25">
      <c r="A35" s="38" t="s">
        <v>42</v>
      </c>
      <c r="B35" s="39" t="s">
        <v>26</v>
      </c>
      <c r="C35" s="39" t="s">
        <v>27</v>
      </c>
      <c r="D35" s="40" t="s">
        <v>43</v>
      </c>
      <c r="E35" s="41"/>
      <c r="F35" s="41"/>
      <c r="G35" s="41"/>
      <c r="H35" s="41"/>
      <c r="I35" s="41"/>
      <c r="J35" s="41"/>
      <c r="K35" s="42">
        <v>3</v>
      </c>
      <c r="L35" s="42">
        <v>585.4</v>
      </c>
      <c r="M35" s="43">
        <f t="shared" si="10"/>
        <v>1756.2</v>
      </c>
      <c r="N35" s="42">
        <v>3</v>
      </c>
      <c r="O35" s="48"/>
      <c r="P35" s="43">
        <f t="shared" si="11"/>
        <v>0</v>
      </c>
    </row>
    <row r="36" spans="1:16" x14ac:dyDescent="0.25">
      <c r="A36" s="38" t="s">
        <v>44</v>
      </c>
      <c r="B36" s="39" t="s">
        <v>26</v>
      </c>
      <c r="C36" s="39" t="s">
        <v>27</v>
      </c>
      <c r="D36" s="40" t="s">
        <v>45</v>
      </c>
      <c r="E36" s="41"/>
      <c r="F36" s="41"/>
      <c r="G36" s="41"/>
      <c r="H36" s="41"/>
      <c r="I36" s="41"/>
      <c r="J36" s="41"/>
      <c r="K36" s="42">
        <v>3</v>
      </c>
      <c r="L36" s="42">
        <v>639.58000000000004</v>
      </c>
      <c r="M36" s="43">
        <f t="shared" si="10"/>
        <v>1918.74</v>
      </c>
      <c r="N36" s="42">
        <v>3</v>
      </c>
      <c r="O36" s="48"/>
      <c r="P36" s="43">
        <f t="shared" si="11"/>
        <v>0</v>
      </c>
    </row>
    <row r="37" spans="1:16" x14ac:dyDescent="0.25">
      <c r="A37" s="38" t="s">
        <v>46</v>
      </c>
      <c r="B37" s="39" t="s">
        <v>26</v>
      </c>
      <c r="C37" s="39" t="s">
        <v>27</v>
      </c>
      <c r="D37" s="40" t="s">
        <v>47</v>
      </c>
      <c r="E37" s="41"/>
      <c r="F37" s="41"/>
      <c r="G37" s="41"/>
      <c r="H37" s="41"/>
      <c r="I37" s="41"/>
      <c r="J37" s="41"/>
      <c r="K37" s="42">
        <v>3</v>
      </c>
      <c r="L37" s="42">
        <v>290.94</v>
      </c>
      <c r="M37" s="43">
        <f t="shared" si="10"/>
        <v>872.82</v>
      </c>
      <c r="N37" s="42">
        <v>3</v>
      </c>
      <c r="O37" s="48"/>
      <c r="P37" s="43">
        <f t="shared" si="11"/>
        <v>0</v>
      </c>
    </row>
    <row r="38" spans="1:16" ht="22.5" x14ac:dyDescent="0.25">
      <c r="A38" s="38" t="s">
        <v>29</v>
      </c>
      <c r="B38" s="39" t="s">
        <v>26</v>
      </c>
      <c r="C38" s="39" t="s">
        <v>27</v>
      </c>
      <c r="D38" s="40" t="s">
        <v>30</v>
      </c>
      <c r="E38" s="41"/>
      <c r="F38" s="41"/>
      <c r="G38" s="41"/>
      <c r="H38" s="41"/>
      <c r="I38" s="41"/>
      <c r="J38" s="41"/>
      <c r="K38" s="42">
        <v>3</v>
      </c>
      <c r="L38" s="42">
        <v>295.24</v>
      </c>
      <c r="M38" s="43">
        <f t="shared" si="10"/>
        <v>885.72</v>
      </c>
      <c r="N38" s="42">
        <v>3</v>
      </c>
      <c r="O38" s="48"/>
      <c r="P38" s="43">
        <f t="shared" si="11"/>
        <v>0</v>
      </c>
    </row>
    <row r="39" spans="1:16" x14ac:dyDescent="0.25">
      <c r="A39" s="38" t="s">
        <v>48</v>
      </c>
      <c r="B39" s="39" t="s">
        <v>26</v>
      </c>
      <c r="C39" s="39" t="s">
        <v>27</v>
      </c>
      <c r="D39" s="40" t="s">
        <v>49</v>
      </c>
      <c r="E39" s="41"/>
      <c r="F39" s="41"/>
      <c r="G39" s="41"/>
      <c r="H39" s="41"/>
      <c r="I39" s="41"/>
      <c r="J39" s="41"/>
      <c r="K39" s="42">
        <v>3</v>
      </c>
      <c r="L39" s="42">
        <v>295.24</v>
      </c>
      <c r="M39" s="43">
        <f t="shared" si="10"/>
        <v>885.72</v>
      </c>
      <c r="N39" s="42">
        <v>3</v>
      </c>
      <c r="O39" s="48"/>
      <c r="P39" s="43">
        <f t="shared" si="11"/>
        <v>0</v>
      </c>
    </row>
    <row r="40" spans="1:16" x14ac:dyDescent="0.25">
      <c r="A40" s="38" t="s">
        <v>50</v>
      </c>
      <c r="B40" s="39" t="s">
        <v>26</v>
      </c>
      <c r="C40" s="39" t="s">
        <v>27</v>
      </c>
      <c r="D40" s="40" t="s">
        <v>51</v>
      </c>
      <c r="E40" s="41"/>
      <c r="F40" s="41"/>
      <c r="G40" s="41"/>
      <c r="H40" s="41"/>
      <c r="I40" s="41"/>
      <c r="J40" s="41"/>
      <c r="K40" s="42">
        <v>3</v>
      </c>
      <c r="L40" s="42">
        <v>371.43</v>
      </c>
      <c r="M40" s="43">
        <f t="shared" si="10"/>
        <v>1114.29</v>
      </c>
      <c r="N40" s="42">
        <v>3</v>
      </c>
      <c r="O40" s="48"/>
      <c r="P40" s="43">
        <f t="shared" si="11"/>
        <v>0</v>
      </c>
    </row>
    <row r="41" spans="1:16" ht="22.5" x14ac:dyDescent="0.25">
      <c r="A41" s="38" t="s">
        <v>31</v>
      </c>
      <c r="B41" s="39" t="s">
        <v>26</v>
      </c>
      <c r="C41" s="39" t="s">
        <v>27</v>
      </c>
      <c r="D41" s="40" t="s">
        <v>32</v>
      </c>
      <c r="E41" s="41"/>
      <c r="F41" s="41"/>
      <c r="G41" s="41"/>
      <c r="H41" s="41"/>
      <c r="I41" s="41"/>
      <c r="J41" s="41"/>
      <c r="K41" s="42">
        <v>3</v>
      </c>
      <c r="L41" s="42">
        <v>100</v>
      </c>
      <c r="M41" s="43">
        <f t="shared" si="10"/>
        <v>300</v>
      </c>
      <c r="N41" s="42">
        <v>3</v>
      </c>
      <c r="O41" s="48"/>
      <c r="P41" s="43">
        <f t="shared" si="11"/>
        <v>0</v>
      </c>
    </row>
    <row r="42" spans="1:16" x14ac:dyDescent="0.25">
      <c r="A42" s="41"/>
      <c r="B42" s="41"/>
      <c r="C42" s="41"/>
      <c r="D42" s="44"/>
      <c r="E42" s="41"/>
      <c r="F42" s="41"/>
      <c r="G42" s="41"/>
      <c r="H42" s="41"/>
      <c r="I42" s="41"/>
      <c r="J42" s="45" t="s">
        <v>61</v>
      </c>
      <c r="K42" s="42">
        <v>1</v>
      </c>
      <c r="L42" s="46">
        <f>M32+M33+M34+M35+M36+M37+M38+M39+M40+M41</f>
        <v>113915.78</v>
      </c>
      <c r="M42" s="46">
        <f t="shared" si="10"/>
        <v>113915.78</v>
      </c>
      <c r="N42" s="42">
        <v>1</v>
      </c>
      <c r="O42" s="46">
        <f>P32+P33+P34+P35+P36+P37+P38+P39+P40+P41</f>
        <v>0</v>
      </c>
      <c r="P42" s="46">
        <f t="shared" si="11"/>
        <v>0</v>
      </c>
    </row>
    <row r="43" spans="1:16" x14ac:dyDescent="0.25">
      <c r="A43" s="41"/>
      <c r="B43" s="41"/>
      <c r="C43" s="41"/>
      <c r="D43" s="44"/>
      <c r="E43" s="41"/>
      <c r="F43" s="41"/>
      <c r="G43" s="41"/>
      <c r="H43" s="41"/>
      <c r="I43" s="41"/>
      <c r="J43" s="45" t="s">
        <v>62</v>
      </c>
      <c r="K43" s="42">
        <v>1</v>
      </c>
      <c r="L43" s="46">
        <f>M26+M31</f>
        <v>117341.51</v>
      </c>
      <c r="M43" s="46">
        <f t="shared" si="10"/>
        <v>117341.51</v>
      </c>
      <c r="N43" s="42">
        <v>1</v>
      </c>
      <c r="O43" s="46">
        <f>P26+P31</f>
        <v>0</v>
      </c>
      <c r="P43" s="46">
        <f t="shared" si="11"/>
        <v>0</v>
      </c>
    </row>
    <row r="44" spans="1:16" x14ac:dyDescent="0.25">
      <c r="A44" s="30" t="s">
        <v>63</v>
      </c>
      <c r="B44" s="30" t="s">
        <v>16</v>
      </c>
      <c r="C44" s="30" t="s">
        <v>17</v>
      </c>
      <c r="D44" s="31" t="s">
        <v>64</v>
      </c>
      <c r="E44" s="32"/>
      <c r="F44" s="32"/>
      <c r="G44" s="32"/>
      <c r="H44" s="32"/>
      <c r="I44" s="32"/>
      <c r="J44" s="32"/>
      <c r="K44" s="33">
        <f t="shared" ref="K44:P44" si="12">K62</f>
        <v>1</v>
      </c>
      <c r="L44" s="33">
        <f t="shared" si="12"/>
        <v>195110.33</v>
      </c>
      <c r="M44" s="33">
        <f t="shared" si="12"/>
        <v>195110.33</v>
      </c>
      <c r="N44" s="33">
        <f t="shared" si="12"/>
        <v>1</v>
      </c>
      <c r="O44" s="33">
        <f t="shared" si="12"/>
        <v>0</v>
      </c>
      <c r="P44" s="33">
        <f t="shared" si="12"/>
        <v>0</v>
      </c>
    </row>
    <row r="45" spans="1:16" x14ac:dyDescent="0.25">
      <c r="A45" s="34" t="s">
        <v>65</v>
      </c>
      <c r="B45" s="34" t="s">
        <v>16</v>
      </c>
      <c r="C45" s="34" t="s">
        <v>17</v>
      </c>
      <c r="D45" s="35" t="s">
        <v>66</v>
      </c>
      <c r="E45" s="36"/>
      <c r="F45" s="36"/>
      <c r="G45" s="36"/>
      <c r="H45" s="36"/>
      <c r="I45" s="36"/>
      <c r="J45" s="36"/>
      <c r="K45" s="37">
        <f t="shared" ref="K45:P45" si="13">K49</f>
        <v>1</v>
      </c>
      <c r="L45" s="37">
        <f t="shared" si="13"/>
        <v>5709.55</v>
      </c>
      <c r="M45" s="37">
        <f t="shared" si="13"/>
        <v>5709.55</v>
      </c>
      <c r="N45" s="37">
        <f t="shared" si="13"/>
        <v>1</v>
      </c>
      <c r="O45" s="37">
        <f t="shared" si="13"/>
        <v>0</v>
      </c>
      <c r="P45" s="37">
        <f t="shared" si="13"/>
        <v>0</v>
      </c>
    </row>
    <row r="46" spans="1:16" x14ac:dyDescent="0.25">
      <c r="A46" s="38" t="s">
        <v>25</v>
      </c>
      <c r="B46" s="39" t="s">
        <v>26</v>
      </c>
      <c r="C46" s="39" t="s">
        <v>27</v>
      </c>
      <c r="D46" s="40" t="s">
        <v>28</v>
      </c>
      <c r="E46" s="41"/>
      <c r="F46" s="41"/>
      <c r="G46" s="41"/>
      <c r="H46" s="41"/>
      <c r="I46" s="41"/>
      <c r="J46" s="41"/>
      <c r="K46" s="42">
        <v>5</v>
      </c>
      <c r="L46" s="42">
        <v>746.67</v>
      </c>
      <c r="M46" s="43">
        <f>ROUND(K46*L46,2)</f>
        <v>3733.35</v>
      </c>
      <c r="N46" s="42">
        <v>5</v>
      </c>
      <c r="O46" s="48"/>
      <c r="P46" s="43">
        <f>ROUND(N46*O46,2)</f>
        <v>0</v>
      </c>
    </row>
    <row r="47" spans="1:16" ht="22.5" x14ac:dyDescent="0.25">
      <c r="A47" s="38" t="s">
        <v>29</v>
      </c>
      <c r="B47" s="39" t="s">
        <v>26</v>
      </c>
      <c r="C47" s="39" t="s">
        <v>27</v>
      </c>
      <c r="D47" s="40" t="s">
        <v>30</v>
      </c>
      <c r="E47" s="41"/>
      <c r="F47" s="41"/>
      <c r="G47" s="41"/>
      <c r="H47" s="41"/>
      <c r="I47" s="41"/>
      <c r="J47" s="41"/>
      <c r="K47" s="42">
        <v>5</v>
      </c>
      <c r="L47" s="42">
        <v>295.24</v>
      </c>
      <c r="M47" s="43">
        <f>ROUND(K47*L47,2)</f>
        <v>1476.2</v>
      </c>
      <c r="N47" s="42">
        <v>5</v>
      </c>
      <c r="O47" s="48"/>
      <c r="P47" s="43">
        <f>ROUND(N47*O47,2)</f>
        <v>0</v>
      </c>
    </row>
    <row r="48" spans="1:16" ht="22.5" x14ac:dyDescent="0.25">
      <c r="A48" s="38" t="s">
        <v>31</v>
      </c>
      <c r="B48" s="39" t="s">
        <v>26</v>
      </c>
      <c r="C48" s="39" t="s">
        <v>27</v>
      </c>
      <c r="D48" s="40" t="s">
        <v>32</v>
      </c>
      <c r="E48" s="41"/>
      <c r="F48" s="41"/>
      <c r="G48" s="41"/>
      <c r="H48" s="41"/>
      <c r="I48" s="41"/>
      <c r="J48" s="41"/>
      <c r="K48" s="42">
        <v>5</v>
      </c>
      <c r="L48" s="42">
        <v>100</v>
      </c>
      <c r="M48" s="43">
        <f>ROUND(K48*L48,2)</f>
        <v>500</v>
      </c>
      <c r="N48" s="42">
        <v>5</v>
      </c>
      <c r="O48" s="48"/>
      <c r="P48" s="43">
        <f>ROUND(N48*O48,2)</f>
        <v>0</v>
      </c>
    </row>
    <row r="49" spans="1:16" x14ac:dyDescent="0.25">
      <c r="A49" s="41"/>
      <c r="B49" s="41"/>
      <c r="C49" s="41"/>
      <c r="D49" s="44"/>
      <c r="E49" s="41"/>
      <c r="F49" s="41"/>
      <c r="G49" s="41"/>
      <c r="H49" s="41"/>
      <c r="I49" s="41"/>
      <c r="J49" s="45" t="s">
        <v>67</v>
      </c>
      <c r="K49" s="42">
        <v>1</v>
      </c>
      <c r="L49" s="46">
        <f>M46+M47+M48</f>
        <v>5709.55</v>
      </c>
      <c r="M49" s="46">
        <f>ROUND(K49*L49,2)</f>
        <v>5709.55</v>
      </c>
      <c r="N49" s="42">
        <v>1</v>
      </c>
      <c r="O49" s="46">
        <f>P46+P47+P48</f>
        <v>0</v>
      </c>
      <c r="P49" s="46">
        <f>ROUND(N49*O49,2)</f>
        <v>0</v>
      </c>
    </row>
    <row r="50" spans="1:16" ht="22.5" x14ac:dyDescent="0.25">
      <c r="A50" s="34" t="s">
        <v>68</v>
      </c>
      <c r="B50" s="34" t="s">
        <v>16</v>
      </c>
      <c r="C50" s="34" t="s">
        <v>17</v>
      </c>
      <c r="D50" s="35" t="s">
        <v>69</v>
      </c>
      <c r="E50" s="36"/>
      <c r="F50" s="36"/>
      <c r="G50" s="36"/>
      <c r="H50" s="36"/>
      <c r="I50" s="36"/>
      <c r="J50" s="36"/>
      <c r="K50" s="37">
        <f t="shared" ref="K50:P50" si="14">K61</f>
        <v>1</v>
      </c>
      <c r="L50" s="37">
        <f t="shared" si="14"/>
        <v>189400.78</v>
      </c>
      <c r="M50" s="37">
        <f t="shared" si="14"/>
        <v>189400.78</v>
      </c>
      <c r="N50" s="37">
        <f t="shared" si="14"/>
        <v>1</v>
      </c>
      <c r="O50" s="37">
        <f t="shared" si="14"/>
        <v>0</v>
      </c>
      <c r="P50" s="37">
        <f t="shared" si="14"/>
        <v>0</v>
      </c>
    </row>
    <row r="51" spans="1:16" ht="22.5" x14ac:dyDescent="0.25">
      <c r="A51" s="38" t="s">
        <v>36</v>
      </c>
      <c r="B51" s="39" t="s">
        <v>26</v>
      </c>
      <c r="C51" s="39" t="s">
        <v>27</v>
      </c>
      <c r="D51" s="40" t="s">
        <v>37</v>
      </c>
      <c r="E51" s="41"/>
      <c r="F51" s="41"/>
      <c r="G51" s="41"/>
      <c r="H51" s="41"/>
      <c r="I51" s="41"/>
      <c r="J51" s="41"/>
      <c r="K51" s="42">
        <v>5</v>
      </c>
      <c r="L51" s="42">
        <v>34432.949999999997</v>
      </c>
      <c r="M51" s="43">
        <f t="shared" ref="M51:M62" si="15">ROUND(K51*L51,2)</f>
        <v>172164.75</v>
      </c>
      <c r="N51" s="42">
        <v>5</v>
      </c>
      <c r="O51" s="48"/>
      <c r="P51" s="43">
        <f t="shared" ref="P51:P62" si="16">ROUND(N51*O51,2)</f>
        <v>0</v>
      </c>
    </row>
    <row r="52" spans="1:16" ht="22.5" x14ac:dyDescent="0.25">
      <c r="A52" s="38" t="s">
        <v>38</v>
      </c>
      <c r="B52" s="39" t="s">
        <v>26</v>
      </c>
      <c r="C52" s="39" t="s">
        <v>27</v>
      </c>
      <c r="D52" s="40" t="s">
        <v>39</v>
      </c>
      <c r="E52" s="41"/>
      <c r="F52" s="41"/>
      <c r="G52" s="41"/>
      <c r="H52" s="41"/>
      <c r="I52" s="41"/>
      <c r="J52" s="41"/>
      <c r="K52" s="42">
        <v>1</v>
      </c>
      <c r="L52" s="42">
        <v>688.28</v>
      </c>
      <c r="M52" s="43">
        <f t="shared" si="15"/>
        <v>688.28</v>
      </c>
      <c r="N52" s="42">
        <v>1</v>
      </c>
      <c r="O52" s="48"/>
      <c r="P52" s="43">
        <f t="shared" si="16"/>
        <v>0</v>
      </c>
    </row>
    <row r="53" spans="1:16" x14ac:dyDescent="0.25">
      <c r="A53" s="38" t="s">
        <v>40</v>
      </c>
      <c r="B53" s="39" t="s">
        <v>26</v>
      </c>
      <c r="C53" s="39" t="s">
        <v>27</v>
      </c>
      <c r="D53" s="40" t="s">
        <v>41</v>
      </c>
      <c r="E53" s="41"/>
      <c r="F53" s="41"/>
      <c r="G53" s="41"/>
      <c r="H53" s="41"/>
      <c r="I53" s="41"/>
      <c r="J53" s="41"/>
      <c r="K53" s="42">
        <v>5</v>
      </c>
      <c r="L53" s="42">
        <v>731.72</v>
      </c>
      <c r="M53" s="43">
        <f t="shared" si="15"/>
        <v>3658.6</v>
      </c>
      <c r="N53" s="42">
        <v>5</v>
      </c>
      <c r="O53" s="48"/>
      <c r="P53" s="43">
        <f t="shared" si="16"/>
        <v>0</v>
      </c>
    </row>
    <row r="54" spans="1:16" x14ac:dyDescent="0.25">
      <c r="A54" s="38" t="s">
        <v>42</v>
      </c>
      <c r="B54" s="39" t="s">
        <v>26</v>
      </c>
      <c r="C54" s="39" t="s">
        <v>27</v>
      </c>
      <c r="D54" s="40" t="s">
        <v>43</v>
      </c>
      <c r="E54" s="41"/>
      <c r="F54" s="41"/>
      <c r="G54" s="41"/>
      <c r="H54" s="41"/>
      <c r="I54" s="41"/>
      <c r="J54" s="41"/>
      <c r="K54" s="42">
        <v>5</v>
      </c>
      <c r="L54" s="42">
        <v>585.4</v>
      </c>
      <c r="M54" s="43">
        <f t="shared" si="15"/>
        <v>2927</v>
      </c>
      <c r="N54" s="42">
        <v>5</v>
      </c>
      <c r="O54" s="48"/>
      <c r="P54" s="43">
        <f t="shared" si="16"/>
        <v>0</v>
      </c>
    </row>
    <row r="55" spans="1:16" x14ac:dyDescent="0.25">
      <c r="A55" s="38" t="s">
        <v>44</v>
      </c>
      <c r="B55" s="39" t="s">
        <v>26</v>
      </c>
      <c r="C55" s="39" t="s">
        <v>27</v>
      </c>
      <c r="D55" s="40" t="s">
        <v>45</v>
      </c>
      <c r="E55" s="41"/>
      <c r="F55" s="41"/>
      <c r="G55" s="41"/>
      <c r="H55" s="41"/>
      <c r="I55" s="41"/>
      <c r="J55" s="41"/>
      <c r="K55" s="42">
        <v>5</v>
      </c>
      <c r="L55" s="42">
        <v>639.58000000000004</v>
      </c>
      <c r="M55" s="43">
        <f t="shared" si="15"/>
        <v>3197.9</v>
      </c>
      <c r="N55" s="42">
        <v>5</v>
      </c>
      <c r="O55" s="48"/>
      <c r="P55" s="43">
        <f t="shared" si="16"/>
        <v>0</v>
      </c>
    </row>
    <row r="56" spans="1:16" x14ac:dyDescent="0.25">
      <c r="A56" s="38" t="s">
        <v>46</v>
      </c>
      <c r="B56" s="39" t="s">
        <v>26</v>
      </c>
      <c r="C56" s="39" t="s">
        <v>27</v>
      </c>
      <c r="D56" s="40" t="s">
        <v>47</v>
      </c>
      <c r="E56" s="41"/>
      <c r="F56" s="41"/>
      <c r="G56" s="41"/>
      <c r="H56" s="41"/>
      <c r="I56" s="41"/>
      <c r="J56" s="41"/>
      <c r="K56" s="42">
        <v>5</v>
      </c>
      <c r="L56" s="42">
        <v>290.94</v>
      </c>
      <c r="M56" s="43">
        <f t="shared" si="15"/>
        <v>1454.7</v>
      </c>
      <c r="N56" s="42">
        <v>5</v>
      </c>
      <c r="O56" s="48"/>
      <c r="P56" s="43">
        <f t="shared" si="16"/>
        <v>0</v>
      </c>
    </row>
    <row r="57" spans="1:16" ht="22.5" x14ac:dyDescent="0.25">
      <c r="A57" s="38" t="s">
        <v>29</v>
      </c>
      <c r="B57" s="39" t="s">
        <v>26</v>
      </c>
      <c r="C57" s="39" t="s">
        <v>27</v>
      </c>
      <c r="D57" s="40" t="s">
        <v>30</v>
      </c>
      <c r="E57" s="41"/>
      <c r="F57" s="41"/>
      <c r="G57" s="41"/>
      <c r="H57" s="41"/>
      <c r="I57" s="41"/>
      <c r="J57" s="41"/>
      <c r="K57" s="42">
        <v>5</v>
      </c>
      <c r="L57" s="42">
        <v>295.24</v>
      </c>
      <c r="M57" s="43">
        <f t="shared" si="15"/>
        <v>1476.2</v>
      </c>
      <c r="N57" s="42">
        <v>5</v>
      </c>
      <c r="O57" s="48"/>
      <c r="P57" s="43">
        <f t="shared" si="16"/>
        <v>0</v>
      </c>
    </row>
    <row r="58" spans="1:16" x14ac:dyDescent="0.25">
      <c r="A58" s="38" t="s">
        <v>48</v>
      </c>
      <c r="B58" s="39" t="s">
        <v>26</v>
      </c>
      <c r="C58" s="39" t="s">
        <v>27</v>
      </c>
      <c r="D58" s="40" t="s">
        <v>49</v>
      </c>
      <c r="E58" s="41"/>
      <c r="F58" s="41"/>
      <c r="G58" s="41"/>
      <c r="H58" s="41"/>
      <c r="I58" s="41"/>
      <c r="J58" s="41"/>
      <c r="K58" s="42">
        <v>5</v>
      </c>
      <c r="L58" s="42">
        <v>295.24</v>
      </c>
      <c r="M58" s="43">
        <f t="shared" si="15"/>
        <v>1476.2</v>
      </c>
      <c r="N58" s="42">
        <v>5</v>
      </c>
      <c r="O58" s="48"/>
      <c r="P58" s="43">
        <f t="shared" si="16"/>
        <v>0</v>
      </c>
    </row>
    <row r="59" spans="1:16" x14ac:dyDescent="0.25">
      <c r="A59" s="38" t="s">
        <v>50</v>
      </c>
      <c r="B59" s="39" t="s">
        <v>26</v>
      </c>
      <c r="C59" s="39" t="s">
        <v>27</v>
      </c>
      <c r="D59" s="40" t="s">
        <v>51</v>
      </c>
      <c r="E59" s="41"/>
      <c r="F59" s="41"/>
      <c r="G59" s="41"/>
      <c r="H59" s="41"/>
      <c r="I59" s="41"/>
      <c r="J59" s="41"/>
      <c r="K59" s="42">
        <v>5</v>
      </c>
      <c r="L59" s="42">
        <v>371.43</v>
      </c>
      <c r="M59" s="43">
        <f t="shared" si="15"/>
        <v>1857.15</v>
      </c>
      <c r="N59" s="42">
        <v>5</v>
      </c>
      <c r="O59" s="48"/>
      <c r="P59" s="43">
        <f t="shared" si="16"/>
        <v>0</v>
      </c>
    </row>
    <row r="60" spans="1:16" ht="22.5" x14ac:dyDescent="0.25">
      <c r="A60" s="38" t="s">
        <v>31</v>
      </c>
      <c r="B60" s="39" t="s">
        <v>26</v>
      </c>
      <c r="C60" s="39" t="s">
        <v>27</v>
      </c>
      <c r="D60" s="40" t="s">
        <v>32</v>
      </c>
      <c r="E60" s="41"/>
      <c r="F60" s="41"/>
      <c r="G60" s="41"/>
      <c r="H60" s="41"/>
      <c r="I60" s="41"/>
      <c r="J60" s="41"/>
      <c r="K60" s="42">
        <v>5</v>
      </c>
      <c r="L60" s="42">
        <v>100</v>
      </c>
      <c r="M60" s="43">
        <f t="shared" si="15"/>
        <v>500</v>
      </c>
      <c r="N60" s="42">
        <v>5</v>
      </c>
      <c r="O60" s="48"/>
      <c r="P60" s="43">
        <f t="shared" si="16"/>
        <v>0</v>
      </c>
    </row>
    <row r="61" spans="1:16" x14ac:dyDescent="0.25">
      <c r="A61" s="41"/>
      <c r="B61" s="41"/>
      <c r="C61" s="41"/>
      <c r="D61" s="44"/>
      <c r="E61" s="41"/>
      <c r="F61" s="41"/>
      <c r="G61" s="41"/>
      <c r="H61" s="41"/>
      <c r="I61" s="41"/>
      <c r="J61" s="45" t="s">
        <v>70</v>
      </c>
      <c r="K61" s="42">
        <v>1</v>
      </c>
      <c r="L61" s="46">
        <f>M51+M52+M53+M54+M55+M56+M57+M58+M59+M60</f>
        <v>189400.78</v>
      </c>
      <c r="M61" s="46">
        <f t="shared" si="15"/>
        <v>189400.78</v>
      </c>
      <c r="N61" s="42">
        <v>1</v>
      </c>
      <c r="O61" s="46">
        <f>P51+P52+P53+P54+P55+P56+P57+P58+P59+P60</f>
        <v>0</v>
      </c>
      <c r="P61" s="46">
        <f t="shared" si="16"/>
        <v>0</v>
      </c>
    </row>
    <row r="62" spans="1:16" x14ac:dyDescent="0.25">
      <c r="A62" s="41"/>
      <c r="B62" s="41"/>
      <c r="C62" s="41"/>
      <c r="D62" s="44"/>
      <c r="E62" s="41"/>
      <c r="F62" s="41"/>
      <c r="G62" s="41"/>
      <c r="H62" s="41"/>
      <c r="I62" s="41"/>
      <c r="J62" s="45" t="s">
        <v>71</v>
      </c>
      <c r="K62" s="42">
        <v>1</v>
      </c>
      <c r="L62" s="46">
        <f>M45+M50</f>
        <v>195110.33</v>
      </c>
      <c r="M62" s="46">
        <f t="shared" si="15"/>
        <v>195110.33</v>
      </c>
      <c r="N62" s="42">
        <v>1</v>
      </c>
      <c r="O62" s="46">
        <f>P45+P50</f>
        <v>0</v>
      </c>
      <c r="P62" s="46">
        <f t="shared" si="16"/>
        <v>0</v>
      </c>
    </row>
    <row r="63" spans="1:16" x14ac:dyDescent="0.25">
      <c r="A63" s="30" t="s">
        <v>72</v>
      </c>
      <c r="B63" s="30" t="s">
        <v>16</v>
      </c>
      <c r="C63" s="30" t="s">
        <v>17</v>
      </c>
      <c r="D63" s="31" t="s">
        <v>73</v>
      </c>
      <c r="E63" s="32"/>
      <c r="F63" s="32"/>
      <c r="G63" s="32"/>
      <c r="H63" s="32"/>
      <c r="I63" s="32"/>
      <c r="J63" s="32"/>
      <c r="K63" s="33">
        <f t="shared" ref="K63:P63" si="17">K81</f>
        <v>1</v>
      </c>
      <c r="L63" s="33">
        <f t="shared" si="17"/>
        <v>272879.15000000002</v>
      </c>
      <c r="M63" s="33">
        <f t="shared" si="17"/>
        <v>272879.15000000002</v>
      </c>
      <c r="N63" s="33">
        <f t="shared" si="17"/>
        <v>1</v>
      </c>
      <c r="O63" s="33">
        <f t="shared" si="17"/>
        <v>0</v>
      </c>
      <c r="P63" s="33">
        <f t="shared" si="17"/>
        <v>0</v>
      </c>
    </row>
    <row r="64" spans="1:16" x14ac:dyDescent="0.25">
      <c r="A64" s="34" t="s">
        <v>74</v>
      </c>
      <c r="B64" s="34" t="s">
        <v>16</v>
      </c>
      <c r="C64" s="34" t="s">
        <v>17</v>
      </c>
      <c r="D64" s="35" t="s">
        <v>75</v>
      </c>
      <c r="E64" s="36"/>
      <c r="F64" s="36"/>
      <c r="G64" s="36"/>
      <c r="H64" s="36"/>
      <c r="I64" s="36"/>
      <c r="J64" s="36"/>
      <c r="K64" s="37">
        <f t="shared" ref="K64:P64" si="18">K68</f>
        <v>1</v>
      </c>
      <c r="L64" s="37">
        <f t="shared" si="18"/>
        <v>7993.37</v>
      </c>
      <c r="M64" s="37">
        <f t="shared" si="18"/>
        <v>7993.37</v>
      </c>
      <c r="N64" s="37">
        <f t="shared" si="18"/>
        <v>1</v>
      </c>
      <c r="O64" s="37">
        <f t="shared" si="18"/>
        <v>0</v>
      </c>
      <c r="P64" s="37">
        <f t="shared" si="18"/>
        <v>0</v>
      </c>
    </row>
    <row r="65" spans="1:16" x14ac:dyDescent="0.25">
      <c r="A65" s="38" t="s">
        <v>25</v>
      </c>
      <c r="B65" s="39" t="s">
        <v>26</v>
      </c>
      <c r="C65" s="39" t="s">
        <v>27</v>
      </c>
      <c r="D65" s="40" t="s">
        <v>28</v>
      </c>
      <c r="E65" s="41"/>
      <c r="F65" s="41"/>
      <c r="G65" s="41"/>
      <c r="H65" s="41"/>
      <c r="I65" s="41"/>
      <c r="J65" s="41"/>
      <c r="K65" s="42">
        <v>7</v>
      </c>
      <c r="L65" s="42">
        <v>746.67</v>
      </c>
      <c r="M65" s="43">
        <f>ROUND(K65*L65,2)</f>
        <v>5226.6899999999996</v>
      </c>
      <c r="N65" s="42">
        <v>7</v>
      </c>
      <c r="O65" s="48"/>
      <c r="P65" s="43">
        <f>ROUND(N65*O65,2)</f>
        <v>0</v>
      </c>
    </row>
    <row r="66" spans="1:16" ht="22.5" x14ac:dyDescent="0.25">
      <c r="A66" s="38" t="s">
        <v>29</v>
      </c>
      <c r="B66" s="39" t="s">
        <v>26</v>
      </c>
      <c r="C66" s="39" t="s">
        <v>27</v>
      </c>
      <c r="D66" s="40" t="s">
        <v>30</v>
      </c>
      <c r="E66" s="41"/>
      <c r="F66" s="41"/>
      <c r="G66" s="41"/>
      <c r="H66" s="41"/>
      <c r="I66" s="41"/>
      <c r="J66" s="41"/>
      <c r="K66" s="42">
        <v>7</v>
      </c>
      <c r="L66" s="42">
        <v>295.24</v>
      </c>
      <c r="M66" s="43">
        <f>ROUND(K66*L66,2)</f>
        <v>2066.6799999999998</v>
      </c>
      <c r="N66" s="42">
        <v>7</v>
      </c>
      <c r="O66" s="48"/>
      <c r="P66" s="43">
        <f>ROUND(N66*O66,2)</f>
        <v>0</v>
      </c>
    </row>
    <row r="67" spans="1:16" ht="22.5" x14ac:dyDescent="0.25">
      <c r="A67" s="38" t="s">
        <v>31</v>
      </c>
      <c r="B67" s="39" t="s">
        <v>26</v>
      </c>
      <c r="C67" s="39" t="s">
        <v>27</v>
      </c>
      <c r="D67" s="40" t="s">
        <v>32</v>
      </c>
      <c r="E67" s="41"/>
      <c r="F67" s="41"/>
      <c r="G67" s="41"/>
      <c r="H67" s="41"/>
      <c r="I67" s="41"/>
      <c r="J67" s="41"/>
      <c r="K67" s="42">
        <v>7</v>
      </c>
      <c r="L67" s="42">
        <v>100</v>
      </c>
      <c r="M67" s="43">
        <f>ROUND(K67*L67,2)</f>
        <v>700</v>
      </c>
      <c r="N67" s="42">
        <v>7</v>
      </c>
      <c r="O67" s="48"/>
      <c r="P67" s="43">
        <f>ROUND(N67*O67,2)</f>
        <v>0</v>
      </c>
    </row>
    <row r="68" spans="1:16" x14ac:dyDescent="0.25">
      <c r="A68" s="41"/>
      <c r="B68" s="41"/>
      <c r="C68" s="41"/>
      <c r="D68" s="44"/>
      <c r="E68" s="41"/>
      <c r="F68" s="41"/>
      <c r="G68" s="41"/>
      <c r="H68" s="41"/>
      <c r="I68" s="41"/>
      <c r="J68" s="45" t="s">
        <v>76</v>
      </c>
      <c r="K68" s="42">
        <v>1</v>
      </c>
      <c r="L68" s="46">
        <f>M65+M66+M67</f>
        <v>7993.37</v>
      </c>
      <c r="M68" s="46">
        <f>ROUND(K68*L68,2)</f>
        <v>7993.37</v>
      </c>
      <c r="N68" s="42">
        <v>1</v>
      </c>
      <c r="O68" s="46">
        <f>P65+P66+P67</f>
        <v>0</v>
      </c>
      <c r="P68" s="46">
        <f>ROUND(N68*O68,2)</f>
        <v>0</v>
      </c>
    </row>
    <row r="69" spans="1:16" ht="22.5" x14ac:dyDescent="0.25">
      <c r="A69" s="34" t="s">
        <v>77</v>
      </c>
      <c r="B69" s="34" t="s">
        <v>16</v>
      </c>
      <c r="C69" s="34" t="s">
        <v>17</v>
      </c>
      <c r="D69" s="35" t="s">
        <v>78</v>
      </c>
      <c r="E69" s="36"/>
      <c r="F69" s="36"/>
      <c r="G69" s="36"/>
      <c r="H69" s="36"/>
      <c r="I69" s="36"/>
      <c r="J69" s="36"/>
      <c r="K69" s="37">
        <f t="shared" ref="K69:P69" si="19">K80</f>
        <v>1</v>
      </c>
      <c r="L69" s="37">
        <f t="shared" si="19"/>
        <v>264885.78000000003</v>
      </c>
      <c r="M69" s="37">
        <f t="shared" si="19"/>
        <v>264885.78000000003</v>
      </c>
      <c r="N69" s="37">
        <f t="shared" si="19"/>
        <v>1</v>
      </c>
      <c r="O69" s="37">
        <f t="shared" si="19"/>
        <v>0</v>
      </c>
      <c r="P69" s="37">
        <f t="shared" si="19"/>
        <v>0</v>
      </c>
    </row>
    <row r="70" spans="1:16" ht="22.5" x14ac:dyDescent="0.25">
      <c r="A70" s="38" t="s">
        <v>36</v>
      </c>
      <c r="B70" s="39" t="s">
        <v>26</v>
      </c>
      <c r="C70" s="39" t="s">
        <v>27</v>
      </c>
      <c r="D70" s="40" t="s">
        <v>37</v>
      </c>
      <c r="E70" s="41"/>
      <c r="F70" s="41"/>
      <c r="G70" s="41"/>
      <c r="H70" s="41"/>
      <c r="I70" s="41"/>
      <c r="J70" s="41"/>
      <c r="K70" s="42">
        <v>7</v>
      </c>
      <c r="L70" s="42">
        <v>34432.949999999997</v>
      </c>
      <c r="M70" s="43">
        <f t="shared" ref="M70:M81" si="20">ROUND(K70*L70,2)</f>
        <v>241030.65</v>
      </c>
      <c r="N70" s="42">
        <v>7</v>
      </c>
      <c r="O70" s="48"/>
      <c r="P70" s="43">
        <f t="shared" ref="P70:P81" si="21">ROUND(N70*O70,2)</f>
        <v>0</v>
      </c>
    </row>
    <row r="71" spans="1:16" ht="22.5" x14ac:dyDescent="0.25">
      <c r="A71" s="38" t="s">
        <v>38</v>
      </c>
      <c r="B71" s="39" t="s">
        <v>26</v>
      </c>
      <c r="C71" s="39" t="s">
        <v>27</v>
      </c>
      <c r="D71" s="40" t="s">
        <v>39</v>
      </c>
      <c r="E71" s="41"/>
      <c r="F71" s="41"/>
      <c r="G71" s="41"/>
      <c r="H71" s="41"/>
      <c r="I71" s="41"/>
      <c r="J71" s="41"/>
      <c r="K71" s="42">
        <v>1</v>
      </c>
      <c r="L71" s="42">
        <v>688.28</v>
      </c>
      <c r="M71" s="43">
        <f t="shared" si="20"/>
        <v>688.28</v>
      </c>
      <c r="N71" s="42">
        <v>1</v>
      </c>
      <c r="O71" s="48"/>
      <c r="P71" s="43">
        <f t="shared" si="21"/>
        <v>0</v>
      </c>
    </row>
    <row r="72" spans="1:16" x14ac:dyDescent="0.25">
      <c r="A72" s="38" t="s">
        <v>40</v>
      </c>
      <c r="B72" s="39" t="s">
        <v>26</v>
      </c>
      <c r="C72" s="39" t="s">
        <v>27</v>
      </c>
      <c r="D72" s="40" t="s">
        <v>41</v>
      </c>
      <c r="E72" s="41"/>
      <c r="F72" s="41"/>
      <c r="G72" s="41"/>
      <c r="H72" s="41"/>
      <c r="I72" s="41"/>
      <c r="J72" s="41"/>
      <c r="K72" s="42">
        <v>7</v>
      </c>
      <c r="L72" s="42">
        <v>731.72</v>
      </c>
      <c r="M72" s="43">
        <f t="shared" si="20"/>
        <v>5122.04</v>
      </c>
      <c r="N72" s="42">
        <v>7</v>
      </c>
      <c r="O72" s="48"/>
      <c r="P72" s="43">
        <f t="shared" si="21"/>
        <v>0</v>
      </c>
    </row>
    <row r="73" spans="1:16" x14ac:dyDescent="0.25">
      <c r="A73" s="38" t="s">
        <v>42</v>
      </c>
      <c r="B73" s="39" t="s">
        <v>26</v>
      </c>
      <c r="C73" s="39" t="s">
        <v>27</v>
      </c>
      <c r="D73" s="40" t="s">
        <v>43</v>
      </c>
      <c r="E73" s="41"/>
      <c r="F73" s="41"/>
      <c r="G73" s="41"/>
      <c r="H73" s="41"/>
      <c r="I73" s="41"/>
      <c r="J73" s="41"/>
      <c r="K73" s="42">
        <v>7</v>
      </c>
      <c r="L73" s="42">
        <v>585.4</v>
      </c>
      <c r="M73" s="43">
        <f t="shared" si="20"/>
        <v>4097.8</v>
      </c>
      <c r="N73" s="42">
        <v>7</v>
      </c>
      <c r="O73" s="48"/>
      <c r="P73" s="43">
        <f t="shared" si="21"/>
        <v>0</v>
      </c>
    </row>
    <row r="74" spans="1:16" x14ac:dyDescent="0.25">
      <c r="A74" s="38" t="s">
        <v>44</v>
      </c>
      <c r="B74" s="39" t="s">
        <v>26</v>
      </c>
      <c r="C74" s="39" t="s">
        <v>27</v>
      </c>
      <c r="D74" s="40" t="s">
        <v>45</v>
      </c>
      <c r="E74" s="41"/>
      <c r="F74" s="41"/>
      <c r="G74" s="41"/>
      <c r="H74" s="41"/>
      <c r="I74" s="41"/>
      <c r="J74" s="41"/>
      <c r="K74" s="42">
        <v>7</v>
      </c>
      <c r="L74" s="42">
        <v>639.58000000000004</v>
      </c>
      <c r="M74" s="43">
        <f t="shared" si="20"/>
        <v>4477.0600000000004</v>
      </c>
      <c r="N74" s="42">
        <v>7</v>
      </c>
      <c r="O74" s="48"/>
      <c r="P74" s="43">
        <f t="shared" si="21"/>
        <v>0</v>
      </c>
    </row>
    <row r="75" spans="1:16" x14ac:dyDescent="0.25">
      <c r="A75" s="38" t="s">
        <v>46</v>
      </c>
      <c r="B75" s="39" t="s">
        <v>26</v>
      </c>
      <c r="C75" s="39" t="s">
        <v>27</v>
      </c>
      <c r="D75" s="40" t="s">
        <v>47</v>
      </c>
      <c r="E75" s="41"/>
      <c r="F75" s="41"/>
      <c r="G75" s="41"/>
      <c r="H75" s="41"/>
      <c r="I75" s="41"/>
      <c r="J75" s="41"/>
      <c r="K75" s="42">
        <v>7</v>
      </c>
      <c r="L75" s="42">
        <v>290.94</v>
      </c>
      <c r="M75" s="43">
        <f t="shared" si="20"/>
        <v>2036.58</v>
      </c>
      <c r="N75" s="42">
        <v>7</v>
      </c>
      <c r="O75" s="48"/>
      <c r="P75" s="43">
        <f t="shared" si="21"/>
        <v>0</v>
      </c>
    </row>
    <row r="76" spans="1:16" ht="22.5" x14ac:dyDescent="0.25">
      <c r="A76" s="38" t="s">
        <v>29</v>
      </c>
      <c r="B76" s="39" t="s">
        <v>26</v>
      </c>
      <c r="C76" s="39" t="s">
        <v>27</v>
      </c>
      <c r="D76" s="40" t="s">
        <v>30</v>
      </c>
      <c r="E76" s="41"/>
      <c r="F76" s="41"/>
      <c r="G76" s="41"/>
      <c r="H76" s="41"/>
      <c r="I76" s="41"/>
      <c r="J76" s="41"/>
      <c r="K76" s="42">
        <v>7</v>
      </c>
      <c r="L76" s="42">
        <v>295.24</v>
      </c>
      <c r="M76" s="43">
        <f t="shared" si="20"/>
        <v>2066.6799999999998</v>
      </c>
      <c r="N76" s="42">
        <v>7</v>
      </c>
      <c r="O76" s="48"/>
      <c r="P76" s="43">
        <f t="shared" si="21"/>
        <v>0</v>
      </c>
    </row>
    <row r="77" spans="1:16" x14ac:dyDescent="0.25">
      <c r="A77" s="38" t="s">
        <v>48</v>
      </c>
      <c r="B77" s="39" t="s">
        <v>26</v>
      </c>
      <c r="C77" s="39" t="s">
        <v>27</v>
      </c>
      <c r="D77" s="40" t="s">
        <v>49</v>
      </c>
      <c r="E77" s="41"/>
      <c r="F77" s="41"/>
      <c r="G77" s="41"/>
      <c r="H77" s="41"/>
      <c r="I77" s="41"/>
      <c r="J77" s="41"/>
      <c r="K77" s="42">
        <v>7</v>
      </c>
      <c r="L77" s="42">
        <v>295.24</v>
      </c>
      <c r="M77" s="43">
        <f t="shared" si="20"/>
        <v>2066.6799999999998</v>
      </c>
      <c r="N77" s="42">
        <v>7</v>
      </c>
      <c r="O77" s="48"/>
      <c r="P77" s="43">
        <f t="shared" si="21"/>
        <v>0</v>
      </c>
    </row>
    <row r="78" spans="1:16" x14ac:dyDescent="0.25">
      <c r="A78" s="38" t="s">
        <v>50</v>
      </c>
      <c r="B78" s="39" t="s">
        <v>26</v>
      </c>
      <c r="C78" s="39" t="s">
        <v>27</v>
      </c>
      <c r="D78" s="40" t="s">
        <v>51</v>
      </c>
      <c r="E78" s="41"/>
      <c r="F78" s="41"/>
      <c r="G78" s="41"/>
      <c r="H78" s="41"/>
      <c r="I78" s="41"/>
      <c r="J78" s="41"/>
      <c r="K78" s="42">
        <v>7</v>
      </c>
      <c r="L78" s="42">
        <v>371.43</v>
      </c>
      <c r="M78" s="43">
        <f t="shared" si="20"/>
        <v>2600.0100000000002</v>
      </c>
      <c r="N78" s="42">
        <v>7</v>
      </c>
      <c r="O78" s="48"/>
      <c r="P78" s="43">
        <f t="shared" si="21"/>
        <v>0</v>
      </c>
    </row>
    <row r="79" spans="1:16" ht="22.5" x14ac:dyDescent="0.25">
      <c r="A79" s="38" t="s">
        <v>31</v>
      </c>
      <c r="B79" s="39" t="s">
        <v>26</v>
      </c>
      <c r="C79" s="39" t="s">
        <v>27</v>
      </c>
      <c r="D79" s="40" t="s">
        <v>32</v>
      </c>
      <c r="E79" s="41"/>
      <c r="F79" s="41"/>
      <c r="G79" s="41"/>
      <c r="H79" s="41"/>
      <c r="I79" s="41"/>
      <c r="J79" s="41"/>
      <c r="K79" s="42">
        <v>7</v>
      </c>
      <c r="L79" s="42">
        <v>100</v>
      </c>
      <c r="M79" s="43">
        <f t="shared" si="20"/>
        <v>700</v>
      </c>
      <c r="N79" s="42">
        <v>7</v>
      </c>
      <c r="O79" s="48"/>
      <c r="P79" s="43">
        <f t="shared" si="21"/>
        <v>0</v>
      </c>
    </row>
    <row r="80" spans="1:16" x14ac:dyDescent="0.25">
      <c r="A80" s="41"/>
      <c r="B80" s="41"/>
      <c r="C80" s="41"/>
      <c r="D80" s="44"/>
      <c r="E80" s="41"/>
      <c r="F80" s="41"/>
      <c r="G80" s="41"/>
      <c r="H80" s="41"/>
      <c r="I80" s="41"/>
      <c r="J80" s="45" t="s">
        <v>79</v>
      </c>
      <c r="K80" s="42">
        <v>1</v>
      </c>
      <c r="L80" s="46">
        <f>M70+M71+M72+M73+M74+M75+M76+M77+M78+M79</f>
        <v>264885.78000000003</v>
      </c>
      <c r="M80" s="46">
        <f t="shared" si="20"/>
        <v>264885.78000000003</v>
      </c>
      <c r="N80" s="42">
        <v>1</v>
      </c>
      <c r="O80" s="46">
        <f>P70+P71+P72+P73+P74+P75+P76+P77+P78+P79</f>
        <v>0</v>
      </c>
      <c r="P80" s="46">
        <f t="shared" si="21"/>
        <v>0</v>
      </c>
    </row>
    <row r="81" spans="1:16" x14ac:dyDescent="0.25">
      <c r="A81" s="41"/>
      <c r="B81" s="41"/>
      <c r="C81" s="41"/>
      <c r="D81" s="44"/>
      <c r="E81" s="41"/>
      <c r="F81" s="41"/>
      <c r="G81" s="41"/>
      <c r="H81" s="41"/>
      <c r="I81" s="41"/>
      <c r="J81" s="45" t="s">
        <v>80</v>
      </c>
      <c r="K81" s="42">
        <v>1</v>
      </c>
      <c r="L81" s="46">
        <f>M64+M69</f>
        <v>272879.15000000002</v>
      </c>
      <c r="M81" s="46">
        <f t="shared" si="20"/>
        <v>272879.15000000002</v>
      </c>
      <c r="N81" s="42">
        <v>1</v>
      </c>
      <c r="O81" s="46">
        <f>P64+P69</f>
        <v>0</v>
      </c>
      <c r="P81" s="46">
        <f t="shared" si="21"/>
        <v>0</v>
      </c>
    </row>
    <row r="82" spans="1:16" x14ac:dyDescent="0.25">
      <c r="A82" s="30" t="s">
        <v>81</v>
      </c>
      <c r="B82" s="30" t="s">
        <v>16</v>
      </c>
      <c r="C82" s="30" t="s">
        <v>17</v>
      </c>
      <c r="D82" s="31" t="s">
        <v>82</v>
      </c>
      <c r="E82" s="32"/>
      <c r="F82" s="32"/>
      <c r="G82" s="32"/>
      <c r="H82" s="32"/>
      <c r="I82" s="32"/>
      <c r="J82" s="32"/>
      <c r="K82" s="33">
        <f t="shared" ref="K82:P82" si="22">K100</f>
        <v>1</v>
      </c>
      <c r="L82" s="33">
        <f t="shared" si="22"/>
        <v>78457.100000000006</v>
      </c>
      <c r="M82" s="33">
        <f t="shared" si="22"/>
        <v>78457.100000000006</v>
      </c>
      <c r="N82" s="33">
        <f t="shared" si="22"/>
        <v>1</v>
      </c>
      <c r="O82" s="33">
        <f t="shared" si="22"/>
        <v>0</v>
      </c>
      <c r="P82" s="33">
        <f t="shared" si="22"/>
        <v>0</v>
      </c>
    </row>
    <row r="83" spans="1:16" x14ac:dyDescent="0.25">
      <c r="A83" s="34" t="s">
        <v>83</v>
      </c>
      <c r="B83" s="34" t="s">
        <v>16</v>
      </c>
      <c r="C83" s="34" t="s">
        <v>17</v>
      </c>
      <c r="D83" s="35" t="s">
        <v>84</v>
      </c>
      <c r="E83" s="36"/>
      <c r="F83" s="36"/>
      <c r="G83" s="36"/>
      <c r="H83" s="36"/>
      <c r="I83" s="36"/>
      <c r="J83" s="36"/>
      <c r="K83" s="37">
        <f t="shared" ref="K83:P83" si="23">K87</f>
        <v>1</v>
      </c>
      <c r="L83" s="37">
        <f t="shared" si="23"/>
        <v>2283.8200000000002</v>
      </c>
      <c r="M83" s="37">
        <f t="shared" si="23"/>
        <v>2283.8200000000002</v>
      </c>
      <c r="N83" s="37">
        <f t="shared" si="23"/>
        <v>1</v>
      </c>
      <c r="O83" s="37">
        <f t="shared" si="23"/>
        <v>0</v>
      </c>
      <c r="P83" s="37">
        <f t="shared" si="23"/>
        <v>0</v>
      </c>
    </row>
    <row r="84" spans="1:16" x14ac:dyDescent="0.25">
      <c r="A84" s="38" t="s">
        <v>25</v>
      </c>
      <c r="B84" s="39" t="s">
        <v>26</v>
      </c>
      <c r="C84" s="39" t="s">
        <v>27</v>
      </c>
      <c r="D84" s="40" t="s">
        <v>28</v>
      </c>
      <c r="E84" s="41"/>
      <c r="F84" s="41"/>
      <c r="G84" s="41"/>
      <c r="H84" s="41"/>
      <c r="I84" s="41"/>
      <c r="J84" s="41"/>
      <c r="K84" s="42">
        <v>2</v>
      </c>
      <c r="L84" s="42">
        <v>746.67</v>
      </c>
      <c r="M84" s="43">
        <f>ROUND(K84*L84,2)</f>
        <v>1493.34</v>
      </c>
      <c r="N84" s="42">
        <v>2</v>
      </c>
      <c r="O84" s="48"/>
      <c r="P84" s="43">
        <f>ROUND(N84*O84,2)</f>
        <v>0</v>
      </c>
    </row>
    <row r="85" spans="1:16" ht="22.5" x14ac:dyDescent="0.25">
      <c r="A85" s="38" t="s">
        <v>29</v>
      </c>
      <c r="B85" s="39" t="s">
        <v>26</v>
      </c>
      <c r="C85" s="39" t="s">
        <v>27</v>
      </c>
      <c r="D85" s="40" t="s">
        <v>30</v>
      </c>
      <c r="E85" s="41"/>
      <c r="F85" s="41"/>
      <c r="G85" s="41"/>
      <c r="H85" s="41"/>
      <c r="I85" s="41"/>
      <c r="J85" s="41"/>
      <c r="K85" s="42">
        <v>2</v>
      </c>
      <c r="L85" s="42">
        <v>295.24</v>
      </c>
      <c r="M85" s="43">
        <f>ROUND(K85*L85,2)</f>
        <v>590.48</v>
      </c>
      <c r="N85" s="42">
        <v>2</v>
      </c>
      <c r="O85" s="48"/>
      <c r="P85" s="43">
        <f>ROUND(N85*O85,2)</f>
        <v>0</v>
      </c>
    </row>
    <row r="86" spans="1:16" ht="22.5" x14ac:dyDescent="0.25">
      <c r="A86" s="38" t="s">
        <v>31</v>
      </c>
      <c r="B86" s="39" t="s">
        <v>26</v>
      </c>
      <c r="C86" s="39" t="s">
        <v>27</v>
      </c>
      <c r="D86" s="40" t="s">
        <v>32</v>
      </c>
      <c r="E86" s="41"/>
      <c r="F86" s="41"/>
      <c r="G86" s="41"/>
      <c r="H86" s="41"/>
      <c r="I86" s="41"/>
      <c r="J86" s="41"/>
      <c r="K86" s="42">
        <v>2</v>
      </c>
      <c r="L86" s="42">
        <v>100</v>
      </c>
      <c r="M86" s="43">
        <f>ROUND(K86*L86,2)</f>
        <v>200</v>
      </c>
      <c r="N86" s="42">
        <v>2</v>
      </c>
      <c r="O86" s="48"/>
      <c r="P86" s="43">
        <f>ROUND(N86*O86,2)</f>
        <v>0</v>
      </c>
    </row>
    <row r="87" spans="1:16" x14ac:dyDescent="0.25">
      <c r="A87" s="41"/>
      <c r="B87" s="41"/>
      <c r="C87" s="41"/>
      <c r="D87" s="44"/>
      <c r="E87" s="41"/>
      <c r="F87" s="41"/>
      <c r="G87" s="41"/>
      <c r="H87" s="41"/>
      <c r="I87" s="41"/>
      <c r="J87" s="45" t="s">
        <v>85</v>
      </c>
      <c r="K87" s="42">
        <v>1</v>
      </c>
      <c r="L87" s="46">
        <f>M84+M85+M86</f>
        <v>2283.8200000000002</v>
      </c>
      <c r="M87" s="46">
        <f>ROUND(K87*L87,2)</f>
        <v>2283.8200000000002</v>
      </c>
      <c r="N87" s="42">
        <v>1</v>
      </c>
      <c r="O87" s="46">
        <f>P84+P85+P86</f>
        <v>0</v>
      </c>
      <c r="P87" s="46">
        <f>ROUND(N87*O87,2)</f>
        <v>0</v>
      </c>
    </row>
    <row r="88" spans="1:16" ht="22.5" x14ac:dyDescent="0.25">
      <c r="A88" s="34" t="s">
        <v>86</v>
      </c>
      <c r="B88" s="34" t="s">
        <v>16</v>
      </c>
      <c r="C88" s="34" t="s">
        <v>17</v>
      </c>
      <c r="D88" s="35" t="s">
        <v>87</v>
      </c>
      <c r="E88" s="36"/>
      <c r="F88" s="36"/>
      <c r="G88" s="36"/>
      <c r="H88" s="36"/>
      <c r="I88" s="36"/>
      <c r="J88" s="36"/>
      <c r="K88" s="37">
        <f t="shared" ref="K88:P88" si="24">K99</f>
        <v>1</v>
      </c>
      <c r="L88" s="37">
        <f t="shared" si="24"/>
        <v>76173.279999999999</v>
      </c>
      <c r="M88" s="37">
        <f t="shared" si="24"/>
        <v>76173.279999999999</v>
      </c>
      <c r="N88" s="37">
        <f t="shared" si="24"/>
        <v>1</v>
      </c>
      <c r="O88" s="37">
        <f t="shared" si="24"/>
        <v>0</v>
      </c>
      <c r="P88" s="37">
        <f t="shared" si="24"/>
        <v>0</v>
      </c>
    </row>
    <row r="89" spans="1:16" ht="22.5" x14ac:dyDescent="0.25">
      <c r="A89" s="38" t="s">
        <v>36</v>
      </c>
      <c r="B89" s="39" t="s">
        <v>26</v>
      </c>
      <c r="C89" s="39" t="s">
        <v>27</v>
      </c>
      <c r="D89" s="40" t="s">
        <v>37</v>
      </c>
      <c r="E89" s="41"/>
      <c r="F89" s="41"/>
      <c r="G89" s="41"/>
      <c r="H89" s="41"/>
      <c r="I89" s="41"/>
      <c r="J89" s="41"/>
      <c r="K89" s="42">
        <v>2</v>
      </c>
      <c r="L89" s="42">
        <v>34432.949999999997</v>
      </c>
      <c r="M89" s="43">
        <f t="shared" ref="M89:M100" si="25">ROUND(K89*L89,2)</f>
        <v>68865.899999999994</v>
      </c>
      <c r="N89" s="42">
        <v>2</v>
      </c>
      <c r="O89" s="48"/>
      <c r="P89" s="43">
        <f t="shared" ref="P89:P100" si="26">ROUND(N89*O89,2)</f>
        <v>0</v>
      </c>
    </row>
    <row r="90" spans="1:16" ht="22.5" x14ac:dyDescent="0.25">
      <c r="A90" s="38" t="s">
        <v>38</v>
      </c>
      <c r="B90" s="39" t="s">
        <v>26</v>
      </c>
      <c r="C90" s="39" t="s">
        <v>27</v>
      </c>
      <c r="D90" s="40" t="s">
        <v>39</v>
      </c>
      <c r="E90" s="41"/>
      <c r="F90" s="41"/>
      <c r="G90" s="41"/>
      <c r="H90" s="41"/>
      <c r="I90" s="41"/>
      <c r="J90" s="41"/>
      <c r="K90" s="42">
        <v>1</v>
      </c>
      <c r="L90" s="42">
        <v>688.28</v>
      </c>
      <c r="M90" s="43">
        <f t="shared" si="25"/>
        <v>688.28</v>
      </c>
      <c r="N90" s="42">
        <v>1</v>
      </c>
      <c r="O90" s="48"/>
      <c r="P90" s="43">
        <f t="shared" si="26"/>
        <v>0</v>
      </c>
    </row>
    <row r="91" spans="1:16" x14ac:dyDescent="0.25">
      <c r="A91" s="38" t="s">
        <v>40</v>
      </c>
      <c r="B91" s="39" t="s">
        <v>26</v>
      </c>
      <c r="C91" s="39" t="s">
        <v>27</v>
      </c>
      <c r="D91" s="40" t="s">
        <v>41</v>
      </c>
      <c r="E91" s="41"/>
      <c r="F91" s="41"/>
      <c r="G91" s="41"/>
      <c r="H91" s="41"/>
      <c r="I91" s="41"/>
      <c r="J91" s="41"/>
      <c r="K91" s="42">
        <v>2</v>
      </c>
      <c r="L91" s="42">
        <v>731.72</v>
      </c>
      <c r="M91" s="43">
        <f t="shared" si="25"/>
        <v>1463.44</v>
      </c>
      <c r="N91" s="42">
        <v>2</v>
      </c>
      <c r="O91" s="48"/>
      <c r="P91" s="43">
        <f t="shared" si="26"/>
        <v>0</v>
      </c>
    </row>
    <row r="92" spans="1:16" x14ac:dyDescent="0.25">
      <c r="A92" s="38" t="s">
        <v>42</v>
      </c>
      <c r="B92" s="39" t="s">
        <v>26</v>
      </c>
      <c r="C92" s="39" t="s">
        <v>27</v>
      </c>
      <c r="D92" s="40" t="s">
        <v>43</v>
      </c>
      <c r="E92" s="41"/>
      <c r="F92" s="41"/>
      <c r="G92" s="41"/>
      <c r="H92" s="41"/>
      <c r="I92" s="41"/>
      <c r="J92" s="41"/>
      <c r="K92" s="42">
        <v>2</v>
      </c>
      <c r="L92" s="42">
        <v>585.4</v>
      </c>
      <c r="M92" s="43">
        <f t="shared" si="25"/>
        <v>1170.8</v>
      </c>
      <c r="N92" s="42">
        <v>2</v>
      </c>
      <c r="O92" s="48"/>
      <c r="P92" s="43">
        <f t="shared" si="26"/>
        <v>0</v>
      </c>
    </row>
    <row r="93" spans="1:16" x14ac:dyDescent="0.25">
      <c r="A93" s="38" t="s">
        <v>44</v>
      </c>
      <c r="B93" s="39" t="s">
        <v>26</v>
      </c>
      <c r="C93" s="39" t="s">
        <v>27</v>
      </c>
      <c r="D93" s="40" t="s">
        <v>45</v>
      </c>
      <c r="E93" s="41"/>
      <c r="F93" s="41"/>
      <c r="G93" s="41"/>
      <c r="H93" s="41"/>
      <c r="I93" s="41"/>
      <c r="J93" s="41"/>
      <c r="K93" s="42">
        <v>2</v>
      </c>
      <c r="L93" s="42">
        <v>639.58000000000004</v>
      </c>
      <c r="M93" s="43">
        <f t="shared" si="25"/>
        <v>1279.1600000000001</v>
      </c>
      <c r="N93" s="42">
        <v>2</v>
      </c>
      <c r="O93" s="48"/>
      <c r="P93" s="43">
        <f t="shared" si="26"/>
        <v>0</v>
      </c>
    </row>
    <row r="94" spans="1:16" x14ac:dyDescent="0.25">
      <c r="A94" s="38" t="s">
        <v>46</v>
      </c>
      <c r="B94" s="39" t="s">
        <v>26</v>
      </c>
      <c r="C94" s="39" t="s">
        <v>27</v>
      </c>
      <c r="D94" s="40" t="s">
        <v>47</v>
      </c>
      <c r="E94" s="41"/>
      <c r="F94" s="41"/>
      <c r="G94" s="41"/>
      <c r="H94" s="41"/>
      <c r="I94" s="41"/>
      <c r="J94" s="41"/>
      <c r="K94" s="42">
        <v>2</v>
      </c>
      <c r="L94" s="42">
        <v>290.94</v>
      </c>
      <c r="M94" s="43">
        <f t="shared" si="25"/>
        <v>581.88</v>
      </c>
      <c r="N94" s="42">
        <v>2</v>
      </c>
      <c r="O94" s="48"/>
      <c r="P94" s="43">
        <f t="shared" si="26"/>
        <v>0</v>
      </c>
    </row>
    <row r="95" spans="1:16" ht="22.5" x14ac:dyDescent="0.25">
      <c r="A95" s="38" t="s">
        <v>29</v>
      </c>
      <c r="B95" s="39" t="s">
        <v>26</v>
      </c>
      <c r="C95" s="39" t="s">
        <v>27</v>
      </c>
      <c r="D95" s="40" t="s">
        <v>30</v>
      </c>
      <c r="E95" s="41"/>
      <c r="F95" s="41"/>
      <c r="G95" s="41"/>
      <c r="H95" s="41"/>
      <c r="I95" s="41"/>
      <c r="J95" s="41"/>
      <c r="K95" s="42">
        <v>2</v>
      </c>
      <c r="L95" s="42">
        <v>295.24</v>
      </c>
      <c r="M95" s="43">
        <f t="shared" si="25"/>
        <v>590.48</v>
      </c>
      <c r="N95" s="42">
        <v>2</v>
      </c>
      <c r="O95" s="48"/>
      <c r="P95" s="43">
        <f t="shared" si="26"/>
        <v>0</v>
      </c>
    </row>
    <row r="96" spans="1:16" x14ac:dyDescent="0.25">
      <c r="A96" s="38" t="s">
        <v>48</v>
      </c>
      <c r="B96" s="39" t="s">
        <v>26</v>
      </c>
      <c r="C96" s="39" t="s">
        <v>27</v>
      </c>
      <c r="D96" s="40" t="s">
        <v>49</v>
      </c>
      <c r="E96" s="41"/>
      <c r="F96" s="41"/>
      <c r="G96" s="41"/>
      <c r="H96" s="41"/>
      <c r="I96" s="41"/>
      <c r="J96" s="41"/>
      <c r="K96" s="42">
        <v>2</v>
      </c>
      <c r="L96" s="42">
        <v>295.24</v>
      </c>
      <c r="M96" s="43">
        <f t="shared" si="25"/>
        <v>590.48</v>
      </c>
      <c r="N96" s="42">
        <v>2</v>
      </c>
      <c r="O96" s="48"/>
      <c r="P96" s="43">
        <f t="shared" si="26"/>
        <v>0</v>
      </c>
    </row>
    <row r="97" spans="1:16" x14ac:dyDescent="0.25">
      <c r="A97" s="38" t="s">
        <v>50</v>
      </c>
      <c r="B97" s="39" t="s">
        <v>26</v>
      </c>
      <c r="C97" s="39" t="s">
        <v>27</v>
      </c>
      <c r="D97" s="40" t="s">
        <v>51</v>
      </c>
      <c r="E97" s="41"/>
      <c r="F97" s="41"/>
      <c r="G97" s="41"/>
      <c r="H97" s="41"/>
      <c r="I97" s="41"/>
      <c r="J97" s="41"/>
      <c r="K97" s="42">
        <v>2</v>
      </c>
      <c r="L97" s="42">
        <v>371.43</v>
      </c>
      <c r="M97" s="43">
        <f t="shared" si="25"/>
        <v>742.86</v>
      </c>
      <c r="N97" s="42">
        <v>2</v>
      </c>
      <c r="O97" s="48"/>
      <c r="P97" s="43">
        <f t="shared" si="26"/>
        <v>0</v>
      </c>
    </row>
    <row r="98" spans="1:16" ht="22.5" x14ac:dyDescent="0.25">
      <c r="A98" s="38" t="s">
        <v>31</v>
      </c>
      <c r="B98" s="39" t="s">
        <v>26</v>
      </c>
      <c r="C98" s="39" t="s">
        <v>27</v>
      </c>
      <c r="D98" s="40" t="s">
        <v>32</v>
      </c>
      <c r="E98" s="41"/>
      <c r="F98" s="41"/>
      <c r="G98" s="41"/>
      <c r="H98" s="41"/>
      <c r="I98" s="41"/>
      <c r="J98" s="41"/>
      <c r="K98" s="42">
        <v>2</v>
      </c>
      <c r="L98" s="42">
        <v>100</v>
      </c>
      <c r="M98" s="43">
        <f t="shared" si="25"/>
        <v>200</v>
      </c>
      <c r="N98" s="42">
        <v>2</v>
      </c>
      <c r="O98" s="48"/>
      <c r="P98" s="43">
        <f t="shared" si="26"/>
        <v>0</v>
      </c>
    </row>
    <row r="99" spans="1:16" x14ac:dyDescent="0.25">
      <c r="A99" s="41"/>
      <c r="B99" s="41"/>
      <c r="C99" s="41"/>
      <c r="D99" s="44"/>
      <c r="E99" s="41"/>
      <c r="F99" s="41"/>
      <c r="G99" s="41"/>
      <c r="H99" s="41"/>
      <c r="I99" s="41"/>
      <c r="J99" s="45" t="s">
        <v>88</v>
      </c>
      <c r="K99" s="42">
        <v>1</v>
      </c>
      <c r="L99" s="46">
        <f>M89+M90+M91+M92+M93+M94+M95+M96+M97+M98</f>
        <v>76173.279999999999</v>
      </c>
      <c r="M99" s="46">
        <f t="shared" si="25"/>
        <v>76173.279999999999</v>
      </c>
      <c r="N99" s="42">
        <v>1</v>
      </c>
      <c r="O99" s="46">
        <f>P89+P90+P91+P92+P93+P94+P95+P96+P97+P98</f>
        <v>0</v>
      </c>
      <c r="P99" s="46">
        <f t="shared" si="26"/>
        <v>0</v>
      </c>
    </row>
    <row r="100" spans="1:16" x14ac:dyDescent="0.25">
      <c r="A100" s="41"/>
      <c r="B100" s="41"/>
      <c r="C100" s="41"/>
      <c r="D100" s="44"/>
      <c r="E100" s="41"/>
      <c r="F100" s="41"/>
      <c r="G100" s="41"/>
      <c r="H100" s="41"/>
      <c r="I100" s="41"/>
      <c r="J100" s="45" t="s">
        <v>89</v>
      </c>
      <c r="K100" s="42">
        <v>1</v>
      </c>
      <c r="L100" s="46">
        <f>M83+M88</f>
        <v>78457.100000000006</v>
      </c>
      <c r="M100" s="46">
        <f t="shared" si="25"/>
        <v>78457.100000000006</v>
      </c>
      <c r="N100" s="42">
        <v>1</v>
      </c>
      <c r="O100" s="46">
        <f>P83+P88</f>
        <v>0</v>
      </c>
      <c r="P100" s="46">
        <f t="shared" si="26"/>
        <v>0</v>
      </c>
    </row>
    <row r="101" spans="1:16" x14ac:dyDescent="0.25">
      <c r="A101" s="30" t="s">
        <v>90</v>
      </c>
      <c r="B101" s="30" t="s">
        <v>16</v>
      </c>
      <c r="C101" s="30" t="s">
        <v>17</v>
      </c>
      <c r="D101" s="31" t="s">
        <v>91</v>
      </c>
      <c r="E101" s="32"/>
      <c r="F101" s="32"/>
      <c r="G101" s="32"/>
      <c r="H101" s="32"/>
      <c r="I101" s="32"/>
      <c r="J101" s="32"/>
      <c r="K101" s="33">
        <f t="shared" ref="K101:P101" si="27">K119</f>
        <v>1</v>
      </c>
      <c r="L101" s="33">
        <f t="shared" si="27"/>
        <v>78457.100000000006</v>
      </c>
      <c r="M101" s="33">
        <f t="shared" si="27"/>
        <v>78457.100000000006</v>
      </c>
      <c r="N101" s="33">
        <f t="shared" si="27"/>
        <v>1</v>
      </c>
      <c r="O101" s="33">
        <f t="shared" si="27"/>
        <v>0</v>
      </c>
      <c r="P101" s="33">
        <f t="shared" si="27"/>
        <v>0</v>
      </c>
    </row>
    <row r="102" spans="1:16" x14ac:dyDescent="0.25">
      <c r="A102" s="34" t="s">
        <v>83</v>
      </c>
      <c r="B102" s="34" t="s">
        <v>16</v>
      </c>
      <c r="C102" s="34" t="s">
        <v>17</v>
      </c>
      <c r="D102" s="35" t="s">
        <v>84</v>
      </c>
      <c r="E102" s="36"/>
      <c r="F102" s="36"/>
      <c r="G102" s="36"/>
      <c r="H102" s="36"/>
      <c r="I102" s="36"/>
      <c r="J102" s="36"/>
      <c r="K102" s="37">
        <f t="shared" ref="K102:P102" si="28">K106</f>
        <v>1</v>
      </c>
      <c r="L102" s="37">
        <f t="shared" si="28"/>
        <v>2283.8200000000002</v>
      </c>
      <c r="M102" s="37">
        <f t="shared" si="28"/>
        <v>2283.8200000000002</v>
      </c>
      <c r="N102" s="37">
        <f t="shared" si="28"/>
        <v>1</v>
      </c>
      <c r="O102" s="37">
        <f t="shared" si="28"/>
        <v>0</v>
      </c>
      <c r="P102" s="37">
        <f t="shared" si="28"/>
        <v>0</v>
      </c>
    </row>
    <row r="103" spans="1:16" x14ac:dyDescent="0.25">
      <c r="A103" s="38" t="s">
        <v>25</v>
      </c>
      <c r="B103" s="39" t="s">
        <v>26</v>
      </c>
      <c r="C103" s="39" t="s">
        <v>27</v>
      </c>
      <c r="D103" s="40" t="s">
        <v>28</v>
      </c>
      <c r="E103" s="41"/>
      <c r="F103" s="41"/>
      <c r="G103" s="41"/>
      <c r="H103" s="41"/>
      <c r="I103" s="41"/>
      <c r="J103" s="41"/>
      <c r="K103" s="42">
        <v>2</v>
      </c>
      <c r="L103" s="42">
        <v>746.67</v>
      </c>
      <c r="M103" s="43">
        <f>ROUND(K103*L103,2)</f>
        <v>1493.34</v>
      </c>
      <c r="N103" s="42">
        <v>2</v>
      </c>
      <c r="O103" s="48"/>
      <c r="P103" s="43">
        <f>ROUND(N103*O103,2)</f>
        <v>0</v>
      </c>
    </row>
    <row r="104" spans="1:16" ht="22.5" x14ac:dyDescent="0.25">
      <c r="A104" s="38" t="s">
        <v>29</v>
      </c>
      <c r="B104" s="39" t="s">
        <v>26</v>
      </c>
      <c r="C104" s="39" t="s">
        <v>27</v>
      </c>
      <c r="D104" s="40" t="s">
        <v>30</v>
      </c>
      <c r="E104" s="41"/>
      <c r="F104" s="41"/>
      <c r="G104" s="41"/>
      <c r="H104" s="41"/>
      <c r="I104" s="41"/>
      <c r="J104" s="41"/>
      <c r="K104" s="42">
        <v>2</v>
      </c>
      <c r="L104" s="42">
        <v>295.24</v>
      </c>
      <c r="M104" s="43">
        <f>ROUND(K104*L104,2)</f>
        <v>590.48</v>
      </c>
      <c r="N104" s="42">
        <v>2</v>
      </c>
      <c r="O104" s="48"/>
      <c r="P104" s="43">
        <f>ROUND(N104*O104,2)</f>
        <v>0</v>
      </c>
    </row>
    <row r="105" spans="1:16" ht="22.5" x14ac:dyDescent="0.25">
      <c r="A105" s="38" t="s">
        <v>31</v>
      </c>
      <c r="B105" s="39" t="s">
        <v>26</v>
      </c>
      <c r="C105" s="39" t="s">
        <v>27</v>
      </c>
      <c r="D105" s="40" t="s">
        <v>32</v>
      </c>
      <c r="E105" s="41"/>
      <c r="F105" s="41"/>
      <c r="G105" s="41"/>
      <c r="H105" s="41"/>
      <c r="I105" s="41"/>
      <c r="J105" s="41"/>
      <c r="K105" s="42">
        <v>2</v>
      </c>
      <c r="L105" s="42">
        <v>100</v>
      </c>
      <c r="M105" s="43">
        <f>ROUND(K105*L105,2)</f>
        <v>200</v>
      </c>
      <c r="N105" s="42">
        <v>2</v>
      </c>
      <c r="O105" s="48"/>
      <c r="P105" s="43">
        <f>ROUND(N105*O105,2)</f>
        <v>0</v>
      </c>
    </row>
    <row r="106" spans="1:16" x14ac:dyDescent="0.25">
      <c r="A106" s="41"/>
      <c r="B106" s="41"/>
      <c r="C106" s="41"/>
      <c r="D106" s="44"/>
      <c r="E106" s="41"/>
      <c r="F106" s="41"/>
      <c r="G106" s="41"/>
      <c r="H106" s="41"/>
      <c r="I106" s="41"/>
      <c r="J106" s="45" t="s">
        <v>85</v>
      </c>
      <c r="K106" s="42">
        <v>1</v>
      </c>
      <c r="L106" s="46">
        <f>M103+M104+M105</f>
        <v>2283.8200000000002</v>
      </c>
      <c r="M106" s="46">
        <f>ROUND(K106*L106,2)</f>
        <v>2283.8200000000002</v>
      </c>
      <c r="N106" s="42">
        <v>1</v>
      </c>
      <c r="O106" s="46">
        <f>P103+P104+P105</f>
        <v>0</v>
      </c>
      <c r="P106" s="46">
        <f>ROUND(N106*O106,2)</f>
        <v>0</v>
      </c>
    </row>
    <row r="107" spans="1:16" ht="22.5" x14ac:dyDescent="0.25">
      <c r="A107" s="34" t="s">
        <v>86</v>
      </c>
      <c r="B107" s="34" t="s">
        <v>16</v>
      </c>
      <c r="C107" s="34" t="s">
        <v>17</v>
      </c>
      <c r="D107" s="35" t="s">
        <v>87</v>
      </c>
      <c r="E107" s="36"/>
      <c r="F107" s="36"/>
      <c r="G107" s="36"/>
      <c r="H107" s="36"/>
      <c r="I107" s="36"/>
      <c r="J107" s="36"/>
      <c r="K107" s="37">
        <f t="shared" ref="K107:P107" si="29">K118</f>
        <v>1</v>
      </c>
      <c r="L107" s="37">
        <f t="shared" si="29"/>
        <v>76173.279999999999</v>
      </c>
      <c r="M107" s="37">
        <f t="shared" si="29"/>
        <v>76173.279999999999</v>
      </c>
      <c r="N107" s="37">
        <f t="shared" si="29"/>
        <v>1</v>
      </c>
      <c r="O107" s="37">
        <f t="shared" si="29"/>
        <v>0</v>
      </c>
      <c r="P107" s="37">
        <f t="shared" si="29"/>
        <v>0</v>
      </c>
    </row>
    <row r="108" spans="1:16" ht="22.5" x14ac:dyDescent="0.25">
      <c r="A108" s="38" t="s">
        <v>36</v>
      </c>
      <c r="B108" s="39" t="s">
        <v>26</v>
      </c>
      <c r="C108" s="39" t="s">
        <v>27</v>
      </c>
      <c r="D108" s="40" t="s">
        <v>37</v>
      </c>
      <c r="E108" s="41"/>
      <c r="F108" s="41"/>
      <c r="G108" s="41"/>
      <c r="H108" s="41"/>
      <c r="I108" s="41"/>
      <c r="J108" s="41"/>
      <c r="K108" s="42">
        <v>2</v>
      </c>
      <c r="L108" s="42">
        <v>34432.949999999997</v>
      </c>
      <c r="M108" s="43">
        <f t="shared" ref="M108:M119" si="30">ROUND(K108*L108,2)</f>
        <v>68865.899999999994</v>
      </c>
      <c r="N108" s="42">
        <v>2</v>
      </c>
      <c r="O108" s="48"/>
      <c r="P108" s="43">
        <f t="shared" ref="P108:P119" si="31">ROUND(N108*O108,2)</f>
        <v>0</v>
      </c>
    </row>
    <row r="109" spans="1:16" ht="22.5" x14ac:dyDescent="0.25">
      <c r="A109" s="38" t="s">
        <v>38</v>
      </c>
      <c r="B109" s="39" t="s">
        <v>26</v>
      </c>
      <c r="C109" s="39" t="s">
        <v>27</v>
      </c>
      <c r="D109" s="40" t="s">
        <v>39</v>
      </c>
      <c r="E109" s="41"/>
      <c r="F109" s="41"/>
      <c r="G109" s="41"/>
      <c r="H109" s="41"/>
      <c r="I109" s="41"/>
      <c r="J109" s="41"/>
      <c r="K109" s="42">
        <v>1</v>
      </c>
      <c r="L109" s="42">
        <v>688.28</v>
      </c>
      <c r="M109" s="43">
        <f t="shared" si="30"/>
        <v>688.28</v>
      </c>
      <c r="N109" s="42">
        <v>1</v>
      </c>
      <c r="O109" s="48"/>
      <c r="P109" s="43">
        <f t="shared" si="31"/>
        <v>0</v>
      </c>
    </row>
    <row r="110" spans="1:16" x14ac:dyDescent="0.25">
      <c r="A110" s="38" t="s">
        <v>40</v>
      </c>
      <c r="B110" s="39" t="s">
        <v>26</v>
      </c>
      <c r="C110" s="39" t="s">
        <v>27</v>
      </c>
      <c r="D110" s="40" t="s">
        <v>41</v>
      </c>
      <c r="E110" s="41"/>
      <c r="F110" s="41"/>
      <c r="G110" s="41"/>
      <c r="H110" s="41"/>
      <c r="I110" s="41"/>
      <c r="J110" s="41"/>
      <c r="K110" s="42">
        <v>2</v>
      </c>
      <c r="L110" s="42">
        <v>731.72</v>
      </c>
      <c r="M110" s="43">
        <f t="shared" si="30"/>
        <v>1463.44</v>
      </c>
      <c r="N110" s="42">
        <v>2</v>
      </c>
      <c r="O110" s="48"/>
      <c r="P110" s="43">
        <f t="shared" si="31"/>
        <v>0</v>
      </c>
    </row>
    <row r="111" spans="1:16" x14ac:dyDescent="0.25">
      <c r="A111" s="38" t="s">
        <v>42</v>
      </c>
      <c r="B111" s="39" t="s">
        <v>26</v>
      </c>
      <c r="C111" s="39" t="s">
        <v>27</v>
      </c>
      <c r="D111" s="40" t="s">
        <v>43</v>
      </c>
      <c r="E111" s="41"/>
      <c r="F111" s="41"/>
      <c r="G111" s="41"/>
      <c r="H111" s="41"/>
      <c r="I111" s="41"/>
      <c r="J111" s="41"/>
      <c r="K111" s="42">
        <v>2</v>
      </c>
      <c r="L111" s="42">
        <v>585.4</v>
      </c>
      <c r="M111" s="43">
        <f t="shared" si="30"/>
        <v>1170.8</v>
      </c>
      <c r="N111" s="42">
        <v>2</v>
      </c>
      <c r="O111" s="48"/>
      <c r="P111" s="43">
        <f t="shared" si="31"/>
        <v>0</v>
      </c>
    </row>
    <row r="112" spans="1:16" x14ac:dyDescent="0.25">
      <c r="A112" s="38" t="s">
        <v>44</v>
      </c>
      <c r="B112" s="39" t="s">
        <v>26</v>
      </c>
      <c r="C112" s="39" t="s">
        <v>27</v>
      </c>
      <c r="D112" s="40" t="s">
        <v>45</v>
      </c>
      <c r="E112" s="41"/>
      <c r="F112" s="41"/>
      <c r="G112" s="41"/>
      <c r="H112" s="41"/>
      <c r="I112" s="41"/>
      <c r="J112" s="41"/>
      <c r="K112" s="42">
        <v>2</v>
      </c>
      <c r="L112" s="42">
        <v>639.58000000000004</v>
      </c>
      <c r="M112" s="43">
        <f t="shared" si="30"/>
        <v>1279.1600000000001</v>
      </c>
      <c r="N112" s="42">
        <v>2</v>
      </c>
      <c r="O112" s="48"/>
      <c r="P112" s="43">
        <f t="shared" si="31"/>
        <v>0</v>
      </c>
    </row>
    <row r="113" spans="1:16" x14ac:dyDescent="0.25">
      <c r="A113" s="38" t="s">
        <v>46</v>
      </c>
      <c r="B113" s="39" t="s">
        <v>26</v>
      </c>
      <c r="C113" s="39" t="s">
        <v>27</v>
      </c>
      <c r="D113" s="40" t="s">
        <v>47</v>
      </c>
      <c r="E113" s="41"/>
      <c r="F113" s="41"/>
      <c r="G113" s="41"/>
      <c r="H113" s="41"/>
      <c r="I113" s="41"/>
      <c r="J113" s="41"/>
      <c r="K113" s="42">
        <v>2</v>
      </c>
      <c r="L113" s="42">
        <v>290.94</v>
      </c>
      <c r="M113" s="43">
        <f t="shared" si="30"/>
        <v>581.88</v>
      </c>
      <c r="N113" s="42">
        <v>2</v>
      </c>
      <c r="O113" s="48"/>
      <c r="P113" s="43">
        <f t="shared" si="31"/>
        <v>0</v>
      </c>
    </row>
    <row r="114" spans="1:16" ht="22.5" x14ac:dyDescent="0.25">
      <c r="A114" s="38" t="s">
        <v>29</v>
      </c>
      <c r="B114" s="39" t="s">
        <v>26</v>
      </c>
      <c r="C114" s="39" t="s">
        <v>27</v>
      </c>
      <c r="D114" s="40" t="s">
        <v>30</v>
      </c>
      <c r="E114" s="41"/>
      <c r="F114" s="41"/>
      <c r="G114" s="41"/>
      <c r="H114" s="41"/>
      <c r="I114" s="41"/>
      <c r="J114" s="41"/>
      <c r="K114" s="42">
        <v>2</v>
      </c>
      <c r="L114" s="42">
        <v>295.24</v>
      </c>
      <c r="M114" s="43">
        <f t="shared" si="30"/>
        <v>590.48</v>
      </c>
      <c r="N114" s="42">
        <v>2</v>
      </c>
      <c r="O114" s="48"/>
      <c r="P114" s="43">
        <f t="shared" si="31"/>
        <v>0</v>
      </c>
    </row>
    <row r="115" spans="1:16" x14ac:dyDescent="0.25">
      <c r="A115" s="38" t="s">
        <v>48</v>
      </c>
      <c r="B115" s="39" t="s">
        <v>26</v>
      </c>
      <c r="C115" s="39" t="s">
        <v>27</v>
      </c>
      <c r="D115" s="40" t="s">
        <v>49</v>
      </c>
      <c r="E115" s="41"/>
      <c r="F115" s="41"/>
      <c r="G115" s="41"/>
      <c r="H115" s="41"/>
      <c r="I115" s="41"/>
      <c r="J115" s="41"/>
      <c r="K115" s="42">
        <v>2</v>
      </c>
      <c r="L115" s="42">
        <v>295.24</v>
      </c>
      <c r="M115" s="43">
        <f t="shared" si="30"/>
        <v>590.48</v>
      </c>
      <c r="N115" s="42">
        <v>2</v>
      </c>
      <c r="O115" s="48"/>
      <c r="P115" s="43">
        <f t="shared" si="31"/>
        <v>0</v>
      </c>
    </row>
    <row r="116" spans="1:16" x14ac:dyDescent="0.25">
      <c r="A116" s="38" t="s">
        <v>50</v>
      </c>
      <c r="B116" s="39" t="s">
        <v>26</v>
      </c>
      <c r="C116" s="39" t="s">
        <v>27</v>
      </c>
      <c r="D116" s="40" t="s">
        <v>51</v>
      </c>
      <c r="E116" s="41"/>
      <c r="F116" s="41"/>
      <c r="G116" s="41"/>
      <c r="H116" s="41"/>
      <c r="I116" s="41"/>
      <c r="J116" s="41"/>
      <c r="K116" s="42">
        <v>2</v>
      </c>
      <c r="L116" s="42">
        <v>371.43</v>
      </c>
      <c r="M116" s="43">
        <f t="shared" si="30"/>
        <v>742.86</v>
      </c>
      <c r="N116" s="42">
        <v>2</v>
      </c>
      <c r="O116" s="48"/>
      <c r="P116" s="43">
        <f t="shared" si="31"/>
        <v>0</v>
      </c>
    </row>
    <row r="117" spans="1:16" ht="22.5" x14ac:dyDescent="0.25">
      <c r="A117" s="38" t="s">
        <v>31</v>
      </c>
      <c r="B117" s="39" t="s">
        <v>26</v>
      </c>
      <c r="C117" s="39" t="s">
        <v>27</v>
      </c>
      <c r="D117" s="40" t="s">
        <v>32</v>
      </c>
      <c r="E117" s="41"/>
      <c r="F117" s="41"/>
      <c r="G117" s="41"/>
      <c r="H117" s="41"/>
      <c r="I117" s="41"/>
      <c r="J117" s="41"/>
      <c r="K117" s="42">
        <v>2</v>
      </c>
      <c r="L117" s="42">
        <v>100</v>
      </c>
      <c r="M117" s="43">
        <f t="shared" si="30"/>
        <v>200</v>
      </c>
      <c r="N117" s="42">
        <v>2</v>
      </c>
      <c r="O117" s="48"/>
      <c r="P117" s="43">
        <f t="shared" si="31"/>
        <v>0</v>
      </c>
    </row>
    <row r="118" spans="1:16" x14ac:dyDescent="0.25">
      <c r="A118" s="41"/>
      <c r="B118" s="41"/>
      <c r="C118" s="41"/>
      <c r="D118" s="44"/>
      <c r="E118" s="41"/>
      <c r="F118" s="41"/>
      <c r="G118" s="41"/>
      <c r="H118" s="41"/>
      <c r="I118" s="41"/>
      <c r="J118" s="45" t="s">
        <v>88</v>
      </c>
      <c r="K118" s="42">
        <v>1</v>
      </c>
      <c r="L118" s="46">
        <f>M108+M109+M110+M111+M112+M113+M114+M115+M116+M117</f>
        <v>76173.279999999999</v>
      </c>
      <c r="M118" s="46">
        <f t="shared" si="30"/>
        <v>76173.279999999999</v>
      </c>
      <c r="N118" s="42">
        <v>1</v>
      </c>
      <c r="O118" s="46">
        <f>P108+P109+P110+P111+P112+P113+P114+P115+P116+P117</f>
        <v>0</v>
      </c>
      <c r="P118" s="46">
        <f t="shared" si="31"/>
        <v>0</v>
      </c>
    </row>
    <row r="119" spans="1:16" x14ac:dyDescent="0.25">
      <c r="A119" s="41"/>
      <c r="B119" s="41"/>
      <c r="C119" s="41"/>
      <c r="D119" s="44"/>
      <c r="E119" s="41"/>
      <c r="F119" s="41"/>
      <c r="G119" s="41"/>
      <c r="H119" s="41"/>
      <c r="I119" s="41"/>
      <c r="J119" s="45" t="s">
        <v>92</v>
      </c>
      <c r="K119" s="42">
        <v>1</v>
      </c>
      <c r="L119" s="46">
        <f>M102+M107</f>
        <v>78457.100000000006</v>
      </c>
      <c r="M119" s="46">
        <f t="shared" si="30"/>
        <v>78457.100000000006</v>
      </c>
      <c r="N119" s="42">
        <v>1</v>
      </c>
      <c r="O119" s="46">
        <f>P102+P107</f>
        <v>0</v>
      </c>
      <c r="P119" s="46">
        <f t="shared" si="31"/>
        <v>0</v>
      </c>
    </row>
    <row r="120" spans="1:16" x14ac:dyDescent="0.25">
      <c r="A120" s="30" t="s">
        <v>93</v>
      </c>
      <c r="B120" s="30" t="s">
        <v>16</v>
      </c>
      <c r="C120" s="30" t="s">
        <v>17</v>
      </c>
      <c r="D120" s="31" t="s">
        <v>94</v>
      </c>
      <c r="E120" s="32"/>
      <c r="F120" s="32"/>
      <c r="G120" s="32"/>
      <c r="H120" s="32"/>
      <c r="I120" s="32"/>
      <c r="J120" s="32"/>
      <c r="K120" s="33">
        <f t="shared" ref="K120:P120" si="32">K123</f>
        <v>1</v>
      </c>
      <c r="L120" s="33">
        <f t="shared" si="32"/>
        <v>5106</v>
      </c>
      <c r="M120" s="33">
        <f t="shared" si="32"/>
        <v>5106</v>
      </c>
      <c r="N120" s="33">
        <f t="shared" si="32"/>
        <v>1</v>
      </c>
      <c r="O120" s="33">
        <f t="shared" si="32"/>
        <v>0</v>
      </c>
      <c r="P120" s="33">
        <f t="shared" si="32"/>
        <v>0</v>
      </c>
    </row>
    <row r="121" spans="1:16" ht="22.5" x14ac:dyDescent="0.25">
      <c r="A121" s="38" t="s">
        <v>95</v>
      </c>
      <c r="B121" s="39" t="s">
        <v>26</v>
      </c>
      <c r="C121" s="39" t="s">
        <v>27</v>
      </c>
      <c r="D121" s="40" t="s">
        <v>96</v>
      </c>
      <c r="E121" s="41"/>
      <c r="F121" s="41"/>
      <c r="G121" s="41"/>
      <c r="H121" s="41"/>
      <c r="I121" s="41"/>
      <c r="J121" s="41"/>
      <c r="K121" s="42">
        <v>1</v>
      </c>
      <c r="L121" s="42">
        <v>2000</v>
      </c>
      <c r="M121" s="43">
        <f>ROUND(K121*L121,2)</f>
        <v>2000</v>
      </c>
      <c r="N121" s="42">
        <v>1</v>
      </c>
      <c r="O121" s="48"/>
      <c r="P121" s="43">
        <f>ROUND(N121*O121,2)</f>
        <v>0</v>
      </c>
    </row>
    <row r="122" spans="1:16" ht="22.5" x14ac:dyDescent="0.25">
      <c r="A122" s="38" t="s">
        <v>97</v>
      </c>
      <c r="B122" s="39" t="s">
        <v>26</v>
      </c>
      <c r="C122" s="39" t="s">
        <v>27</v>
      </c>
      <c r="D122" s="40" t="s">
        <v>98</v>
      </c>
      <c r="E122" s="41"/>
      <c r="F122" s="41"/>
      <c r="G122" s="41"/>
      <c r="H122" s="41"/>
      <c r="I122" s="41"/>
      <c r="J122" s="41"/>
      <c r="K122" s="42">
        <v>1</v>
      </c>
      <c r="L122" s="42">
        <v>3106</v>
      </c>
      <c r="M122" s="43">
        <f>ROUND(K122*L122,2)</f>
        <v>3106</v>
      </c>
      <c r="N122" s="42">
        <v>1</v>
      </c>
      <c r="O122" s="48"/>
      <c r="P122" s="43">
        <f>ROUND(N122*O122,2)</f>
        <v>0</v>
      </c>
    </row>
    <row r="123" spans="1:16" x14ac:dyDescent="0.25">
      <c r="A123" s="41"/>
      <c r="B123" s="41"/>
      <c r="C123" s="41"/>
      <c r="D123" s="44"/>
      <c r="E123" s="41"/>
      <c r="F123" s="41"/>
      <c r="G123" s="41"/>
      <c r="H123" s="41"/>
      <c r="I123" s="41"/>
      <c r="J123" s="45" t="s">
        <v>99</v>
      </c>
      <c r="K123" s="42">
        <v>1</v>
      </c>
      <c r="L123" s="46">
        <f>SUM(M121:M122)</f>
        <v>5106</v>
      </c>
      <c r="M123" s="46">
        <f>ROUND(K123*L123,2)</f>
        <v>5106</v>
      </c>
      <c r="N123" s="42">
        <v>1</v>
      </c>
      <c r="O123" s="46">
        <f>SUM(P121:P122)</f>
        <v>0</v>
      </c>
      <c r="P123" s="46">
        <f>ROUND(N123*O123,2)</f>
        <v>0</v>
      </c>
    </row>
    <row r="124" spans="1:16" x14ac:dyDescent="0.25">
      <c r="A124" s="41"/>
      <c r="B124" s="41"/>
      <c r="C124" s="41"/>
      <c r="D124" s="44"/>
      <c r="E124" s="41"/>
      <c r="F124" s="41"/>
      <c r="G124" s="41"/>
      <c r="H124" s="41"/>
      <c r="I124" s="41"/>
      <c r="J124" s="45" t="s">
        <v>100</v>
      </c>
      <c r="K124" s="42">
        <v>1</v>
      </c>
      <c r="L124" s="46">
        <f>M6+M25+M44+M63+M82+M101+M120</f>
        <v>903577.11</v>
      </c>
      <c r="M124" s="46">
        <f>ROUND(K124*L124,2)</f>
        <v>903577.11</v>
      </c>
      <c r="N124" s="42">
        <v>1</v>
      </c>
      <c r="O124" s="46">
        <f>P6+P25+P44+P63+P82+P101+P120</f>
        <v>0</v>
      </c>
      <c r="P124" s="46">
        <f>ROUND(N124*O124,2)</f>
        <v>0</v>
      </c>
    </row>
    <row r="125" spans="1:16" x14ac:dyDescent="0.25">
      <c r="A125" s="26" t="s">
        <v>101</v>
      </c>
      <c r="B125" s="26" t="s">
        <v>16</v>
      </c>
      <c r="C125" s="26" t="s">
        <v>17</v>
      </c>
      <c r="D125" s="27" t="s">
        <v>102</v>
      </c>
      <c r="E125" s="28"/>
      <c r="F125" s="28"/>
      <c r="G125" s="28"/>
      <c r="H125" s="28"/>
      <c r="I125" s="28"/>
      <c r="J125" s="28"/>
      <c r="K125" s="29">
        <f t="shared" ref="K125:P125" si="33">K149</f>
        <v>1</v>
      </c>
      <c r="L125" s="29">
        <f t="shared" si="33"/>
        <v>161331.92000000001</v>
      </c>
      <c r="M125" s="29">
        <f t="shared" si="33"/>
        <v>161331.92000000001</v>
      </c>
      <c r="N125" s="29">
        <f t="shared" si="33"/>
        <v>1</v>
      </c>
      <c r="O125" s="29">
        <f t="shared" si="33"/>
        <v>0</v>
      </c>
      <c r="P125" s="29">
        <f t="shared" si="33"/>
        <v>0</v>
      </c>
    </row>
    <row r="126" spans="1:16" x14ac:dyDescent="0.25">
      <c r="A126" s="30" t="s">
        <v>103</v>
      </c>
      <c r="B126" s="30" t="s">
        <v>16</v>
      </c>
      <c r="C126" s="30" t="s">
        <v>17</v>
      </c>
      <c r="D126" s="31" t="s">
        <v>104</v>
      </c>
      <c r="E126" s="32"/>
      <c r="F126" s="32"/>
      <c r="G126" s="32"/>
      <c r="H126" s="32"/>
      <c r="I126" s="32"/>
      <c r="J126" s="32"/>
      <c r="K126" s="33">
        <f t="shared" ref="K126:P126" si="34">K144</f>
        <v>1</v>
      </c>
      <c r="L126" s="33">
        <f t="shared" si="34"/>
        <v>156225.92000000001</v>
      </c>
      <c r="M126" s="33">
        <f t="shared" si="34"/>
        <v>156225.92000000001</v>
      </c>
      <c r="N126" s="33">
        <f t="shared" si="34"/>
        <v>1</v>
      </c>
      <c r="O126" s="33">
        <f t="shared" si="34"/>
        <v>0</v>
      </c>
      <c r="P126" s="33">
        <f t="shared" si="34"/>
        <v>0</v>
      </c>
    </row>
    <row r="127" spans="1:16" x14ac:dyDescent="0.25">
      <c r="A127" s="34" t="s">
        <v>23</v>
      </c>
      <c r="B127" s="34" t="s">
        <v>16</v>
      </c>
      <c r="C127" s="34" t="s">
        <v>17</v>
      </c>
      <c r="D127" s="35" t="s">
        <v>24</v>
      </c>
      <c r="E127" s="36"/>
      <c r="F127" s="36"/>
      <c r="G127" s="36"/>
      <c r="H127" s="36"/>
      <c r="I127" s="36"/>
      <c r="J127" s="36"/>
      <c r="K127" s="37">
        <f t="shared" ref="K127:P127" si="35">K131</f>
        <v>1</v>
      </c>
      <c r="L127" s="37">
        <f t="shared" si="35"/>
        <v>4567.6400000000003</v>
      </c>
      <c r="M127" s="37">
        <f t="shared" si="35"/>
        <v>4567.6400000000003</v>
      </c>
      <c r="N127" s="37">
        <f t="shared" si="35"/>
        <v>1</v>
      </c>
      <c r="O127" s="37">
        <f t="shared" si="35"/>
        <v>0</v>
      </c>
      <c r="P127" s="37">
        <f t="shared" si="35"/>
        <v>0</v>
      </c>
    </row>
    <row r="128" spans="1:16" x14ac:dyDescent="0.25">
      <c r="A128" s="38" t="s">
        <v>25</v>
      </c>
      <c r="B128" s="39" t="s">
        <v>26</v>
      </c>
      <c r="C128" s="39" t="s">
        <v>27</v>
      </c>
      <c r="D128" s="40" t="s">
        <v>28</v>
      </c>
      <c r="E128" s="41"/>
      <c r="F128" s="41"/>
      <c r="G128" s="41"/>
      <c r="H128" s="41"/>
      <c r="I128" s="41"/>
      <c r="J128" s="41"/>
      <c r="K128" s="42">
        <v>4</v>
      </c>
      <c r="L128" s="42">
        <v>746.67</v>
      </c>
      <c r="M128" s="43">
        <f>ROUND(K128*L128,2)</f>
        <v>2986.68</v>
      </c>
      <c r="N128" s="42">
        <v>4</v>
      </c>
      <c r="O128" s="48"/>
      <c r="P128" s="43">
        <f>ROUND(N128*O128,2)</f>
        <v>0</v>
      </c>
    </row>
    <row r="129" spans="1:16" ht="22.5" x14ac:dyDescent="0.25">
      <c r="A129" s="38" t="s">
        <v>29</v>
      </c>
      <c r="B129" s="39" t="s">
        <v>26</v>
      </c>
      <c r="C129" s="39" t="s">
        <v>27</v>
      </c>
      <c r="D129" s="40" t="s">
        <v>30</v>
      </c>
      <c r="E129" s="41"/>
      <c r="F129" s="41"/>
      <c r="G129" s="41"/>
      <c r="H129" s="41"/>
      <c r="I129" s="41"/>
      <c r="J129" s="41"/>
      <c r="K129" s="42">
        <v>4</v>
      </c>
      <c r="L129" s="42">
        <v>295.24</v>
      </c>
      <c r="M129" s="43">
        <f>ROUND(K129*L129,2)</f>
        <v>1180.96</v>
      </c>
      <c r="N129" s="42">
        <v>4</v>
      </c>
      <c r="O129" s="48"/>
      <c r="P129" s="43">
        <f>ROUND(N129*O129,2)</f>
        <v>0</v>
      </c>
    </row>
    <row r="130" spans="1:16" ht="22.5" x14ac:dyDescent="0.25">
      <c r="A130" s="38" t="s">
        <v>31</v>
      </c>
      <c r="B130" s="39" t="s">
        <v>26</v>
      </c>
      <c r="C130" s="39" t="s">
        <v>27</v>
      </c>
      <c r="D130" s="40" t="s">
        <v>32</v>
      </c>
      <c r="E130" s="41"/>
      <c r="F130" s="41"/>
      <c r="G130" s="41"/>
      <c r="H130" s="41"/>
      <c r="I130" s="41"/>
      <c r="J130" s="41"/>
      <c r="K130" s="42">
        <v>4</v>
      </c>
      <c r="L130" s="42">
        <v>100</v>
      </c>
      <c r="M130" s="43">
        <f>ROUND(K130*L130,2)</f>
        <v>400</v>
      </c>
      <c r="N130" s="42">
        <v>4</v>
      </c>
      <c r="O130" s="48"/>
      <c r="P130" s="43">
        <f>ROUND(N130*O130,2)</f>
        <v>0</v>
      </c>
    </row>
    <row r="131" spans="1:16" x14ac:dyDescent="0.25">
      <c r="A131" s="41"/>
      <c r="B131" s="41"/>
      <c r="C131" s="41"/>
      <c r="D131" s="44"/>
      <c r="E131" s="41"/>
      <c r="F131" s="41"/>
      <c r="G131" s="41"/>
      <c r="H131" s="41"/>
      <c r="I131" s="41"/>
      <c r="J131" s="45" t="s">
        <v>33</v>
      </c>
      <c r="K131" s="42">
        <v>1</v>
      </c>
      <c r="L131" s="46">
        <f>M128+M129+M130</f>
        <v>4567.6400000000003</v>
      </c>
      <c r="M131" s="46">
        <f>ROUND(K131*L131,2)</f>
        <v>4567.6400000000003</v>
      </c>
      <c r="N131" s="42">
        <v>1</v>
      </c>
      <c r="O131" s="46">
        <f>P128+P129+P130</f>
        <v>0</v>
      </c>
      <c r="P131" s="46">
        <f>ROUND(N131*O131,2)</f>
        <v>0</v>
      </c>
    </row>
    <row r="132" spans="1:16" ht="22.5" x14ac:dyDescent="0.25">
      <c r="A132" s="34" t="s">
        <v>34</v>
      </c>
      <c r="B132" s="34" t="s">
        <v>16</v>
      </c>
      <c r="C132" s="34" t="s">
        <v>17</v>
      </c>
      <c r="D132" s="35" t="s">
        <v>35</v>
      </c>
      <c r="E132" s="36"/>
      <c r="F132" s="36"/>
      <c r="G132" s="36"/>
      <c r="H132" s="36"/>
      <c r="I132" s="36"/>
      <c r="J132" s="36"/>
      <c r="K132" s="37">
        <f t="shared" ref="K132:P132" si="36">K143</f>
        <v>1</v>
      </c>
      <c r="L132" s="37">
        <f t="shared" si="36"/>
        <v>151658.28</v>
      </c>
      <c r="M132" s="37">
        <f t="shared" si="36"/>
        <v>151658.28</v>
      </c>
      <c r="N132" s="37">
        <f t="shared" si="36"/>
        <v>1</v>
      </c>
      <c r="O132" s="37">
        <f t="shared" si="36"/>
        <v>0</v>
      </c>
      <c r="P132" s="37">
        <f t="shared" si="36"/>
        <v>0</v>
      </c>
    </row>
    <row r="133" spans="1:16" ht="22.5" x14ac:dyDescent="0.25">
      <c r="A133" s="38" t="s">
        <v>36</v>
      </c>
      <c r="B133" s="39" t="s">
        <v>26</v>
      </c>
      <c r="C133" s="39" t="s">
        <v>27</v>
      </c>
      <c r="D133" s="40" t="s">
        <v>37</v>
      </c>
      <c r="E133" s="41"/>
      <c r="F133" s="41"/>
      <c r="G133" s="41"/>
      <c r="H133" s="41"/>
      <c r="I133" s="41"/>
      <c r="J133" s="41"/>
      <c r="K133" s="42">
        <v>4</v>
      </c>
      <c r="L133" s="42">
        <v>34432.949999999997</v>
      </c>
      <c r="M133" s="43">
        <f t="shared" ref="M133:M144" si="37">ROUND(K133*L133,2)</f>
        <v>137731.79999999999</v>
      </c>
      <c r="N133" s="42">
        <v>4</v>
      </c>
      <c r="O133" s="48"/>
      <c r="P133" s="43">
        <f t="shared" ref="P133:P144" si="38">ROUND(N133*O133,2)</f>
        <v>0</v>
      </c>
    </row>
    <row r="134" spans="1:16" ht="22.5" x14ac:dyDescent="0.25">
      <c r="A134" s="38" t="s">
        <v>38</v>
      </c>
      <c r="B134" s="39" t="s">
        <v>26</v>
      </c>
      <c r="C134" s="39" t="s">
        <v>27</v>
      </c>
      <c r="D134" s="40" t="s">
        <v>39</v>
      </c>
      <c r="E134" s="41"/>
      <c r="F134" s="41"/>
      <c r="G134" s="41"/>
      <c r="H134" s="41"/>
      <c r="I134" s="41"/>
      <c r="J134" s="41"/>
      <c r="K134" s="42">
        <v>1</v>
      </c>
      <c r="L134" s="42">
        <v>688.28</v>
      </c>
      <c r="M134" s="43">
        <f t="shared" si="37"/>
        <v>688.28</v>
      </c>
      <c r="N134" s="42">
        <v>1</v>
      </c>
      <c r="O134" s="48"/>
      <c r="P134" s="43">
        <f t="shared" si="38"/>
        <v>0</v>
      </c>
    </row>
    <row r="135" spans="1:16" x14ac:dyDescent="0.25">
      <c r="A135" s="38" t="s">
        <v>40</v>
      </c>
      <c r="B135" s="39" t="s">
        <v>26</v>
      </c>
      <c r="C135" s="39" t="s">
        <v>27</v>
      </c>
      <c r="D135" s="40" t="s">
        <v>41</v>
      </c>
      <c r="E135" s="41"/>
      <c r="F135" s="41"/>
      <c r="G135" s="41"/>
      <c r="H135" s="41"/>
      <c r="I135" s="41"/>
      <c r="J135" s="41"/>
      <c r="K135" s="42">
        <v>4</v>
      </c>
      <c r="L135" s="42">
        <v>731.72</v>
      </c>
      <c r="M135" s="43">
        <f t="shared" si="37"/>
        <v>2926.88</v>
      </c>
      <c r="N135" s="42">
        <v>4</v>
      </c>
      <c r="O135" s="48"/>
      <c r="P135" s="43">
        <f t="shared" si="38"/>
        <v>0</v>
      </c>
    </row>
    <row r="136" spans="1:16" x14ac:dyDescent="0.25">
      <c r="A136" s="38" t="s">
        <v>42</v>
      </c>
      <c r="B136" s="39" t="s">
        <v>26</v>
      </c>
      <c r="C136" s="39" t="s">
        <v>27</v>
      </c>
      <c r="D136" s="40" t="s">
        <v>43</v>
      </c>
      <c r="E136" s="41"/>
      <c r="F136" s="41"/>
      <c r="G136" s="41"/>
      <c r="H136" s="41"/>
      <c r="I136" s="41"/>
      <c r="J136" s="41"/>
      <c r="K136" s="42">
        <v>4</v>
      </c>
      <c r="L136" s="42">
        <v>585.4</v>
      </c>
      <c r="M136" s="43">
        <f t="shared" si="37"/>
        <v>2341.6</v>
      </c>
      <c r="N136" s="42">
        <v>4</v>
      </c>
      <c r="O136" s="48"/>
      <c r="P136" s="43">
        <f t="shared" si="38"/>
        <v>0</v>
      </c>
    </row>
    <row r="137" spans="1:16" x14ac:dyDescent="0.25">
      <c r="A137" s="38" t="s">
        <v>44</v>
      </c>
      <c r="B137" s="39" t="s">
        <v>26</v>
      </c>
      <c r="C137" s="39" t="s">
        <v>27</v>
      </c>
      <c r="D137" s="40" t="s">
        <v>45</v>
      </c>
      <c r="E137" s="41"/>
      <c r="F137" s="41"/>
      <c r="G137" s="41"/>
      <c r="H137" s="41"/>
      <c r="I137" s="41"/>
      <c r="J137" s="41"/>
      <c r="K137" s="42">
        <v>4</v>
      </c>
      <c r="L137" s="42">
        <v>639.58000000000004</v>
      </c>
      <c r="M137" s="43">
        <f t="shared" si="37"/>
        <v>2558.3200000000002</v>
      </c>
      <c r="N137" s="42">
        <v>4</v>
      </c>
      <c r="O137" s="48"/>
      <c r="P137" s="43">
        <f t="shared" si="38"/>
        <v>0</v>
      </c>
    </row>
    <row r="138" spans="1:16" x14ac:dyDescent="0.25">
      <c r="A138" s="38" t="s">
        <v>46</v>
      </c>
      <c r="B138" s="39" t="s">
        <v>26</v>
      </c>
      <c r="C138" s="39" t="s">
        <v>27</v>
      </c>
      <c r="D138" s="40" t="s">
        <v>47</v>
      </c>
      <c r="E138" s="41"/>
      <c r="F138" s="41"/>
      <c r="G138" s="41"/>
      <c r="H138" s="41"/>
      <c r="I138" s="41"/>
      <c r="J138" s="41"/>
      <c r="K138" s="42">
        <v>4</v>
      </c>
      <c r="L138" s="42">
        <v>290.94</v>
      </c>
      <c r="M138" s="43">
        <f t="shared" si="37"/>
        <v>1163.76</v>
      </c>
      <c r="N138" s="42">
        <v>4</v>
      </c>
      <c r="O138" s="48"/>
      <c r="P138" s="43">
        <f t="shared" si="38"/>
        <v>0</v>
      </c>
    </row>
    <row r="139" spans="1:16" ht="22.5" x14ac:dyDescent="0.25">
      <c r="A139" s="38" t="s">
        <v>29</v>
      </c>
      <c r="B139" s="39" t="s">
        <v>26</v>
      </c>
      <c r="C139" s="39" t="s">
        <v>27</v>
      </c>
      <c r="D139" s="40" t="s">
        <v>30</v>
      </c>
      <c r="E139" s="41"/>
      <c r="F139" s="41"/>
      <c r="G139" s="41"/>
      <c r="H139" s="41"/>
      <c r="I139" s="41"/>
      <c r="J139" s="41"/>
      <c r="K139" s="42">
        <v>4</v>
      </c>
      <c r="L139" s="42">
        <v>295.24</v>
      </c>
      <c r="M139" s="43">
        <f t="shared" si="37"/>
        <v>1180.96</v>
      </c>
      <c r="N139" s="42">
        <v>4</v>
      </c>
      <c r="O139" s="48"/>
      <c r="P139" s="43">
        <f t="shared" si="38"/>
        <v>0</v>
      </c>
    </row>
    <row r="140" spans="1:16" x14ac:dyDescent="0.25">
      <c r="A140" s="38" t="s">
        <v>48</v>
      </c>
      <c r="B140" s="39" t="s">
        <v>26</v>
      </c>
      <c r="C140" s="39" t="s">
        <v>27</v>
      </c>
      <c r="D140" s="40" t="s">
        <v>49</v>
      </c>
      <c r="E140" s="41"/>
      <c r="F140" s="41"/>
      <c r="G140" s="41"/>
      <c r="H140" s="41"/>
      <c r="I140" s="41"/>
      <c r="J140" s="41"/>
      <c r="K140" s="42">
        <v>4</v>
      </c>
      <c r="L140" s="42">
        <v>295.24</v>
      </c>
      <c r="M140" s="43">
        <f t="shared" si="37"/>
        <v>1180.96</v>
      </c>
      <c r="N140" s="42">
        <v>4</v>
      </c>
      <c r="O140" s="48"/>
      <c r="P140" s="43">
        <f t="shared" si="38"/>
        <v>0</v>
      </c>
    </row>
    <row r="141" spans="1:16" x14ac:dyDescent="0.25">
      <c r="A141" s="38" t="s">
        <v>50</v>
      </c>
      <c r="B141" s="39" t="s">
        <v>26</v>
      </c>
      <c r="C141" s="39" t="s">
        <v>27</v>
      </c>
      <c r="D141" s="40" t="s">
        <v>51</v>
      </c>
      <c r="E141" s="41"/>
      <c r="F141" s="41"/>
      <c r="G141" s="41"/>
      <c r="H141" s="41"/>
      <c r="I141" s="41"/>
      <c r="J141" s="41"/>
      <c r="K141" s="42">
        <v>4</v>
      </c>
      <c r="L141" s="42">
        <v>371.43</v>
      </c>
      <c r="M141" s="43">
        <f t="shared" si="37"/>
        <v>1485.72</v>
      </c>
      <c r="N141" s="42">
        <v>4</v>
      </c>
      <c r="O141" s="48"/>
      <c r="P141" s="43">
        <f t="shared" si="38"/>
        <v>0</v>
      </c>
    </row>
    <row r="142" spans="1:16" ht="22.5" x14ac:dyDescent="0.25">
      <c r="A142" s="38" t="s">
        <v>31</v>
      </c>
      <c r="B142" s="39" t="s">
        <v>26</v>
      </c>
      <c r="C142" s="39" t="s">
        <v>27</v>
      </c>
      <c r="D142" s="40" t="s">
        <v>32</v>
      </c>
      <c r="E142" s="41"/>
      <c r="F142" s="41"/>
      <c r="G142" s="41"/>
      <c r="H142" s="41"/>
      <c r="I142" s="41"/>
      <c r="J142" s="41"/>
      <c r="K142" s="42">
        <v>4</v>
      </c>
      <c r="L142" s="42">
        <v>100</v>
      </c>
      <c r="M142" s="43">
        <f t="shared" si="37"/>
        <v>400</v>
      </c>
      <c r="N142" s="42">
        <v>4</v>
      </c>
      <c r="O142" s="48"/>
      <c r="P142" s="43">
        <f t="shared" si="38"/>
        <v>0</v>
      </c>
    </row>
    <row r="143" spans="1:16" x14ac:dyDescent="0.25">
      <c r="A143" s="41"/>
      <c r="B143" s="41"/>
      <c r="C143" s="41"/>
      <c r="D143" s="44"/>
      <c r="E143" s="41"/>
      <c r="F143" s="41"/>
      <c r="G143" s="41"/>
      <c r="H143" s="41"/>
      <c r="I143" s="41"/>
      <c r="J143" s="45" t="s">
        <v>52</v>
      </c>
      <c r="K143" s="42">
        <v>1</v>
      </c>
      <c r="L143" s="46">
        <f>M133+M134+M135+M136+M137+M138+M139+M140+M141+M142</f>
        <v>151658.28</v>
      </c>
      <c r="M143" s="46">
        <f t="shared" si="37"/>
        <v>151658.28</v>
      </c>
      <c r="N143" s="42">
        <v>1</v>
      </c>
      <c r="O143" s="46">
        <f>P133+P134+P135+P136+P137+P138+P139+P140+P141+P142</f>
        <v>0</v>
      </c>
      <c r="P143" s="46">
        <f t="shared" si="38"/>
        <v>0</v>
      </c>
    </row>
    <row r="144" spans="1:16" x14ac:dyDescent="0.25">
      <c r="A144" s="41"/>
      <c r="B144" s="41"/>
      <c r="C144" s="41"/>
      <c r="D144" s="44"/>
      <c r="E144" s="41"/>
      <c r="F144" s="41"/>
      <c r="G144" s="41"/>
      <c r="H144" s="41"/>
      <c r="I144" s="41"/>
      <c r="J144" s="45" t="s">
        <v>105</v>
      </c>
      <c r="K144" s="42">
        <v>1</v>
      </c>
      <c r="L144" s="46">
        <f>M127+M132</f>
        <v>156225.92000000001</v>
      </c>
      <c r="M144" s="46">
        <f t="shared" si="37"/>
        <v>156225.92000000001</v>
      </c>
      <c r="N144" s="42">
        <v>1</v>
      </c>
      <c r="O144" s="46">
        <f>P127+P132</f>
        <v>0</v>
      </c>
      <c r="P144" s="46">
        <f t="shared" si="38"/>
        <v>0</v>
      </c>
    </row>
    <row r="145" spans="1:16" x14ac:dyDescent="0.25">
      <c r="A145" s="30" t="s">
        <v>93</v>
      </c>
      <c r="B145" s="30" t="s">
        <v>16</v>
      </c>
      <c r="C145" s="30" t="s">
        <v>17</v>
      </c>
      <c r="D145" s="31" t="s">
        <v>94</v>
      </c>
      <c r="E145" s="32"/>
      <c r="F145" s="32"/>
      <c r="G145" s="32"/>
      <c r="H145" s="32"/>
      <c r="I145" s="32"/>
      <c r="J145" s="32"/>
      <c r="K145" s="33">
        <f t="shared" ref="K145:P145" si="39">K148</f>
        <v>1</v>
      </c>
      <c r="L145" s="33">
        <f t="shared" si="39"/>
        <v>5106</v>
      </c>
      <c r="M145" s="33">
        <f t="shared" si="39"/>
        <v>5106</v>
      </c>
      <c r="N145" s="33">
        <f t="shared" si="39"/>
        <v>1</v>
      </c>
      <c r="O145" s="33">
        <f t="shared" si="39"/>
        <v>0</v>
      </c>
      <c r="P145" s="33">
        <f t="shared" si="39"/>
        <v>0</v>
      </c>
    </row>
    <row r="146" spans="1:16" ht="22.5" x14ac:dyDescent="0.25">
      <c r="A146" s="38" t="s">
        <v>95</v>
      </c>
      <c r="B146" s="39" t="s">
        <v>26</v>
      </c>
      <c r="C146" s="39" t="s">
        <v>27</v>
      </c>
      <c r="D146" s="40" t="s">
        <v>96</v>
      </c>
      <c r="E146" s="41"/>
      <c r="F146" s="41"/>
      <c r="G146" s="41"/>
      <c r="H146" s="41"/>
      <c r="I146" s="41"/>
      <c r="J146" s="41"/>
      <c r="K146" s="42">
        <v>1</v>
      </c>
      <c r="L146" s="42">
        <v>2000</v>
      </c>
      <c r="M146" s="43">
        <f>ROUND(K146*L146,2)</f>
        <v>2000</v>
      </c>
      <c r="N146" s="42">
        <v>1</v>
      </c>
      <c r="O146" s="48"/>
      <c r="P146" s="43">
        <f>ROUND(N146*O146,2)</f>
        <v>0</v>
      </c>
    </row>
    <row r="147" spans="1:16" ht="22.5" x14ac:dyDescent="0.25">
      <c r="A147" s="38" t="s">
        <v>97</v>
      </c>
      <c r="B147" s="39" t="s">
        <v>26</v>
      </c>
      <c r="C147" s="39" t="s">
        <v>27</v>
      </c>
      <c r="D147" s="40" t="s">
        <v>98</v>
      </c>
      <c r="E147" s="41"/>
      <c r="F147" s="41"/>
      <c r="G147" s="41"/>
      <c r="H147" s="41"/>
      <c r="I147" s="41"/>
      <c r="J147" s="41"/>
      <c r="K147" s="42">
        <v>1</v>
      </c>
      <c r="L147" s="42">
        <v>3106</v>
      </c>
      <c r="M147" s="43">
        <f>ROUND(K147*L147,2)</f>
        <v>3106</v>
      </c>
      <c r="N147" s="42">
        <v>1</v>
      </c>
      <c r="O147" s="48"/>
      <c r="P147" s="43">
        <f>ROUND(N147*O147,2)</f>
        <v>0</v>
      </c>
    </row>
    <row r="148" spans="1:16" x14ac:dyDescent="0.25">
      <c r="A148" s="41"/>
      <c r="B148" s="41"/>
      <c r="C148" s="41"/>
      <c r="D148" s="44"/>
      <c r="E148" s="41"/>
      <c r="F148" s="41"/>
      <c r="G148" s="41"/>
      <c r="H148" s="41"/>
      <c r="I148" s="41"/>
      <c r="J148" s="45" t="s">
        <v>99</v>
      </c>
      <c r="K148" s="42">
        <v>1</v>
      </c>
      <c r="L148" s="46">
        <f>SUM(M146:M147)</f>
        <v>5106</v>
      </c>
      <c r="M148" s="46">
        <f>ROUND(K148*L148,2)</f>
        <v>5106</v>
      </c>
      <c r="N148" s="42">
        <v>1</v>
      </c>
      <c r="O148" s="46">
        <f>SUM(P146:P147)</f>
        <v>0</v>
      </c>
      <c r="P148" s="46">
        <f>ROUND(N148*O148,2)</f>
        <v>0</v>
      </c>
    </row>
    <row r="149" spans="1:16" x14ac:dyDescent="0.25">
      <c r="A149" s="41"/>
      <c r="B149" s="41"/>
      <c r="C149" s="41"/>
      <c r="D149" s="44"/>
      <c r="E149" s="41"/>
      <c r="F149" s="41"/>
      <c r="G149" s="41"/>
      <c r="H149" s="41"/>
      <c r="I149" s="41"/>
      <c r="J149" s="45" t="s">
        <v>106</v>
      </c>
      <c r="K149" s="42">
        <v>1</v>
      </c>
      <c r="L149" s="46">
        <f>M126+M145</f>
        <v>161331.92000000001</v>
      </c>
      <c r="M149" s="46">
        <f>ROUND(K149*L149,2)</f>
        <v>161331.92000000001</v>
      </c>
      <c r="N149" s="42">
        <v>1</v>
      </c>
      <c r="O149" s="46">
        <f>P126+P145</f>
        <v>0</v>
      </c>
      <c r="P149" s="46">
        <f>ROUND(N149*O149,2)</f>
        <v>0</v>
      </c>
    </row>
    <row r="150" spans="1:16" x14ac:dyDescent="0.25">
      <c r="A150" s="26" t="s">
        <v>107</v>
      </c>
      <c r="B150" s="26" t="s">
        <v>16</v>
      </c>
      <c r="C150" s="26" t="s">
        <v>17</v>
      </c>
      <c r="D150" s="27" t="s">
        <v>108</v>
      </c>
      <c r="E150" s="28"/>
      <c r="F150" s="28"/>
      <c r="G150" s="28"/>
      <c r="H150" s="28"/>
      <c r="I150" s="28"/>
      <c r="J150" s="28"/>
      <c r="K150" s="29">
        <f t="shared" ref="K150:P150" si="40">K174</f>
        <v>1</v>
      </c>
      <c r="L150" s="29">
        <f t="shared" si="40"/>
        <v>122447.51</v>
      </c>
      <c r="M150" s="29">
        <f t="shared" si="40"/>
        <v>122447.51</v>
      </c>
      <c r="N150" s="29">
        <f t="shared" si="40"/>
        <v>1</v>
      </c>
      <c r="O150" s="29">
        <f t="shared" si="40"/>
        <v>0</v>
      </c>
      <c r="P150" s="29">
        <f t="shared" si="40"/>
        <v>0</v>
      </c>
    </row>
    <row r="151" spans="1:16" x14ac:dyDescent="0.25">
      <c r="A151" s="30" t="s">
        <v>109</v>
      </c>
      <c r="B151" s="30" t="s">
        <v>16</v>
      </c>
      <c r="C151" s="30" t="s">
        <v>17</v>
      </c>
      <c r="D151" s="31" t="s">
        <v>104</v>
      </c>
      <c r="E151" s="32"/>
      <c r="F151" s="32"/>
      <c r="G151" s="32"/>
      <c r="H151" s="32"/>
      <c r="I151" s="32"/>
      <c r="J151" s="32"/>
      <c r="K151" s="33">
        <f t="shared" ref="K151:P151" si="41">K169</f>
        <v>1</v>
      </c>
      <c r="L151" s="33">
        <f t="shared" si="41"/>
        <v>117341.51</v>
      </c>
      <c r="M151" s="33">
        <f t="shared" si="41"/>
        <v>117341.51</v>
      </c>
      <c r="N151" s="33">
        <f t="shared" si="41"/>
        <v>1</v>
      </c>
      <c r="O151" s="33">
        <f t="shared" si="41"/>
        <v>0</v>
      </c>
      <c r="P151" s="33">
        <f t="shared" si="41"/>
        <v>0</v>
      </c>
    </row>
    <row r="152" spans="1:16" x14ac:dyDescent="0.25">
      <c r="A152" s="34" t="s">
        <v>56</v>
      </c>
      <c r="B152" s="34" t="s">
        <v>16</v>
      </c>
      <c r="C152" s="34" t="s">
        <v>17</v>
      </c>
      <c r="D152" s="35" t="s">
        <v>57</v>
      </c>
      <c r="E152" s="36"/>
      <c r="F152" s="36"/>
      <c r="G152" s="36"/>
      <c r="H152" s="36"/>
      <c r="I152" s="36"/>
      <c r="J152" s="36"/>
      <c r="K152" s="37">
        <f t="shared" ref="K152:P152" si="42">K156</f>
        <v>1</v>
      </c>
      <c r="L152" s="37">
        <f t="shared" si="42"/>
        <v>3425.73</v>
      </c>
      <c r="M152" s="37">
        <f t="shared" si="42"/>
        <v>3425.73</v>
      </c>
      <c r="N152" s="37">
        <f t="shared" si="42"/>
        <v>1</v>
      </c>
      <c r="O152" s="37">
        <f t="shared" si="42"/>
        <v>0</v>
      </c>
      <c r="P152" s="37">
        <f t="shared" si="42"/>
        <v>0</v>
      </c>
    </row>
    <row r="153" spans="1:16" x14ac:dyDescent="0.25">
      <c r="A153" s="38" t="s">
        <v>25</v>
      </c>
      <c r="B153" s="39" t="s">
        <v>26</v>
      </c>
      <c r="C153" s="39" t="s">
        <v>27</v>
      </c>
      <c r="D153" s="40" t="s">
        <v>28</v>
      </c>
      <c r="E153" s="41"/>
      <c r="F153" s="41"/>
      <c r="G153" s="41"/>
      <c r="H153" s="41"/>
      <c r="I153" s="41"/>
      <c r="J153" s="41"/>
      <c r="K153" s="42">
        <v>3</v>
      </c>
      <c r="L153" s="42">
        <v>746.67</v>
      </c>
      <c r="M153" s="43">
        <f>ROUND(K153*L153,2)</f>
        <v>2240.0100000000002</v>
      </c>
      <c r="N153" s="42">
        <v>3</v>
      </c>
      <c r="O153" s="48"/>
      <c r="P153" s="43">
        <f>ROUND(N153*O153,2)</f>
        <v>0</v>
      </c>
    </row>
    <row r="154" spans="1:16" ht="22.5" x14ac:dyDescent="0.25">
      <c r="A154" s="38" t="s">
        <v>29</v>
      </c>
      <c r="B154" s="39" t="s">
        <v>26</v>
      </c>
      <c r="C154" s="39" t="s">
        <v>27</v>
      </c>
      <c r="D154" s="40" t="s">
        <v>30</v>
      </c>
      <c r="E154" s="41"/>
      <c r="F154" s="41"/>
      <c r="G154" s="41"/>
      <c r="H154" s="41"/>
      <c r="I154" s="41"/>
      <c r="J154" s="41"/>
      <c r="K154" s="42">
        <v>3</v>
      </c>
      <c r="L154" s="42">
        <v>295.24</v>
      </c>
      <c r="M154" s="43">
        <f>ROUND(K154*L154,2)</f>
        <v>885.72</v>
      </c>
      <c r="N154" s="42">
        <v>3</v>
      </c>
      <c r="O154" s="48"/>
      <c r="P154" s="43">
        <f>ROUND(N154*O154,2)</f>
        <v>0</v>
      </c>
    </row>
    <row r="155" spans="1:16" ht="22.5" x14ac:dyDescent="0.25">
      <c r="A155" s="38" t="s">
        <v>31</v>
      </c>
      <c r="B155" s="39" t="s">
        <v>26</v>
      </c>
      <c r="C155" s="39" t="s">
        <v>27</v>
      </c>
      <c r="D155" s="40" t="s">
        <v>32</v>
      </c>
      <c r="E155" s="41"/>
      <c r="F155" s="41"/>
      <c r="G155" s="41"/>
      <c r="H155" s="41"/>
      <c r="I155" s="41"/>
      <c r="J155" s="41"/>
      <c r="K155" s="42">
        <v>3</v>
      </c>
      <c r="L155" s="42">
        <v>100</v>
      </c>
      <c r="M155" s="43">
        <f>ROUND(K155*L155,2)</f>
        <v>300</v>
      </c>
      <c r="N155" s="42">
        <v>3</v>
      </c>
      <c r="O155" s="48"/>
      <c r="P155" s="43">
        <f>ROUND(N155*O155,2)</f>
        <v>0</v>
      </c>
    </row>
    <row r="156" spans="1:16" x14ac:dyDescent="0.25">
      <c r="A156" s="41"/>
      <c r="B156" s="41"/>
      <c r="C156" s="41"/>
      <c r="D156" s="44"/>
      <c r="E156" s="41"/>
      <c r="F156" s="41"/>
      <c r="G156" s="41"/>
      <c r="H156" s="41"/>
      <c r="I156" s="41"/>
      <c r="J156" s="45" t="s">
        <v>58</v>
      </c>
      <c r="K156" s="42">
        <v>1</v>
      </c>
      <c r="L156" s="46">
        <f>M153+M154+M155</f>
        <v>3425.73</v>
      </c>
      <c r="M156" s="46">
        <f>ROUND(K156*L156,2)</f>
        <v>3425.73</v>
      </c>
      <c r="N156" s="42">
        <v>1</v>
      </c>
      <c r="O156" s="46">
        <f>P153+P154+P155</f>
        <v>0</v>
      </c>
      <c r="P156" s="46">
        <f>ROUND(N156*O156,2)</f>
        <v>0</v>
      </c>
    </row>
    <row r="157" spans="1:16" ht="22.5" x14ac:dyDescent="0.25">
      <c r="A157" s="34" t="s">
        <v>59</v>
      </c>
      <c r="B157" s="34" t="s">
        <v>16</v>
      </c>
      <c r="C157" s="34" t="s">
        <v>17</v>
      </c>
      <c r="D157" s="35" t="s">
        <v>60</v>
      </c>
      <c r="E157" s="36"/>
      <c r="F157" s="36"/>
      <c r="G157" s="36"/>
      <c r="H157" s="36"/>
      <c r="I157" s="36"/>
      <c r="J157" s="36"/>
      <c r="K157" s="37">
        <f t="shared" ref="K157:P157" si="43">K168</f>
        <v>1</v>
      </c>
      <c r="L157" s="37">
        <f t="shared" si="43"/>
        <v>113915.78</v>
      </c>
      <c r="M157" s="37">
        <f t="shared" si="43"/>
        <v>113915.78</v>
      </c>
      <c r="N157" s="37">
        <f t="shared" si="43"/>
        <v>1</v>
      </c>
      <c r="O157" s="37">
        <f t="shared" si="43"/>
        <v>0</v>
      </c>
      <c r="P157" s="37">
        <f t="shared" si="43"/>
        <v>0</v>
      </c>
    </row>
    <row r="158" spans="1:16" ht="22.5" x14ac:dyDescent="0.25">
      <c r="A158" s="38" t="s">
        <v>36</v>
      </c>
      <c r="B158" s="39" t="s">
        <v>26</v>
      </c>
      <c r="C158" s="39" t="s">
        <v>27</v>
      </c>
      <c r="D158" s="40" t="s">
        <v>37</v>
      </c>
      <c r="E158" s="41"/>
      <c r="F158" s="41"/>
      <c r="G158" s="41"/>
      <c r="H158" s="41"/>
      <c r="I158" s="41"/>
      <c r="J158" s="41"/>
      <c r="K158" s="42">
        <v>3</v>
      </c>
      <c r="L158" s="42">
        <v>34432.949999999997</v>
      </c>
      <c r="M158" s="43">
        <f t="shared" ref="M158:M169" si="44">ROUND(K158*L158,2)</f>
        <v>103298.85</v>
      </c>
      <c r="N158" s="42">
        <v>3</v>
      </c>
      <c r="O158" s="48"/>
      <c r="P158" s="43">
        <f t="shared" ref="P158:P169" si="45">ROUND(N158*O158,2)</f>
        <v>0</v>
      </c>
    </row>
    <row r="159" spans="1:16" ht="22.5" x14ac:dyDescent="0.25">
      <c r="A159" s="38" t="s">
        <v>38</v>
      </c>
      <c r="B159" s="39" t="s">
        <v>26</v>
      </c>
      <c r="C159" s="39" t="s">
        <v>27</v>
      </c>
      <c r="D159" s="40" t="s">
        <v>39</v>
      </c>
      <c r="E159" s="41"/>
      <c r="F159" s="41"/>
      <c r="G159" s="41"/>
      <c r="H159" s="41"/>
      <c r="I159" s="41"/>
      <c r="J159" s="41"/>
      <c r="K159" s="42">
        <v>1</v>
      </c>
      <c r="L159" s="42">
        <v>688.28</v>
      </c>
      <c r="M159" s="43">
        <f t="shared" si="44"/>
        <v>688.28</v>
      </c>
      <c r="N159" s="42">
        <v>1</v>
      </c>
      <c r="O159" s="48"/>
      <c r="P159" s="43">
        <f t="shared" si="45"/>
        <v>0</v>
      </c>
    </row>
    <row r="160" spans="1:16" x14ac:dyDescent="0.25">
      <c r="A160" s="38" t="s">
        <v>40</v>
      </c>
      <c r="B160" s="39" t="s">
        <v>26</v>
      </c>
      <c r="C160" s="39" t="s">
        <v>27</v>
      </c>
      <c r="D160" s="40" t="s">
        <v>41</v>
      </c>
      <c r="E160" s="41"/>
      <c r="F160" s="41"/>
      <c r="G160" s="41"/>
      <c r="H160" s="41"/>
      <c r="I160" s="41"/>
      <c r="J160" s="41"/>
      <c r="K160" s="42">
        <v>3</v>
      </c>
      <c r="L160" s="42">
        <v>731.72</v>
      </c>
      <c r="M160" s="43">
        <f t="shared" si="44"/>
        <v>2195.16</v>
      </c>
      <c r="N160" s="42">
        <v>3</v>
      </c>
      <c r="O160" s="48"/>
      <c r="P160" s="43">
        <f t="shared" si="45"/>
        <v>0</v>
      </c>
    </row>
    <row r="161" spans="1:16" x14ac:dyDescent="0.25">
      <c r="A161" s="38" t="s">
        <v>42</v>
      </c>
      <c r="B161" s="39" t="s">
        <v>26</v>
      </c>
      <c r="C161" s="39" t="s">
        <v>27</v>
      </c>
      <c r="D161" s="40" t="s">
        <v>43</v>
      </c>
      <c r="E161" s="41"/>
      <c r="F161" s="41"/>
      <c r="G161" s="41"/>
      <c r="H161" s="41"/>
      <c r="I161" s="41"/>
      <c r="J161" s="41"/>
      <c r="K161" s="42">
        <v>3</v>
      </c>
      <c r="L161" s="42">
        <v>585.4</v>
      </c>
      <c r="M161" s="43">
        <f t="shared" si="44"/>
        <v>1756.2</v>
      </c>
      <c r="N161" s="42">
        <v>3</v>
      </c>
      <c r="O161" s="48"/>
      <c r="P161" s="43">
        <f t="shared" si="45"/>
        <v>0</v>
      </c>
    </row>
    <row r="162" spans="1:16" x14ac:dyDescent="0.25">
      <c r="A162" s="38" t="s">
        <v>44</v>
      </c>
      <c r="B162" s="39" t="s">
        <v>26</v>
      </c>
      <c r="C162" s="39" t="s">
        <v>27</v>
      </c>
      <c r="D162" s="40" t="s">
        <v>45</v>
      </c>
      <c r="E162" s="41"/>
      <c r="F162" s="41"/>
      <c r="G162" s="41"/>
      <c r="H162" s="41"/>
      <c r="I162" s="41"/>
      <c r="J162" s="41"/>
      <c r="K162" s="42">
        <v>3</v>
      </c>
      <c r="L162" s="42">
        <v>639.58000000000004</v>
      </c>
      <c r="M162" s="43">
        <f t="shared" si="44"/>
        <v>1918.74</v>
      </c>
      <c r="N162" s="42">
        <v>3</v>
      </c>
      <c r="O162" s="48"/>
      <c r="P162" s="43">
        <f t="shared" si="45"/>
        <v>0</v>
      </c>
    </row>
    <row r="163" spans="1:16" x14ac:dyDescent="0.25">
      <c r="A163" s="38" t="s">
        <v>46</v>
      </c>
      <c r="B163" s="39" t="s">
        <v>26</v>
      </c>
      <c r="C163" s="39" t="s">
        <v>27</v>
      </c>
      <c r="D163" s="40" t="s">
        <v>47</v>
      </c>
      <c r="E163" s="41"/>
      <c r="F163" s="41"/>
      <c r="G163" s="41"/>
      <c r="H163" s="41"/>
      <c r="I163" s="41"/>
      <c r="J163" s="41"/>
      <c r="K163" s="42">
        <v>3</v>
      </c>
      <c r="L163" s="42">
        <v>290.94</v>
      </c>
      <c r="M163" s="43">
        <f t="shared" si="44"/>
        <v>872.82</v>
      </c>
      <c r="N163" s="42">
        <v>3</v>
      </c>
      <c r="O163" s="48"/>
      <c r="P163" s="43">
        <f t="shared" si="45"/>
        <v>0</v>
      </c>
    </row>
    <row r="164" spans="1:16" ht="22.5" x14ac:dyDescent="0.25">
      <c r="A164" s="38" t="s">
        <v>29</v>
      </c>
      <c r="B164" s="39" t="s">
        <v>26</v>
      </c>
      <c r="C164" s="39" t="s">
        <v>27</v>
      </c>
      <c r="D164" s="40" t="s">
        <v>30</v>
      </c>
      <c r="E164" s="41"/>
      <c r="F164" s="41"/>
      <c r="G164" s="41"/>
      <c r="H164" s="41"/>
      <c r="I164" s="41"/>
      <c r="J164" s="41"/>
      <c r="K164" s="42">
        <v>3</v>
      </c>
      <c r="L164" s="42">
        <v>295.24</v>
      </c>
      <c r="M164" s="43">
        <f t="shared" si="44"/>
        <v>885.72</v>
      </c>
      <c r="N164" s="42">
        <v>3</v>
      </c>
      <c r="O164" s="48"/>
      <c r="P164" s="43">
        <f t="shared" si="45"/>
        <v>0</v>
      </c>
    </row>
    <row r="165" spans="1:16" x14ac:dyDescent="0.25">
      <c r="A165" s="38" t="s">
        <v>48</v>
      </c>
      <c r="B165" s="39" t="s">
        <v>26</v>
      </c>
      <c r="C165" s="39" t="s">
        <v>27</v>
      </c>
      <c r="D165" s="40" t="s">
        <v>49</v>
      </c>
      <c r="E165" s="41"/>
      <c r="F165" s="41"/>
      <c r="G165" s="41"/>
      <c r="H165" s="41"/>
      <c r="I165" s="41"/>
      <c r="J165" s="41"/>
      <c r="K165" s="42">
        <v>3</v>
      </c>
      <c r="L165" s="42">
        <v>295.24</v>
      </c>
      <c r="M165" s="43">
        <f t="shared" si="44"/>
        <v>885.72</v>
      </c>
      <c r="N165" s="42">
        <v>3</v>
      </c>
      <c r="O165" s="48"/>
      <c r="P165" s="43">
        <f t="shared" si="45"/>
        <v>0</v>
      </c>
    </row>
    <row r="166" spans="1:16" x14ac:dyDescent="0.25">
      <c r="A166" s="38" t="s">
        <v>50</v>
      </c>
      <c r="B166" s="39" t="s">
        <v>26</v>
      </c>
      <c r="C166" s="39" t="s">
        <v>27</v>
      </c>
      <c r="D166" s="40" t="s">
        <v>51</v>
      </c>
      <c r="E166" s="41"/>
      <c r="F166" s="41"/>
      <c r="G166" s="41"/>
      <c r="H166" s="41"/>
      <c r="I166" s="41"/>
      <c r="J166" s="41"/>
      <c r="K166" s="42">
        <v>3</v>
      </c>
      <c r="L166" s="42">
        <v>371.43</v>
      </c>
      <c r="M166" s="43">
        <f t="shared" si="44"/>
        <v>1114.29</v>
      </c>
      <c r="N166" s="42">
        <v>3</v>
      </c>
      <c r="O166" s="48"/>
      <c r="P166" s="43">
        <f t="shared" si="45"/>
        <v>0</v>
      </c>
    </row>
    <row r="167" spans="1:16" ht="22.5" x14ac:dyDescent="0.25">
      <c r="A167" s="38" t="s">
        <v>31</v>
      </c>
      <c r="B167" s="39" t="s">
        <v>26</v>
      </c>
      <c r="C167" s="39" t="s">
        <v>27</v>
      </c>
      <c r="D167" s="40" t="s">
        <v>32</v>
      </c>
      <c r="E167" s="41"/>
      <c r="F167" s="41"/>
      <c r="G167" s="41"/>
      <c r="H167" s="41"/>
      <c r="I167" s="41"/>
      <c r="J167" s="41"/>
      <c r="K167" s="42">
        <v>3</v>
      </c>
      <c r="L167" s="42">
        <v>100</v>
      </c>
      <c r="M167" s="43">
        <f t="shared" si="44"/>
        <v>300</v>
      </c>
      <c r="N167" s="42">
        <v>3</v>
      </c>
      <c r="O167" s="48"/>
      <c r="P167" s="43">
        <f t="shared" si="45"/>
        <v>0</v>
      </c>
    </row>
    <row r="168" spans="1:16" x14ac:dyDescent="0.25">
      <c r="A168" s="41"/>
      <c r="B168" s="41"/>
      <c r="C168" s="41"/>
      <c r="D168" s="44"/>
      <c r="E168" s="41"/>
      <c r="F168" s="41"/>
      <c r="G168" s="41"/>
      <c r="H168" s="41"/>
      <c r="I168" s="41"/>
      <c r="J168" s="45" t="s">
        <v>61</v>
      </c>
      <c r="K168" s="42">
        <v>1</v>
      </c>
      <c r="L168" s="46">
        <f>M158+M159+M160+M161+M162+M163+M164+M165+M166+M167</f>
        <v>113915.78</v>
      </c>
      <c r="M168" s="46">
        <f t="shared" si="44"/>
        <v>113915.78</v>
      </c>
      <c r="N168" s="42">
        <v>1</v>
      </c>
      <c r="O168" s="46">
        <f>P158+P159+P160+P161+P162+P163+P164+P165+P166+P167</f>
        <v>0</v>
      </c>
      <c r="P168" s="46">
        <f t="shared" si="45"/>
        <v>0</v>
      </c>
    </row>
    <row r="169" spans="1:16" x14ac:dyDescent="0.25">
      <c r="A169" s="41"/>
      <c r="B169" s="41"/>
      <c r="C169" s="41"/>
      <c r="D169" s="44"/>
      <c r="E169" s="41"/>
      <c r="F169" s="41"/>
      <c r="G169" s="41"/>
      <c r="H169" s="41"/>
      <c r="I169" s="41"/>
      <c r="J169" s="45" t="s">
        <v>110</v>
      </c>
      <c r="K169" s="42">
        <v>1</v>
      </c>
      <c r="L169" s="46">
        <f>M152+M157</f>
        <v>117341.51</v>
      </c>
      <c r="M169" s="46">
        <f t="shared" si="44"/>
        <v>117341.51</v>
      </c>
      <c r="N169" s="42">
        <v>1</v>
      </c>
      <c r="O169" s="46">
        <f>P152+P157</f>
        <v>0</v>
      </c>
      <c r="P169" s="46">
        <f t="shared" si="45"/>
        <v>0</v>
      </c>
    </row>
    <row r="170" spans="1:16" x14ac:dyDescent="0.25">
      <c r="A170" s="30" t="s">
        <v>93</v>
      </c>
      <c r="B170" s="30" t="s">
        <v>16</v>
      </c>
      <c r="C170" s="30" t="s">
        <v>17</v>
      </c>
      <c r="D170" s="31" t="s">
        <v>94</v>
      </c>
      <c r="E170" s="32"/>
      <c r="F170" s="32"/>
      <c r="G170" s="32"/>
      <c r="H170" s="32"/>
      <c r="I170" s="32"/>
      <c r="J170" s="32"/>
      <c r="K170" s="33">
        <f t="shared" ref="K170:P170" si="46">K173</f>
        <v>1</v>
      </c>
      <c r="L170" s="33">
        <f t="shared" si="46"/>
        <v>5106</v>
      </c>
      <c r="M170" s="33">
        <f t="shared" si="46"/>
        <v>5106</v>
      </c>
      <c r="N170" s="33">
        <f t="shared" si="46"/>
        <v>1</v>
      </c>
      <c r="O170" s="33">
        <f t="shared" si="46"/>
        <v>0</v>
      </c>
      <c r="P170" s="33">
        <f t="shared" si="46"/>
        <v>0</v>
      </c>
    </row>
    <row r="171" spans="1:16" ht="22.5" x14ac:dyDescent="0.25">
      <c r="A171" s="38" t="s">
        <v>95</v>
      </c>
      <c r="B171" s="39" t="s">
        <v>26</v>
      </c>
      <c r="C171" s="39" t="s">
        <v>27</v>
      </c>
      <c r="D171" s="40" t="s">
        <v>96</v>
      </c>
      <c r="E171" s="41"/>
      <c r="F171" s="41"/>
      <c r="G171" s="41"/>
      <c r="H171" s="41"/>
      <c r="I171" s="41"/>
      <c r="J171" s="41"/>
      <c r="K171" s="42">
        <v>1</v>
      </c>
      <c r="L171" s="42">
        <v>2000</v>
      </c>
      <c r="M171" s="43">
        <f>ROUND(K171*L171,2)</f>
        <v>2000</v>
      </c>
      <c r="N171" s="42">
        <v>1</v>
      </c>
      <c r="O171" s="48"/>
      <c r="P171" s="43">
        <f>ROUND(N171*O171,2)</f>
        <v>0</v>
      </c>
    </row>
    <row r="172" spans="1:16" ht="22.5" x14ac:dyDescent="0.25">
      <c r="A172" s="38" t="s">
        <v>97</v>
      </c>
      <c r="B172" s="39" t="s">
        <v>26</v>
      </c>
      <c r="C172" s="39" t="s">
        <v>27</v>
      </c>
      <c r="D172" s="40" t="s">
        <v>98</v>
      </c>
      <c r="E172" s="41"/>
      <c r="F172" s="41"/>
      <c r="G172" s="41"/>
      <c r="H172" s="41"/>
      <c r="I172" s="41"/>
      <c r="J172" s="41"/>
      <c r="K172" s="42">
        <v>1</v>
      </c>
      <c r="L172" s="42">
        <v>3106</v>
      </c>
      <c r="M172" s="43">
        <f>ROUND(K172*L172,2)</f>
        <v>3106</v>
      </c>
      <c r="N172" s="42">
        <v>1</v>
      </c>
      <c r="O172" s="48"/>
      <c r="P172" s="43">
        <f>ROUND(N172*O172,2)</f>
        <v>0</v>
      </c>
    </row>
    <row r="173" spans="1:16" x14ac:dyDescent="0.25">
      <c r="A173" s="41"/>
      <c r="B173" s="41"/>
      <c r="C173" s="41"/>
      <c r="D173" s="44"/>
      <c r="E173" s="41"/>
      <c r="F173" s="41"/>
      <c r="G173" s="41"/>
      <c r="H173" s="41"/>
      <c r="I173" s="41"/>
      <c r="J173" s="45" t="s">
        <v>99</v>
      </c>
      <c r="K173" s="42">
        <v>1</v>
      </c>
      <c r="L173" s="46">
        <f>SUM(M171:M172)</f>
        <v>5106</v>
      </c>
      <c r="M173" s="46">
        <f>ROUND(K173*L173,2)</f>
        <v>5106</v>
      </c>
      <c r="N173" s="42">
        <v>1</v>
      </c>
      <c r="O173" s="46">
        <f>SUM(P171:P172)</f>
        <v>0</v>
      </c>
      <c r="P173" s="46">
        <f>ROUND(N173*O173,2)</f>
        <v>0</v>
      </c>
    </row>
    <row r="174" spans="1:16" x14ac:dyDescent="0.25">
      <c r="A174" s="41"/>
      <c r="B174" s="41"/>
      <c r="C174" s="41"/>
      <c r="D174" s="44"/>
      <c r="E174" s="41"/>
      <c r="F174" s="41"/>
      <c r="G174" s="41"/>
      <c r="H174" s="41"/>
      <c r="I174" s="41"/>
      <c r="J174" s="45" t="s">
        <v>111</v>
      </c>
      <c r="K174" s="42">
        <v>1</v>
      </c>
      <c r="L174" s="46">
        <f>M151+M170</f>
        <v>122447.51</v>
      </c>
      <c r="M174" s="46">
        <f>ROUND(K174*L174,2)</f>
        <v>122447.51</v>
      </c>
      <c r="N174" s="42">
        <v>1</v>
      </c>
      <c r="O174" s="46">
        <f>P151+P170</f>
        <v>0</v>
      </c>
      <c r="P174" s="46">
        <f>ROUND(N174*O174,2)</f>
        <v>0</v>
      </c>
    </row>
    <row r="175" spans="1:16" x14ac:dyDescent="0.25">
      <c r="A175" s="26" t="s">
        <v>112</v>
      </c>
      <c r="B175" s="26" t="s">
        <v>16</v>
      </c>
      <c r="C175" s="26" t="s">
        <v>17</v>
      </c>
      <c r="D175" s="27" t="s">
        <v>113</v>
      </c>
      <c r="E175" s="28"/>
      <c r="F175" s="28"/>
      <c r="G175" s="28"/>
      <c r="H175" s="28"/>
      <c r="I175" s="28"/>
      <c r="J175" s="28"/>
      <c r="K175" s="29">
        <f t="shared" ref="K175:P175" si="47">K199</f>
        <v>1</v>
      </c>
      <c r="L175" s="29">
        <f t="shared" si="47"/>
        <v>161331.92000000001</v>
      </c>
      <c r="M175" s="29">
        <f t="shared" si="47"/>
        <v>161331.92000000001</v>
      </c>
      <c r="N175" s="29">
        <f t="shared" si="47"/>
        <v>1</v>
      </c>
      <c r="O175" s="29">
        <f t="shared" si="47"/>
        <v>0</v>
      </c>
      <c r="P175" s="29">
        <f t="shared" si="47"/>
        <v>0</v>
      </c>
    </row>
    <row r="176" spans="1:16" x14ac:dyDescent="0.25">
      <c r="A176" s="30" t="s">
        <v>114</v>
      </c>
      <c r="B176" s="30" t="s">
        <v>16</v>
      </c>
      <c r="C176" s="30" t="s">
        <v>17</v>
      </c>
      <c r="D176" s="31" t="s">
        <v>104</v>
      </c>
      <c r="E176" s="32"/>
      <c r="F176" s="32"/>
      <c r="G176" s="32"/>
      <c r="H176" s="32"/>
      <c r="I176" s="32"/>
      <c r="J176" s="32"/>
      <c r="K176" s="33">
        <f t="shared" ref="K176:P176" si="48">K194</f>
        <v>1</v>
      </c>
      <c r="L176" s="33">
        <f t="shared" si="48"/>
        <v>156225.92000000001</v>
      </c>
      <c r="M176" s="33">
        <f t="shared" si="48"/>
        <v>156225.92000000001</v>
      </c>
      <c r="N176" s="33">
        <f t="shared" si="48"/>
        <v>1</v>
      </c>
      <c r="O176" s="33">
        <f t="shared" si="48"/>
        <v>0</v>
      </c>
      <c r="P176" s="33">
        <f t="shared" si="48"/>
        <v>0</v>
      </c>
    </row>
    <row r="177" spans="1:16" x14ac:dyDescent="0.25">
      <c r="A177" s="34" t="s">
        <v>23</v>
      </c>
      <c r="B177" s="34" t="s">
        <v>16</v>
      </c>
      <c r="C177" s="34" t="s">
        <v>17</v>
      </c>
      <c r="D177" s="35" t="s">
        <v>24</v>
      </c>
      <c r="E177" s="36"/>
      <c r="F177" s="36"/>
      <c r="G177" s="36"/>
      <c r="H177" s="36"/>
      <c r="I177" s="36"/>
      <c r="J177" s="36"/>
      <c r="K177" s="37">
        <f t="shared" ref="K177:P177" si="49">K181</f>
        <v>1</v>
      </c>
      <c r="L177" s="37">
        <f t="shared" si="49"/>
        <v>4567.6400000000003</v>
      </c>
      <c r="M177" s="37">
        <f t="shared" si="49"/>
        <v>4567.6400000000003</v>
      </c>
      <c r="N177" s="37">
        <f t="shared" si="49"/>
        <v>1</v>
      </c>
      <c r="O177" s="37">
        <f t="shared" si="49"/>
        <v>0</v>
      </c>
      <c r="P177" s="37">
        <f t="shared" si="49"/>
        <v>0</v>
      </c>
    </row>
    <row r="178" spans="1:16" x14ac:dyDescent="0.25">
      <c r="A178" s="38" t="s">
        <v>25</v>
      </c>
      <c r="B178" s="39" t="s">
        <v>26</v>
      </c>
      <c r="C178" s="39" t="s">
        <v>27</v>
      </c>
      <c r="D178" s="40" t="s">
        <v>28</v>
      </c>
      <c r="E178" s="41"/>
      <c r="F178" s="41"/>
      <c r="G178" s="41"/>
      <c r="H178" s="41"/>
      <c r="I178" s="41"/>
      <c r="J178" s="41"/>
      <c r="K178" s="42">
        <v>4</v>
      </c>
      <c r="L178" s="42">
        <v>746.67</v>
      </c>
      <c r="M178" s="43">
        <f>ROUND(K178*L178,2)</f>
        <v>2986.68</v>
      </c>
      <c r="N178" s="42">
        <v>4</v>
      </c>
      <c r="O178" s="48"/>
      <c r="P178" s="43">
        <f>ROUND(N178*O178,2)</f>
        <v>0</v>
      </c>
    </row>
    <row r="179" spans="1:16" ht="22.5" x14ac:dyDescent="0.25">
      <c r="A179" s="38" t="s">
        <v>29</v>
      </c>
      <c r="B179" s="39" t="s">
        <v>26</v>
      </c>
      <c r="C179" s="39" t="s">
        <v>27</v>
      </c>
      <c r="D179" s="40" t="s">
        <v>30</v>
      </c>
      <c r="E179" s="41"/>
      <c r="F179" s="41"/>
      <c r="G179" s="41"/>
      <c r="H179" s="41"/>
      <c r="I179" s="41"/>
      <c r="J179" s="41"/>
      <c r="K179" s="42">
        <v>4</v>
      </c>
      <c r="L179" s="42">
        <v>295.24</v>
      </c>
      <c r="M179" s="43">
        <f>ROUND(K179*L179,2)</f>
        <v>1180.96</v>
      </c>
      <c r="N179" s="42">
        <v>4</v>
      </c>
      <c r="O179" s="48"/>
      <c r="P179" s="43">
        <f>ROUND(N179*O179,2)</f>
        <v>0</v>
      </c>
    </row>
    <row r="180" spans="1:16" ht="22.5" x14ac:dyDescent="0.25">
      <c r="A180" s="38" t="s">
        <v>31</v>
      </c>
      <c r="B180" s="39" t="s">
        <v>26</v>
      </c>
      <c r="C180" s="39" t="s">
        <v>27</v>
      </c>
      <c r="D180" s="40" t="s">
        <v>32</v>
      </c>
      <c r="E180" s="41"/>
      <c r="F180" s="41"/>
      <c r="G180" s="41"/>
      <c r="H180" s="41"/>
      <c r="I180" s="41"/>
      <c r="J180" s="41"/>
      <c r="K180" s="42">
        <v>4</v>
      </c>
      <c r="L180" s="42">
        <v>100</v>
      </c>
      <c r="M180" s="43">
        <f>ROUND(K180*L180,2)</f>
        <v>400</v>
      </c>
      <c r="N180" s="42">
        <v>4</v>
      </c>
      <c r="O180" s="48"/>
      <c r="P180" s="43">
        <f>ROUND(N180*O180,2)</f>
        <v>0</v>
      </c>
    </row>
    <row r="181" spans="1:16" x14ac:dyDescent="0.25">
      <c r="A181" s="41"/>
      <c r="B181" s="41"/>
      <c r="C181" s="41"/>
      <c r="D181" s="44"/>
      <c r="E181" s="41"/>
      <c r="F181" s="41"/>
      <c r="G181" s="41"/>
      <c r="H181" s="41"/>
      <c r="I181" s="41"/>
      <c r="J181" s="45" t="s">
        <v>33</v>
      </c>
      <c r="K181" s="42">
        <v>1</v>
      </c>
      <c r="L181" s="46">
        <f>M178+M179+M180</f>
        <v>4567.6400000000003</v>
      </c>
      <c r="M181" s="46">
        <f>ROUND(K181*L181,2)</f>
        <v>4567.6400000000003</v>
      </c>
      <c r="N181" s="42">
        <v>1</v>
      </c>
      <c r="O181" s="46">
        <f>P178+P179+P180</f>
        <v>0</v>
      </c>
      <c r="P181" s="46">
        <f>ROUND(N181*O181,2)</f>
        <v>0</v>
      </c>
    </row>
    <row r="182" spans="1:16" ht="22.5" x14ac:dyDescent="0.25">
      <c r="A182" s="34" t="s">
        <v>34</v>
      </c>
      <c r="B182" s="34" t="s">
        <v>16</v>
      </c>
      <c r="C182" s="34" t="s">
        <v>17</v>
      </c>
      <c r="D182" s="35" t="s">
        <v>35</v>
      </c>
      <c r="E182" s="36"/>
      <c r="F182" s="36"/>
      <c r="G182" s="36"/>
      <c r="H182" s="36"/>
      <c r="I182" s="36"/>
      <c r="J182" s="36"/>
      <c r="K182" s="37">
        <f t="shared" ref="K182:P182" si="50">K193</f>
        <v>1</v>
      </c>
      <c r="L182" s="37">
        <f t="shared" si="50"/>
        <v>151658.28</v>
      </c>
      <c r="M182" s="37">
        <f t="shared" si="50"/>
        <v>151658.28</v>
      </c>
      <c r="N182" s="37">
        <f t="shared" si="50"/>
        <v>1</v>
      </c>
      <c r="O182" s="37">
        <f t="shared" si="50"/>
        <v>0</v>
      </c>
      <c r="P182" s="37">
        <f t="shared" si="50"/>
        <v>0</v>
      </c>
    </row>
    <row r="183" spans="1:16" ht="22.5" x14ac:dyDescent="0.25">
      <c r="A183" s="38" t="s">
        <v>36</v>
      </c>
      <c r="B183" s="39" t="s">
        <v>26</v>
      </c>
      <c r="C183" s="39" t="s">
        <v>27</v>
      </c>
      <c r="D183" s="40" t="s">
        <v>37</v>
      </c>
      <c r="E183" s="41"/>
      <c r="F183" s="41"/>
      <c r="G183" s="41"/>
      <c r="H183" s="41"/>
      <c r="I183" s="41"/>
      <c r="J183" s="41"/>
      <c r="K183" s="42">
        <v>4</v>
      </c>
      <c r="L183" s="42">
        <v>34432.949999999997</v>
      </c>
      <c r="M183" s="43">
        <f t="shared" ref="M183:M194" si="51">ROUND(K183*L183,2)</f>
        <v>137731.79999999999</v>
      </c>
      <c r="N183" s="42">
        <v>4</v>
      </c>
      <c r="O183" s="48"/>
      <c r="P183" s="43">
        <f t="shared" ref="P183:P194" si="52">ROUND(N183*O183,2)</f>
        <v>0</v>
      </c>
    </row>
    <row r="184" spans="1:16" ht="22.5" x14ac:dyDescent="0.25">
      <c r="A184" s="38" t="s">
        <v>38</v>
      </c>
      <c r="B184" s="39" t="s">
        <v>26</v>
      </c>
      <c r="C184" s="39" t="s">
        <v>27</v>
      </c>
      <c r="D184" s="40" t="s">
        <v>39</v>
      </c>
      <c r="E184" s="41"/>
      <c r="F184" s="41"/>
      <c r="G184" s="41"/>
      <c r="H184" s="41"/>
      <c r="I184" s="41"/>
      <c r="J184" s="41"/>
      <c r="K184" s="42">
        <v>1</v>
      </c>
      <c r="L184" s="42">
        <v>688.28</v>
      </c>
      <c r="M184" s="43">
        <f t="shared" si="51"/>
        <v>688.28</v>
      </c>
      <c r="N184" s="42">
        <v>1</v>
      </c>
      <c r="O184" s="48"/>
      <c r="P184" s="43">
        <f t="shared" si="52"/>
        <v>0</v>
      </c>
    </row>
    <row r="185" spans="1:16" x14ac:dyDescent="0.25">
      <c r="A185" s="38" t="s">
        <v>40</v>
      </c>
      <c r="B185" s="39" t="s">
        <v>26</v>
      </c>
      <c r="C185" s="39" t="s">
        <v>27</v>
      </c>
      <c r="D185" s="40" t="s">
        <v>41</v>
      </c>
      <c r="E185" s="41"/>
      <c r="F185" s="41"/>
      <c r="G185" s="41"/>
      <c r="H185" s="41"/>
      <c r="I185" s="41"/>
      <c r="J185" s="41"/>
      <c r="K185" s="42">
        <v>4</v>
      </c>
      <c r="L185" s="42">
        <v>731.72</v>
      </c>
      <c r="M185" s="43">
        <f t="shared" si="51"/>
        <v>2926.88</v>
      </c>
      <c r="N185" s="42">
        <v>4</v>
      </c>
      <c r="O185" s="48"/>
      <c r="P185" s="43">
        <f t="shared" si="52"/>
        <v>0</v>
      </c>
    </row>
    <row r="186" spans="1:16" x14ac:dyDescent="0.25">
      <c r="A186" s="38" t="s">
        <v>42</v>
      </c>
      <c r="B186" s="39" t="s">
        <v>26</v>
      </c>
      <c r="C186" s="39" t="s">
        <v>27</v>
      </c>
      <c r="D186" s="40" t="s">
        <v>43</v>
      </c>
      <c r="E186" s="41"/>
      <c r="F186" s="41"/>
      <c r="G186" s="41"/>
      <c r="H186" s="41"/>
      <c r="I186" s="41"/>
      <c r="J186" s="41"/>
      <c r="K186" s="42">
        <v>4</v>
      </c>
      <c r="L186" s="42">
        <v>585.4</v>
      </c>
      <c r="M186" s="43">
        <f t="shared" si="51"/>
        <v>2341.6</v>
      </c>
      <c r="N186" s="42">
        <v>4</v>
      </c>
      <c r="O186" s="48"/>
      <c r="P186" s="43">
        <f t="shared" si="52"/>
        <v>0</v>
      </c>
    </row>
    <row r="187" spans="1:16" x14ac:dyDescent="0.25">
      <c r="A187" s="38" t="s">
        <v>44</v>
      </c>
      <c r="B187" s="39" t="s">
        <v>26</v>
      </c>
      <c r="C187" s="39" t="s">
        <v>27</v>
      </c>
      <c r="D187" s="40" t="s">
        <v>45</v>
      </c>
      <c r="E187" s="41"/>
      <c r="F187" s="41"/>
      <c r="G187" s="41"/>
      <c r="H187" s="41"/>
      <c r="I187" s="41"/>
      <c r="J187" s="41"/>
      <c r="K187" s="42">
        <v>4</v>
      </c>
      <c r="L187" s="42">
        <v>639.58000000000004</v>
      </c>
      <c r="M187" s="43">
        <f t="shared" si="51"/>
        <v>2558.3200000000002</v>
      </c>
      <c r="N187" s="42">
        <v>4</v>
      </c>
      <c r="O187" s="48"/>
      <c r="P187" s="43">
        <f t="shared" si="52"/>
        <v>0</v>
      </c>
    </row>
    <row r="188" spans="1:16" x14ac:dyDescent="0.25">
      <c r="A188" s="38" t="s">
        <v>46</v>
      </c>
      <c r="B188" s="39" t="s">
        <v>26</v>
      </c>
      <c r="C188" s="39" t="s">
        <v>27</v>
      </c>
      <c r="D188" s="40" t="s">
        <v>47</v>
      </c>
      <c r="E188" s="41"/>
      <c r="F188" s="41"/>
      <c r="G188" s="41"/>
      <c r="H188" s="41"/>
      <c r="I188" s="41"/>
      <c r="J188" s="41"/>
      <c r="K188" s="42">
        <v>4</v>
      </c>
      <c r="L188" s="42">
        <v>290.94</v>
      </c>
      <c r="M188" s="43">
        <f t="shared" si="51"/>
        <v>1163.76</v>
      </c>
      <c r="N188" s="42">
        <v>4</v>
      </c>
      <c r="O188" s="48"/>
      <c r="P188" s="43">
        <f t="shared" si="52"/>
        <v>0</v>
      </c>
    </row>
    <row r="189" spans="1:16" ht="22.5" x14ac:dyDescent="0.25">
      <c r="A189" s="38" t="s">
        <v>29</v>
      </c>
      <c r="B189" s="39" t="s">
        <v>26</v>
      </c>
      <c r="C189" s="39" t="s">
        <v>27</v>
      </c>
      <c r="D189" s="40" t="s">
        <v>30</v>
      </c>
      <c r="E189" s="41"/>
      <c r="F189" s="41"/>
      <c r="G189" s="41"/>
      <c r="H189" s="41"/>
      <c r="I189" s="41"/>
      <c r="J189" s="41"/>
      <c r="K189" s="42">
        <v>4</v>
      </c>
      <c r="L189" s="42">
        <v>295.24</v>
      </c>
      <c r="M189" s="43">
        <f t="shared" si="51"/>
        <v>1180.96</v>
      </c>
      <c r="N189" s="42">
        <v>4</v>
      </c>
      <c r="O189" s="48"/>
      <c r="P189" s="43">
        <f t="shared" si="52"/>
        <v>0</v>
      </c>
    </row>
    <row r="190" spans="1:16" x14ac:dyDescent="0.25">
      <c r="A190" s="38" t="s">
        <v>48</v>
      </c>
      <c r="B190" s="39" t="s">
        <v>26</v>
      </c>
      <c r="C190" s="39" t="s">
        <v>27</v>
      </c>
      <c r="D190" s="40" t="s">
        <v>49</v>
      </c>
      <c r="E190" s="41"/>
      <c r="F190" s="41"/>
      <c r="G190" s="41"/>
      <c r="H190" s="41"/>
      <c r="I190" s="41"/>
      <c r="J190" s="41"/>
      <c r="K190" s="42">
        <v>4</v>
      </c>
      <c r="L190" s="42">
        <v>295.24</v>
      </c>
      <c r="M190" s="43">
        <f t="shared" si="51"/>
        <v>1180.96</v>
      </c>
      <c r="N190" s="42">
        <v>4</v>
      </c>
      <c r="O190" s="48"/>
      <c r="P190" s="43">
        <f t="shared" si="52"/>
        <v>0</v>
      </c>
    </row>
    <row r="191" spans="1:16" x14ac:dyDescent="0.25">
      <c r="A191" s="38" t="s">
        <v>50</v>
      </c>
      <c r="B191" s="39" t="s">
        <v>26</v>
      </c>
      <c r="C191" s="39" t="s">
        <v>27</v>
      </c>
      <c r="D191" s="40" t="s">
        <v>51</v>
      </c>
      <c r="E191" s="41"/>
      <c r="F191" s="41"/>
      <c r="G191" s="41"/>
      <c r="H191" s="41"/>
      <c r="I191" s="41"/>
      <c r="J191" s="41"/>
      <c r="K191" s="42">
        <v>4</v>
      </c>
      <c r="L191" s="42">
        <v>371.43</v>
      </c>
      <c r="M191" s="43">
        <f t="shared" si="51"/>
        <v>1485.72</v>
      </c>
      <c r="N191" s="42">
        <v>4</v>
      </c>
      <c r="O191" s="48"/>
      <c r="P191" s="43">
        <f t="shared" si="52"/>
        <v>0</v>
      </c>
    </row>
    <row r="192" spans="1:16" ht="22.5" x14ac:dyDescent="0.25">
      <c r="A192" s="38" t="s">
        <v>31</v>
      </c>
      <c r="B192" s="39" t="s">
        <v>26</v>
      </c>
      <c r="C192" s="39" t="s">
        <v>27</v>
      </c>
      <c r="D192" s="40" t="s">
        <v>32</v>
      </c>
      <c r="E192" s="41"/>
      <c r="F192" s="41"/>
      <c r="G192" s="41"/>
      <c r="H192" s="41"/>
      <c r="I192" s="41"/>
      <c r="J192" s="41"/>
      <c r="K192" s="42">
        <v>4</v>
      </c>
      <c r="L192" s="42">
        <v>100</v>
      </c>
      <c r="M192" s="43">
        <f t="shared" si="51"/>
        <v>400</v>
      </c>
      <c r="N192" s="42">
        <v>4</v>
      </c>
      <c r="O192" s="48"/>
      <c r="P192" s="43">
        <f t="shared" si="52"/>
        <v>0</v>
      </c>
    </row>
    <row r="193" spans="1:16" x14ac:dyDescent="0.25">
      <c r="A193" s="41"/>
      <c r="B193" s="41"/>
      <c r="C193" s="41"/>
      <c r="D193" s="44"/>
      <c r="E193" s="41"/>
      <c r="F193" s="41"/>
      <c r="G193" s="41"/>
      <c r="H193" s="41"/>
      <c r="I193" s="41"/>
      <c r="J193" s="45" t="s">
        <v>52</v>
      </c>
      <c r="K193" s="42">
        <v>1</v>
      </c>
      <c r="L193" s="46">
        <f>M183+M184+M185+M186+M187+M188+M189+M190+M191+M192</f>
        <v>151658.28</v>
      </c>
      <c r="M193" s="46">
        <f t="shared" si="51"/>
        <v>151658.28</v>
      </c>
      <c r="N193" s="42">
        <v>1</v>
      </c>
      <c r="O193" s="46">
        <f>P183+P184+P185+P186+P187+P188+P189+P190+P191+P192</f>
        <v>0</v>
      </c>
      <c r="P193" s="46">
        <f t="shared" si="52"/>
        <v>0</v>
      </c>
    </row>
    <row r="194" spans="1:16" x14ac:dyDescent="0.25">
      <c r="A194" s="41"/>
      <c r="B194" s="41"/>
      <c r="C194" s="41"/>
      <c r="D194" s="44"/>
      <c r="E194" s="41"/>
      <c r="F194" s="41"/>
      <c r="G194" s="41"/>
      <c r="H194" s="41"/>
      <c r="I194" s="41"/>
      <c r="J194" s="45" t="s">
        <v>115</v>
      </c>
      <c r="K194" s="42">
        <v>1</v>
      </c>
      <c r="L194" s="46">
        <f>M177+M182</f>
        <v>156225.92000000001</v>
      </c>
      <c r="M194" s="46">
        <f t="shared" si="51"/>
        <v>156225.92000000001</v>
      </c>
      <c r="N194" s="42">
        <v>1</v>
      </c>
      <c r="O194" s="46">
        <f>P177+P182</f>
        <v>0</v>
      </c>
      <c r="P194" s="46">
        <f t="shared" si="52"/>
        <v>0</v>
      </c>
    </row>
    <row r="195" spans="1:16" x14ac:dyDescent="0.25">
      <c r="A195" s="30" t="s">
        <v>93</v>
      </c>
      <c r="B195" s="30" t="s">
        <v>16</v>
      </c>
      <c r="C195" s="30" t="s">
        <v>17</v>
      </c>
      <c r="D195" s="31" t="s">
        <v>94</v>
      </c>
      <c r="E195" s="32"/>
      <c r="F195" s="32"/>
      <c r="G195" s="32"/>
      <c r="H195" s="32"/>
      <c r="I195" s="32"/>
      <c r="J195" s="32"/>
      <c r="K195" s="33">
        <f t="shared" ref="K195:P195" si="53">K198</f>
        <v>1</v>
      </c>
      <c r="L195" s="33">
        <f t="shared" si="53"/>
        <v>5106</v>
      </c>
      <c r="M195" s="33">
        <f t="shared" si="53"/>
        <v>5106</v>
      </c>
      <c r="N195" s="33">
        <f t="shared" si="53"/>
        <v>1</v>
      </c>
      <c r="O195" s="33">
        <f t="shared" si="53"/>
        <v>0</v>
      </c>
      <c r="P195" s="33">
        <f t="shared" si="53"/>
        <v>0</v>
      </c>
    </row>
    <row r="196" spans="1:16" ht="22.5" x14ac:dyDescent="0.25">
      <c r="A196" s="38" t="s">
        <v>95</v>
      </c>
      <c r="B196" s="39" t="s">
        <v>26</v>
      </c>
      <c r="C196" s="39" t="s">
        <v>27</v>
      </c>
      <c r="D196" s="40" t="s">
        <v>96</v>
      </c>
      <c r="E196" s="41"/>
      <c r="F196" s="41"/>
      <c r="G196" s="41"/>
      <c r="H196" s="41"/>
      <c r="I196" s="41"/>
      <c r="J196" s="41"/>
      <c r="K196" s="42">
        <v>1</v>
      </c>
      <c r="L196" s="42">
        <v>2000</v>
      </c>
      <c r="M196" s="43">
        <f>ROUND(K196*L196,2)</f>
        <v>2000</v>
      </c>
      <c r="N196" s="42">
        <v>1</v>
      </c>
      <c r="O196" s="48"/>
      <c r="P196" s="43">
        <f>ROUND(N196*O196,2)</f>
        <v>0</v>
      </c>
    </row>
    <row r="197" spans="1:16" ht="22.5" x14ac:dyDescent="0.25">
      <c r="A197" s="38" t="s">
        <v>97</v>
      </c>
      <c r="B197" s="39" t="s">
        <v>26</v>
      </c>
      <c r="C197" s="39" t="s">
        <v>27</v>
      </c>
      <c r="D197" s="40" t="s">
        <v>98</v>
      </c>
      <c r="E197" s="41"/>
      <c r="F197" s="41"/>
      <c r="G197" s="41"/>
      <c r="H197" s="41"/>
      <c r="I197" s="41"/>
      <c r="J197" s="41"/>
      <c r="K197" s="42">
        <v>1</v>
      </c>
      <c r="L197" s="42">
        <v>3106</v>
      </c>
      <c r="M197" s="43">
        <f>ROUND(K197*L197,2)</f>
        <v>3106</v>
      </c>
      <c r="N197" s="42">
        <v>1</v>
      </c>
      <c r="O197" s="48"/>
      <c r="P197" s="43">
        <f>ROUND(N197*O197,2)</f>
        <v>0</v>
      </c>
    </row>
    <row r="198" spans="1:16" x14ac:dyDescent="0.25">
      <c r="A198" s="41"/>
      <c r="B198" s="41"/>
      <c r="C198" s="41"/>
      <c r="D198" s="44"/>
      <c r="E198" s="41"/>
      <c r="F198" s="41"/>
      <c r="G198" s="41"/>
      <c r="H198" s="41"/>
      <c r="I198" s="41"/>
      <c r="J198" s="45" t="s">
        <v>99</v>
      </c>
      <c r="K198" s="42">
        <v>1</v>
      </c>
      <c r="L198" s="46">
        <f>SUM(M196:M197)</f>
        <v>5106</v>
      </c>
      <c r="M198" s="46">
        <f>ROUND(K198*L198,2)</f>
        <v>5106</v>
      </c>
      <c r="N198" s="42">
        <v>1</v>
      </c>
      <c r="O198" s="46">
        <f>SUM(P196:P197)</f>
        <v>0</v>
      </c>
      <c r="P198" s="46">
        <f>ROUND(N198*O198,2)</f>
        <v>0</v>
      </c>
    </row>
    <row r="199" spans="1:16" x14ac:dyDescent="0.25">
      <c r="A199" s="41"/>
      <c r="B199" s="41"/>
      <c r="C199" s="41"/>
      <c r="D199" s="44"/>
      <c r="E199" s="41"/>
      <c r="F199" s="41"/>
      <c r="G199" s="41"/>
      <c r="H199" s="41"/>
      <c r="I199" s="41"/>
      <c r="J199" s="45" t="s">
        <v>116</v>
      </c>
      <c r="K199" s="42">
        <v>1</v>
      </c>
      <c r="L199" s="46">
        <f>M176+M195</f>
        <v>161331.92000000001</v>
      </c>
      <c r="M199" s="46">
        <f>ROUND(K199*L199,2)</f>
        <v>161331.92000000001</v>
      </c>
      <c r="N199" s="42">
        <v>1</v>
      </c>
      <c r="O199" s="46">
        <f>P176+P195</f>
        <v>0</v>
      </c>
      <c r="P199" s="46">
        <f>ROUND(N199*O199,2)</f>
        <v>0</v>
      </c>
    </row>
    <row r="200" spans="1:16" x14ac:dyDescent="0.25">
      <c r="A200" s="26" t="s">
        <v>117</v>
      </c>
      <c r="B200" s="26" t="s">
        <v>16</v>
      </c>
      <c r="C200" s="26" t="s">
        <v>17</v>
      </c>
      <c r="D200" s="27" t="s">
        <v>118</v>
      </c>
      <c r="E200" s="28"/>
      <c r="F200" s="28"/>
      <c r="G200" s="28"/>
      <c r="H200" s="28"/>
      <c r="I200" s="28"/>
      <c r="J200" s="28"/>
      <c r="K200" s="29">
        <f t="shared" ref="K200:P200" si="54">K224</f>
        <v>1</v>
      </c>
      <c r="L200" s="29">
        <f t="shared" si="54"/>
        <v>239100.74</v>
      </c>
      <c r="M200" s="29">
        <f t="shared" si="54"/>
        <v>239100.74</v>
      </c>
      <c r="N200" s="29">
        <f t="shared" si="54"/>
        <v>1</v>
      </c>
      <c r="O200" s="29">
        <f t="shared" si="54"/>
        <v>0</v>
      </c>
      <c r="P200" s="29">
        <f t="shared" si="54"/>
        <v>0</v>
      </c>
    </row>
    <row r="201" spans="1:16" x14ac:dyDescent="0.25">
      <c r="A201" s="30" t="s">
        <v>119</v>
      </c>
      <c r="B201" s="30" t="s">
        <v>16</v>
      </c>
      <c r="C201" s="30" t="s">
        <v>17</v>
      </c>
      <c r="D201" s="31" t="s">
        <v>104</v>
      </c>
      <c r="E201" s="32"/>
      <c r="F201" s="32"/>
      <c r="G201" s="32"/>
      <c r="H201" s="32"/>
      <c r="I201" s="32"/>
      <c r="J201" s="32"/>
      <c r="K201" s="33">
        <f t="shared" ref="K201:P201" si="55">K219</f>
        <v>1</v>
      </c>
      <c r="L201" s="33">
        <f t="shared" si="55"/>
        <v>233994.74</v>
      </c>
      <c r="M201" s="33">
        <f t="shared" si="55"/>
        <v>233994.74</v>
      </c>
      <c r="N201" s="33">
        <f t="shared" si="55"/>
        <v>1</v>
      </c>
      <c r="O201" s="33">
        <f t="shared" si="55"/>
        <v>0</v>
      </c>
      <c r="P201" s="33">
        <f t="shared" si="55"/>
        <v>0</v>
      </c>
    </row>
    <row r="202" spans="1:16" x14ac:dyDescent="0.25">
      <c r="A202" s="34" t="s">
        <v>120</v>
      </c>
      <c r="B202" s="34" t="s">
        <v>16</v>
      </c>
      <c r="C202" s="34" t="s">
        <v>17</v>
      </c>
      <c r="D202" s="35" t="s">
        <v>121</v>
      </c>
      <c r="E202" s="36"/>
      <c r="F202" s="36"/>
      <c r="G202" s="36"/>
      <c r="H202" s="36"/>
      <c r="I202" s="36"/>
      <c r="J202" s="36"/>
      <c r="K202" s="37">
        <f t="shared" ref="K202:P202" si="56">K206</f>
        <v>1</v>
      </c>
      <c r="L202" s="37">
        <f t="shared" si="56"/>
        <v>6851.46</v>
      </c>
      <c r="M202" s="37">
        <f t="shared" si="56"/>
        <v>6851.46</v>
      </c>
      <c r="N202" s="37">
        <f t="shared" si="56"/>
        <v>1</v>
      </c>
      <c r="O202" s="37">
        <f t="shared" si="56"/>
        <v>0</v>
      </c>
      <c r="P202" s="37">
        <f t="shared" si="56"/>
        <v>0</v>
      </c>
    </row>
    <row r="203" spans="1:16" x14ac:dyDescent="0.25">
      <c r="A203" s="38" t="s">
        <v>25</v>
      </c>
      <c r="B203" s="39" t="s">
        <v>26</v>
      </c>
      <c r="C203" s="39" t="s">
        <v>27</v>
      </c>
      <c r="D203" s="40" t="s">
        <v>28</v>
      </c>
      <c r="E203" s="41"/>
      <c r="F203" s="41"/>
      <c r="G203" s="41"/>
      <c r="H203" s="41"/>
      <c r="I203" s="41"/>
      <c r="J203" s="41"/>
      <c r="K203" s="42">
        <v>6</v>
      </c>
      <c r="L203" s="42">
        <v>746.67</v>
      </c>
      <c r="M203" s="43">
        <f>ROUND(K203*L203,2)</f>
        <v>4480.0200000000004</v>
      </c>
      <c r="N203" s="42">
        <v>6</v>
      </c>
      <c r="O203" s="48"/>
      <c r="P203" s="43">
        <f>ROUND(N203*O203,2)</f>
        <v>0</v>
      </c>
    </row>
    <row r="204" spans="1:16" ht="22.5" x14ac:dyDescent="0.25">
      <c r="A204" s="38" t="s">
        <v>29</v>
      </c>
      <c r="B204" s="39" t="s">
        <v>26</v>
      </c>
      <c r="C204" s="39" t="s">
        <v>27</v>
      </c>
      <c r="D204" s="40" t="s">
        <v>30</v>
      </c>
      <c r="E204" s="41"/>
      <c r="F204" s="41"/>
      <c r="G204" s="41"/>
      <c r="H204" s="41"/>
      <c r="I204" s="41"/>
      <c r="J204" s="41"/>
      <c r="K204" s="42">
        <v>6</v>
      </c>
      <c r="L204" s="42">
        <v>295.24</v>
      </c>
      <c r="M204" s="43">
        <f>ROUND(K204*L204,2)</f>
        <v>1771.44</v>
      </c>
      <c r="N204" s="42">
        <v>6</v>
      </c>
      <c r="O204" s="48"/>
      <c r="P204" s="43">
        <f>ROUND(N204*O204,2)</f>
        <v>0</v>
      </c>
    </row>
    <row r="205" spans="1:16" ht="22.5" x14ac:dyDescent="0.25">
      <c r="A205" s="38" t="s">
        <v>31</v>
      </c>
      <c r="B205" s="39" t="s">
        <v>26</v>
      </c>
      <c r="C205" s="39" t="s">
        <v>27</v>
      </c>
      <c r="D205" s="40" t="s">
        <v>32</v>
      </c>
      <c r="E205" s="41"/>
      <c r="F205" s="41"/>
      <c r="G205" s="41"/>
      <c r="H205" s="41"/>
      <c r="I205" s="41"/>
      <c r="J205" s="41"/>
      <c r="K205" s="42">
        <v>6</v>
      </c>
      <c r="L205" s="42">
        <v>100</v>
      </c>
      <c r="M205" s="43">
        <f>ROUND(K205*L205,2)</f>
        <v>600</v>
      </c>
      <c r="N205" s="42">
        <v>6</v>
      </c>
      <c r="O205" s="48"/>
      <c r="P205" s="43">
        <f>ROUND(N205*O205,2)</f>
        <v>0</v>
      </c>
    </row>
    <row r="206" spans="1:16" x14ac:dyDescent="0.25">
      <c r="A206" s="41"/>
      <c r="B206" s="41"/>
      <c r="C206" s="41"/>
      <c r="D206" s="44"/>
      <c r="E206" s="41"/>
      <c r="F206" s="41"/>
      <c r="G206" s="41"/>
      <c r="H206" s="41"/>
      <c r="I206" s="41"/>
      <c r="J206" s="45" t="s">
        <v>122</v>
      </c>
      <c r="K206" s="42">
        <v>1</v>
      </c>
      <c r="L206" s="46">
        <f>M203+M204+M205</f>
        <v>6851.46</v>
      </c>
      <c r="M206" s="46">
        <f>ROUND(K206*L206,2)</f>
        <v>6851.46</v>
      </c>
      <c r="N206" s="42">
        <v>1</v>
      </c>
      <c r="O206" s="46">
        <f>P203+P204+P205</f>
        <v>0</v>
      </c>
      <c r="P206" s="46">
        <f>ROUND(N206*O206,2)</f>
        <v>0</v>
      </c>
    </row>
    <row r="207" spans="1:16" ht="22.5" x14ac:dyDescent="0.25">
      <c r="A207" s="34" t="s">
        <v>123</v>
      </c>
      <c r="B207" s="34" t="s">
        <v>16</v>
      </c>
      <c r="C207" s="34" t="s">
        <v>17</v>
      </c>
      <c r="D207" s="35" t="s">
        <v>124</v>
      </c>
      <c r="E207" s="36"/>
      <c r="F207" s="36"/>
      <c r="G207" s="36"/>
      <c r="H207" s="36"/>
      <c r="I207" s="36"/>
      <c r="J207" s="36"/>
      <c r="K207" s="37">
        <f t="shared" ref="K207:P207" si="57">K218</f>
        <v>1</v>
      </c>
      <c r="L207" s="37">
        <f t="shared" si="57"/>
        <v>227143.28</v>
      </c>
      <c r="M207" s="37">
        <f t="shared" si="57"/>
        <v>227143.28</v>
      </c>
      <c r="N207" s="37">
        <f t="shared" si="57"/>
        <v>1</v>
      </c>
      <c r="O207" s="37">
        <f t="shared" si="57"/>
        <v>0</v>
      </c>
      <c r="P207" s="37">
        <f t="shared" si="57"/>
        <v>0</v>
      </c>
    </row>
    <row r="208" spans="1:16" ht="22.5" x14ac:dyDescent="0.25">
      <c r="A208" s="38" t="s">
        <v>36</v>
      </c>
      <c r="B208" s="39" t="s">
        <v>26</v>
      </c>
      <c r="C208" s="39" t="s">
        <v>27</v>
      </c>
      <c r="D208" s="40" t="s">
        <v>37</v>
      </c>
      <c r="E208" s="41"/>
      <c r="F208" s="41"/>
      <c r="G208" s="41"/>
      <c r="H208" s="41"/>
      <c r="I208" s="41"/>
      <c r="J208" s="41"/>
      <c r="K208" s="42">
        <v>6</v>
      </c>
      <c r="L208" s="42">
        <v>34432.949999999997</v>
      </c>
      <c r="M208" s="43">
        <f t="shared" ref="M208:M219" si="58">ROUND(K208*L208,2)</f>
        <v>206597.7</v>
      </c>
      <c r="N208" s="42">
        <v>6</v>
      </c>
      <c r="O208" s="48"/>
      <c r="P208" s="43">
        <f t="shared" ref="P208:P219" si="59">ROUND(N208*O208,2)</f>
        <v>0</v>
      </c>
    </row>
    <row r="209" spans="1:16" ht="22.5" x14ac:dyDescent="0.25">
      <c r="A209" s="38" t="s">
        <v>38</v>
      </c>
      <c r="B209" s="39" t="s">
        <v>26</v>
      </c>
      <c r="C209" s="39" t="s">
        <v>27</v>
      </c>
      <c r="D209" s="40" t="s">
        <v>39</v>
      </c>
      <c r="E209" s="41"/>
      <c r="F209" s="41"/>
      <c r="G209" s="41"/>
      <c r="H209" s="41"/>
      <c r="I209" s="41"/>
      <c r="J209" s="41"/>
      <c r="K209" s="42">
        <v>1</v>
      </c>
      <c r="L209" s="42">
        <v>688.28</v>
      </c>
      <c r="M209" s="43">
        <f t="shared" si="58"/>
        <v>688.28</v>
      </c>
      <c r="N209" s="42">
        <v>1</v>
      </c>
      <c r="O209" s="48"/>
      <c r="P209" s="43">
        <f t="shared" si="59"/>
        <v>0</v>
      </c>
    </row>
    <row r="210" spans="1:16" x14ac:dyDescent="0.25">
      <c r="A210" s="38" t="s">
        <v>40</v>
      </c>
      <c r="B210" s="39" t="s">
        <v>26</v>
      </c>
      <c r="C210" s="39" t="s">
        <v>27</v>
      </c>
      <c r="D210" s="40" t="s">
        <v>41</v>
      </c>
      <c r="E210" s="41"/>
      <c r="F210" s="41"/>
      <c r="G210" s="41"/>
      <c r="H210" s="41"/>
      <c r="I210" s="41"/>
      <c r="J210" s="41"/>
      <c r="K210" s="42">
        <v>6</v>
      </c>
      <c r="L210" s="42">
        <v>731.72</v>
      </c>
      <c r="M210" s="43">
        <f t="shared" si="58"/>
        <v>4390.32</v>
      </c>
      <c r="N210" s="42">
        <v>6</v>
      </c>
      <c r="O210" s="48"/>
      <c r="P210" s="43">
        <f t="shared" si="59"/>
        <v>0</v>
      </c>
    </row>
    <row r="211" spans="1:16" x14ac:dyDescent="0.25">
      <c r="A211" s="38" t="s">
        <v>42</v>
      </c>
      <c r="B211" s="39" t="s">
        <v>26</v>
      </c>
      <c r="C211" s="39" t="s">
        <v>27</v>
      </c>
      <c r="D211" s="40" t="s">
        <v>43</v>
      </c>
      <c r="E211" s="41"/>
      <c r="F211" s="41"/>
      <c r="G211" s="41"/>
      <c r="H211" s="41"/>
      <c r="I211" s="41"/>
      <c r="J211" s="41"/>
      <c r="K211" s="42">
        <v>6</v>
      </c>
      <c r="L211" s="42">
        <v>585.4</v>
      </c>
      <c r="M211" s="43">
        <f t="shared" si="58"/>
        <v>3512.4</v>
      </c>
      <c r="N211" s="42">
        <v>6</v>
      </c>
      <c r="O211" s="48"/>
      <c r="P211" s="43">
        <f t="shared" si="59"/>
        <v>0</v>
      </c>
    </row>
    <row r="212" spans="1:16" x14ac:dyDescent="0.25">
      <c r="A212" s="38" t="s">
        <v>44</v>
      </c>
      <c r="B212" s="39" t="s">
        <v>26</v>
      </c>
      <c r="C212" s="39" t="s">
        <v>27</v>
      </c>
      <c r="D212" s="40" t="s">
        <v>45</v>
      </c>
      <c r="E212" s="41"/>
      <c r="F212" s="41"/>
      <c r="G212" s="41"/>
      <c r="H212" s="41"/>
      <c r="I212" s="41"/>
      <c r="J212" s="41"/>
      <c r="K212" s="42">
        <v>6</v>
      </c>
      <c r="L212" s="42">
        <v>639.58000000000004</v>
      </c>
      <c r="M212" s="43">
        <f t="shared" si="58"/>
        <v>3837.48</v>
      </c>
      <c r="N212" s="42">
        <v>6</v>
      </c>
      <c r="O212" s="48"/>
      <c r="P212" s="43">
        <f t="shared" si="59"/>
        <v>0</v>
      </c>
    </row>
    <row r="213" spans="1:16" x14ac:dyDescent="0.25">
      <c r="A213" s="38" t="s">
        <v>46</v>
      </c>
      <c r="B213" s="39" t="s">
        <v>26</v>
      </c>
      <c r="C213" s="39" t="s">
        <v>27</v>
      </c>
      <c r="D213" s="40" t="s">
        <v>47</v>
      </c>
      <c r="E213" s="41"/>
      <c r="F213" s="41"/>
      <c r="G213" s="41"/>
      <c r="H213" s="41"/>
      <c r="I213" s="41"/>
      <c r="J213" s="41"/>
      <c r="K213" s="42">
        <v>6</v>
      </c>
      <c r="L213" s="42">
        <v>290.94</v>
      </c>
      <c r="M213" s="43">
        <f t="shared" si="58"/>
        <v>1745.64</v>
      </c>
      <c r="N213" s="42">
        <v>6</v>
      </c>
      <c r="O213" s="48"/>
      <c r="P213" s="43">
        <f t="shared" si="59"/>
        <v>0</v>
      </c>
    </row>
    <row r="214" spans="1:16" ht="22.5" x14ac:dyDescent="0.25">
      <c r="A214" s="38" t="s">
        <v>29</v>
      </c>
      <c r="B214" s="39" t="s">
        <v>26</v>
      </c>
      <c r="C214" s="39" t="s">
        <v>27</v>
      </c>
      <c r="D214" s="40" t="s">
        <v>30</v>
      </c>
      <c r="E214" s="41"/>
      <c r="F214" s="41"/>
      <c r="G214" s="41"/>
      <c r="H214" s="41"/>
      <c r="I214" s="41"/>
      <c r="J214" s="41"/>
      <c r="K214" s="42">
        <v>6</v>
      </c>
      <c r="L214" s="42">
        <v>295.24</v>
      </c>
      <c r="M214" s="43">
        <f t="shared" si="58"/>
        <v>1771.44</v>
      </c>
      <c r="N214" s="42">
        <v>6</v>
      </c>
      <c r="O214" s="48"/>
      <c r="P214" s="43">
        <f t="shared" si="59"/>
        <v>0</v>
      </c>
    </row>
    <row r="215" spans="1:16" x14ac:dyDescent="0.25">
      <c r="A215" s="38" t="s">
        <v>48</v>
      </c>
      <c r="B215" s="39" t="s">
        <v>26</v>
      </c>
      <c r="C215" s="39" t="s">
        <v>27</v>
      </c>
      <c r="D215" s="40" t="s">
        <v>49</v>
      </c>
      <c r="E215" s="41"/>
      <c r="F215" s="41"/>
      <c r="G215" s="41"/>
      <c r="H215" s="41"/>
      <c r="I215" s="41"/>
      <c r="J215" s="41"/>
      <c r="K215" s="42">
        <v>6</v>
      </c>
      <c r="L215" s="42">
        <v>295.24</v>
      </c>
      <c r="M215" s="43">
        <f t="shared" si="58"/>
        <v>1771.44</v>
      </c>
      <c r="N215" s="42">
        <v>6</v>
      </c>
      <c r="O215" s="48"/>
      <c r="P215" s="43">
        <f t="shared" si="59"/>
        <v>0</v>
      </c>
    </row>
    <row r="216" spans="1:16" x14ac:dyDescent="0.25">
      <c r="A216" s="38" t="s">
        <v>50</v>
      </c>
      <c r="B216" s="39" t="s">
        <v>26</v>
      </c>
      <c r="C216" s="39" t="s">
        <v>27</v>
      </c>
      <c r="D216" s="40" t="s">
        <v>51</v>
      </c>
      <c r="E216" s="41"/>
      <c r="F216" s="41"/>
      <c r="G216" s="41"/>
      <c r="H216" s="41"/>
      <c r="I216" s="41"/>
      <c r="J216" s="41"/>
      <c r="K216" s="42">
        <v>6</v>
      </c>
      <c r="L216" s="42">
        <v>371.43</v>
      </c>
      <c r="M216" s="43">
        <f t="shared" si="58"/>
        <v>2228.58</v>
      </c>
      <c r="N216" s="42">
        <v>6</v>
      </c>
      <c r="O216" s="48"/>
      <c r="P216" s="43">
        <f t="shared" si="59"/>
        <v>0</v>
      </c>
    </row>
    <row r="217" spans="1:16" ht="22.5" x14ac:dyDescent="0.25">
      <c r="A217" s="38" t="s">
        <v>31</v>
      </c>
      <c r="B217" s="39" t="s">
        <v>26</v>
      </c>
      <c r="C217" s="39" t="s">
        <v>27</v>
      </c>
      <c r="D217" s="40" t="s">
        <v>32</v>
      </c>
      <c r="E217" s="41"/>
      <c r="F217" s="41"/>
      <c r="G217" s="41"/>
      <c r="H217" s="41"/>
      <c r="I217" s="41"/>
      <c r="J217" s="41"/>
      <c r="K217" s="42">
        <v>6</v>
      </c>
      <c r="L217" s="42">
        <v>100</v>
      </c>
      <c r="M217" s="43">
        <f t="shared" si="58"/>
        <v>600</v>
      </c>
      <c r="N217" s="42">
        <v>6</v>
      </c>
      <c r="O217" s="48"/>
      <c r="P217" s="43">
        <f t="shared" si="59"/>
        <v>0</v>
      </c>
    </row>
    <row r="218" spans="1:16" x14ac:dyDescent="0.25">
      <c r="A218" s="41"/>
      <c r="B218" s="41"/>
      <c r="C218" s="41"/>
      <c r="D218" s="44"/>
      <c r="E218" s="41"/>
      <c r="F218" s="41"/>
      <c r="G218" s="41"/>
      <c r="H218" s="41"/>
      <c r="I218" s="41"/>
      <c r="J218" s="45" t="s">
        <v>125</v>
      </c>
      <c r="K218" s="42">
        <v>1</v>
      </c>
      <c r="L218" s="46">
        <f>M208+M209+M210+M211+M212+M213+M214+M215+M216+M217</f>
        <v>227143.28</v>
      </c>
      <c r="M218" s="46">
        <f t="shared" si="58"/>
        <v>227143.28</v>
      </c>
      <c r="N218" s="42">
        <v>1</v>
      </c>
      <c r="O218" s="46">
        <f>P208+P209+P210+P211+P212+P213+P214+P215+P216+P217</f>
        <v>0</v>
      </c>
      <c r="P218" s="46">
        <f t="shared" si="59"/>
        <v>0</v>
      </c>
    </row>
    <row r="219" spans="1:16" x14ac:dyDescent="0.25">
      <c r="A219" s="41"/>
      <c r="B219" s="41"/>
      <c r="C219" s="41"/>
      <c r="D219" s="44"/>
      <c r="E219" s="41"/>
      <c r="F219" s="41"/>
      <c r="G219" s="41"/>
      <c r="H219" s="41"/>
      <c r="I219" s="41"/>
      <c r="J219" s="45" t="s">
        <v>126</v>
      </c>
      <c r="K219" s="42">
        <v>1</v>
      </c>
      <c r="L219" s="46">
        <f>M202+M207</f>
        <v>233994.74</v>
      </c>
      <c r="M219" s="46">
        <f t="shared" si="58"/>
        <v>233994.74</v>
      </c>
      <c r="N219" s="42">
        <v>1</v>
      </c>
      <c r="O219" s="46">
        <f>P202+P207</f>
        <v>0</v>
      </c>
      <c r="P219" s="46">
        <f t="shared" si="59"/>
        <v>0</v>
      </c>
    </row>
    <row r="220" spans="1:16" x14ac:dyDescent="0.25">
      <c r="A220" s="30" t="s">
        <v>93</v>
      </c>
      <c r="B220" s="30" t="s">
        <v>16</v>
      </c>
      <c r="C220" s="30" t="s">
        <v>17</v>
      </c>
      <c r="D220" s="31" t="s">
        <v>94</v>
      </c>
      <c r="E220" s="32"/>
      <c r="F220" s="32"/>
      <c r="G220" s="32"/>
      <c r="H220" s="32"/>
      <c r="I220" s="32"/>
      <c r="J220" s="32"/>
      <c r="K220" s="33">
        <f t="shared" ref="K220:P220" si="60">K223</f>
        <v>1</v>
      </c>
      <c r="L220" s="33">
        <f t="shared" si="60"/>
        <v>5106</v>
      </c>
      <c r="M220" s="33">
        <f t="shared" si="60"/>
        <v>5106</v>
      </c>
      <c r="N220" s="33">
        <f t="shared" si="60"/>
        <v>1</v>
      </c>
      <c r="O220" s="33">
        <f t="shared" si="60"/>
        <v>0</v>
      </c>
      <c r="P220" s="33">
        <f t="shared" si="60"/>
        <v>0</v>
      </c>
    </row>
    <row r="221" spans="1:16" ht="22.5" x14ac:dyDescent="0.25">
      <c r="A221" s="38" t="s">
        <v>95</v>
      </c>
      <c r="B221" s="39" t="s">
        <v>26</v>
      </c>
      <c r="C221" s="39" t="s">
        <v>27</v>
      </c>
      <c r="D221" s="40" t="s">
        <v>96</v>
      </c>
      <c r="E221" s="41"/>
      <c r="F221" s="41"/>
      <c r="G221" s="41"/>
      <c r="H221" s="41"/>
      <c r="I221" s="41"/>
      <c r="J221" s="41"/>
      <c r="K221" s="42">
        <v>1</v>
      </c>
      <c r="L221" s="42">
        <v>2000</v>
      </c>
      <c r="M221" s="43">
        <f>ROUND(K221*L221,2)</f>
        <v>2000</v>
      </c>
      <c r="N221" s="42">
        <v>1</v>
      </c>
      <c r="O221" s="48"/>
      <c r="P221" s="43">
        <f>ROUND(N221*O221,2)</f>
        <v>0</v>
      </c>
    </row>
    <row r="222" spans="1:16" ht="22.5" x14ac:dyDescent="0.25">
      <c r="A222" s="38" t="s">
        <v>97</v>
      </c>
      <c r="B222" s="39" t="s">
        <v>26</v>
      </c>
      <c r="C222" s="39" t="s">
        <v>27</v>
      </c>
      <c r="D222" s="40" t="s">
        <v>98</v>
      </c>
      <c r="E222" s="41"/>
      <c r="F222" s="41"/>
      <c r="G222" s="41"/>
      <c r="H222" s="41"/>
      <c r="I222" s="41"/>
      <c r="J222" s="41"/>
      <c r="K222" s="42">
        <v>1</v>
      </c>
      <c r="L222" s="42">
        <v>3106</v>
      </c>
      <c r="M222" s="43">
        <f>ROUND(K222*L222,2)</f>
        <v>3106</v>
      </c>
      <c r="N222" s="42">
        <v>1</v>
      </c>
      <c r="O222" s="48"/>
      <c r="P222" s="43">
        <f>ROUND(N222*O222,2)</f>
        <v>0</v>
      </c>
    </row>
    <row r="223" spans="1:16" x14ac:dyDescent="0.25">
      <c r="A223" s="41"/>
      <c r="B223" s="41"/>
      <c r="C223" s="41"/>
      <c r="D223" s="44"/>
      <c r="E223" s="41"/>
      <c r="F223" s="41"/>
      <c r="G223" s="41"/>
      <c r="H223" s="41"/>
      <c r="I223" s="41"/>
      <c r="J223" s="45" t="s">
        <v>99</v>
      </c>
      <c r="K223" s="42">
        <v>1</v>
      </c>
      <c r="L223" s="46">
        <f>SUM(M221:M222)</f>
        <v>5106</v>
      </c>
      <c r="M223" s="46">
        <f>ROUND(K223*L223,2)</f>
        <v>5106</v>
      </c>
      <c r="N223" s="42">
        <v>1</v>
      </c>
      <c r="O223" s="46">
        <f>SUM(P221:P222)</f>
        <v>0</v>
      </c>
      <c r="P223" s="46">
        <f>ROUND(N223*O223,2)</f>
        <v>0</v>
      </c>
    </row>
    <row r="224" spans="1:16" x14ac:dyDescent="0.25">
      <c r="A224" s="41"/>
      <c r="B224" s="41"/>
      <c r="C224" s="41"/>
      <c r="D224" s="44"/>
      <c r="E224" s="41"/>
      <c r="F224" s="41"/>
      <c r="G224" s="41"/>
      <c r="H224" s="41"/>
      <c r="I224" s="41"/>
      <c r="J224" s="45" t="s">
        <v>127</v>
      </c>
      <c r="K224" s="42">
        <v>1</v>
      </c>
      <c r="L224" s="46">
        <f>M201+M220</f>
        <v>239100.74</v>
      </c>
      <c r="M224" s="46">
        <f>ROUND(K224*L224,2)</f>
        <v>239100.74</v>
      </c>
      <c r="N224" s="42">
        <v>1</v>
      </c>
      <c r="O224" s="46">
        <f>P201+P220</f>
        <v>0</v>
      </c>
      <c r="P224" s="46">
        <f>ROUND(N224*O224,2)</f>
        <v>0</v>
      </c>
    </row>
    <row r="225" spans="1:16" x14ac:dyDescent="0.25">
      <c r="A225" s="26" t="s">
        <v>128</v>
      </c>
      <c r="B225" s="26" t="s">
        <v>16</v>
      </c>
      <c r="C225" s="26" t="s">
        <v>17</v>
      </c>
      <c r="D225" s="27" t="s">
        <v>129</v>
      </c>
      <c r="E225" s="28"/>
      <c r="F225" s="28"/>
      <c r="G225" s="28"/>
      <c r="H225" s="28"/>
      <c r="I225" s="28"/>
      <c r="J225" s="28"/>
      <c r="K225" s="29">
        <f t="shared" ref="K225:P225" si="61">K249</f>
        <v>1</v>
      </c>
      <c r="L225" s="29">
        <f t="shared" si="61"/>
        <v>744598.07</v>
      </c>
      <c r="M225" s="29">
        <f t="shared" si="61"/>
        <v>744598.07</v>
      </c>
      <c r="N225" s="29">
        <f t="shared" si="61"/>
        <v>1</v>
      </c>
      <c r="O225" s="29">
        <f t="shared" si="61"/>
        <v>0</v>
      </c>
      <c r="P225" s="29">
        <f t="shared" si="61"/>
        <v>0</v>
      </c>
    </row>
    <row r="226" spans="1:16" x14ac:dyDescent="0.25">
      <c r="A226" s="30" t="s">
        <v>130</v>
      </c>
      <c r="B226" s="30" t="s">
        <v>16</v>
      </c>
      <c r="C226" s="30" t="s">
        <v>17</v>
      </c>
      <c r="D226" s="31" t="s">
        <v>104</v>
      </c>
      <c r="E226" s="32"/>
      <c r="F226" s="32"/>
      <c r="G226" s="32"/>
      <c r="H226" s="32"/>
      <c r="I226" s="32"/>
      <c r="J226" s="32"/>
      <c r="K226" s="33">
        <f t="shared" ref="K226:P226" si="62">K244</f>
        <v>1</v>
      </c>
      <c r="L226" s="33">
        <f t="shared" si="62"/>
        <v>739492.07</v>
      </c>
      <c r="M226" s="33">
        <f t="shared" si="62"/>
        <v>739492.07</v>
      </c>
      <c r="N226" s="33">
        <f t="shared" si="62"/>
        <v>1</v>
      </c>
      <c r="O226" s="33">
        <f t="shared" si="62"/>
        <v>0</v>
      </c>
      <c r="P226" s="33">
        <f t="shared" si="62"/>
        <v>0</v>
      </c>
    </row>
    <row r="227" spans="1:16" x14ac:dyDescent="0.25">
      <c r="A227" s="34" t="s">
        <v>131</v>
      </c>
      <c r="B227" s="34" t="s">
        <v>16</v>
      </c>
      <c r="C227" s="34" t="s">
        <v>17</v>
      </c>
      <c r="D227" s="35" t="s">
        <v>132</v>
      </c>
      <c r="E227" s="36"/>
      <c r="F227" s="36"/>
      <c r="G227" s="36"/>
      <c r="H227" s="36"/>
      <c r="I227" s="36"/>
      <c r="J227" s="36"/>
      <c r="K227" s="37">
        <f t="shared" ref="K227:P227" si="63">K231</f>
        <v>1</v>
      </c>
      <c r="L227" s="37">
        <f t="shared" si="63"/>
        <v>21696.29</v>
      </c>
      <c r="M227" s="37">
        <f t="shared" si="63"/>
        <v>21696.29</v>
      </c>
      <c r="N227" s="37">
        <f t="shared" si="63"/>
        <v>1</v>
      </c>
      <c r="O227" s="37">
        <f t="shared" si="63"/>
        <v>0</v>
      </c>
      <c r="P227" s="37">
        <f t="shared" si="63"/>
        <v>0</v>
      </c>
    </row>
    <row r="228" spans="1:16" x14ac:dyDescent="0.25">
      <c r="A228" s="38" t="s">
        <v>25</v>
      </c>
      <c r="B228" s="39" t="s">
        <v>26</v>
      </c>
      <c r="C228" s="39" t="s">
        <v>27</v>
      </c>
      <c r="D228" s="40" t="s">
        <v>28</v>
      </c>
      <c r="E228" s="41"/>
      <c r="F228" s="41"/>
      <c r="G228" s="41"/>
      <c r="H228" s="41"/>
      <c r="I228" s="41"/>
      <c r="J228" s="41"/>
      <c r="K228" s="42">
        <v>19</v>
      </c>
      <c r="L228" s="42">
        <v>746.67</v>
      </c>
      <c r="M228" s="43">
        <f>ROUND(K228*L228,2)</f>
        <v>14186.73</v>
      </c>
      <c r="N228" s="42">
        <v>19</v>
      </c>
      <c r="O228" s="48"/>
      <c r="P228" s="43">
        <f>ROUND(N228*O228,2)</f>
        <v>0</v>
      </c>
    </row>
    <row r="229" spans="1:16" ht="22.5" x14ac:dyDescent="0.25">
      <c r="A229" s="38" t="s">
        <v>29</v>
      </c>
      <c r="B229" s="39" t="s">
        <v>26</v>
      </c>
      <c r="C229" s="39" t="s">
        <v>27</v>
      </c>
      <c r="D229" s="40" t="s">
        <v>30</v>
      </c>
      <c r="E229" s="41"/>
      <c r="F229" s="41"/>
      <c r="G229" s="41"/>
      <c r="H229" s="41"/>
      <c r="I229" s="41"/>
      <c r="J229" s="41"/>
      <c r="K229" s="42">
        <v>19</v>
      </c>
      <c r="L229" s="42">
        <v>295.24</v>
      </c>
      <c r="M229" s="43">
        <f>ROUND(K229*L229,2)</f>
        <v>5609.56</v>
      </c>
      <c r="N229" s="42">
        <v>19</v>
      </c>
      <c r="O229" s="48"/>
      <c r="P229" s="43">
        <f>ROUND(N229*O229,2)</f>
        <v>0</v>
      </c>
    </row>
    <row r="230" spans="1:16" ht="22.5" x14ac:dyDescent="0.25">
      <c r="A230" s="38" t="s">
        <v>31</v>
      </c>
      <c r="B230" s="39" t="s">
        <v>26</v>
      </c>
      <c r="C230" s="39" t="s">
        <v>27</v>
      </c>
      <c r="D230" s="40" t="s">
        <v>32</v>
      </c>
      <c r="E230" s="41"/>
      <c r="F230" s="41"/>
      <c r="G230" s="41"/>
      <c r="H230" s="41"/>
      <c r="I230" s="41"/>
      <c r="J230" s="41"/>
      <c r="K230" s="42">
        <v>19</v>
      </c>
      <c r="L230" s="42">
        <v>100</v>
      </c>
      <c r="M230" s="43">
        <f>ROUND(K230*L230,2)</f>
        <v>1900</v>
      </c>
      <c r="N230" s="42">
        <v>19</v>
      </c>
      <c r="O230" s="48"/>
      <c r="P230" s="43">
        <f>ROUND(N230*O230,2)</f>
        <v>0</v>
      </c>
    </row>
    <row r="231" spans="1:16" x14ac:dyDescent="0.25">
      <c r="A231" s="41"/>
      <c r="B231" s="41"/>
      <c r="C231" s="41"/>
      <c r="D231" s="44"/>
      <c r="E231" s="41"/>
      <c r="F231" s="41"/>
      <c r="G231" s="41"/>
      <c r="H231" s="41"/>
      <c r="I231" s="41"/>
      <c r="J231" s="45" t="s">
        <v>133</v>
      </c>
      <c r="K231" s="42">
        <v>1</v>
      </c>
      <c r="L231" s="46">
        <f>M228+M229+M230</f>
        <v>21696.29</v>
      </c>
      <c r="M231" s="46">
        <f>ROUND(K231*L231,2)</f>
        <v>21696.29</v>
      </c>
      <c r="N231" s="42">
        <v>1</v>
      </c>
      <c r="O231" s="46">
        <f>P228+P229+P230</f>
        <v>0</v>
      </c>
      <c r="P231" s="46">
        <f>ROUND(N231*O231,2)</f>
        <v>0</v>
      </c>
    </row>
    <row r="232" spans="1:16" x14ac:dyDescent="0.25">
      <c r="A232" s="34" t="s">
        <v>134</v>
      </c>
      <c r="B232" s="34" t="s">
        <v>16</v>
      </c>
      <c r="C232" s="34" t="s">
        <v>17</v>
      </c>
      <c r="D232" s="35" t="s">
        <v>135</v>
      </c>
      <c r="E232" s="36"/>
      <c r="F232" s="36"/>
      <c r="G232" s="36"/>
      <c r="H232" s="36"/>
      <c r="I232" s="36"/>
      <c r="J232" s="36"/>
      <c r="K232" s="37">
        <f t="shared" ref="K232:P232" si="64">K243</f>
        <v>1</v>
      </c>
      <c r="L232" s="37">
        <f t="shared" si="64"/>
        <v>717795.78</v>
      </c>
      <c r="M232" s="37">
        <f t="shared" si="64"/>
        <v>717795.78</v>
      </c>
      <c r="N232" s="37">
        <f t="shared" si="64"/>
        <v>1</v>
      </c>
      <c r="O232" s="37">
        <f t="shared" si="64"/>
        <v>0</v>
      </c>
      <c r="P232" s="37">
        <f t="shared" si="64"/>
        <v>0</v>
      </c>
    </row>
    <row r="233" spans="1:16" ht="22.5" x14ac:dyDescent="0.25">
      <c r="A233" s="38" t="s">
        <v>36</v>
      </c>
      <c r="B233" s="39" t="s">
        <v>26</v>
      </c>
      <c r="C233" s="39" t="s">
        <v>27</v>
      </c>
      <c r="D233" s="40" t="s">
        <v>37</v>
      </c>
      <c r="E233" s="41"/>
      <c r="F233" s="41"/>
      <c r="G233" s="41"/>
      <c r="H233" s="41"/>
      <c r="I233" s="41"/>
      <c r="J233" s="41"/>
      <c r="K233" s="42">
        <v>19</v>
      </c>
      <c r="L233" s="42">
        <v>34432.949999999997</v>
      </c>
      <c r="M233" s="43">
        <f t="shared" ref="M233:M244" si="65">ROUND(K233*L233,2)</f>
        <v>654226.05000000005</v>
      </c>
      <c r="N233" s="42">
        <v>19</v>
      </c>
      <c r="O233" s="48"/>
      <c r="P233" s="43">
        <f t="shared" ref="P233:P244" si="66">ROUND(N233*O233,2)</f>
        <v>0</v>
      </c>
    </row>
    <row r="234" spans="1:16" ht="22.5" x14ac:dyDescent="0.25">
      <c r="A234" s="38" t="s">
        <v>38</v>
      </c>
      <c r="B234" s="39" t="s">
        <v>26</v>
      </c>
      <c r="C234" s="39" t="s">
        <v>27</v>
      </c>
      <c r="D234" s="40" t="s">
        <v>39</v>
      </c>
      <c r="E234" s="41"/>
      <c r="F234" s="41"/>
      <c r="G234" s="41"/>
      <c r="H234" s="41"/>
      <c r="I234" s="41"/>
      <c r="J234" s="41"/>
      <c r="K234" s="42">
        <v>1</v>
      </c>
      <c r="L234" s="42">
        <v>688.28</v>
      </c>
      <c r="M234" s="43">
        <f t="shared" si="65"/>
        <v>688.28</v>
      </c>
      <c r="N234" s="42">
        <v>1</v>
      </c>
      <c r="O234" s="48"/>
      <c r="P234" s="43">
        <f t="shared" si="66"/>
        <v>0</v>
      </c>
    </row>
    <row r="235" spans="1:16" x14ac:dyDescent="0.25">
      <c r="A235" s="38" t="s">
        <v>40</v>
      </c>
      <c r="B235" s="39" t="s">
        <v>26</v>
      </c>
      <c r="C235" s="39" t="s">
        <v>27</v>
      </c>
      <c r="D235" s="40" t="s">
        <v>41</v>
      </c>
      <c r="E235" s="41"/>
      <c r="F235" s="41"/>
      <c r="G235" s="41"/>
      <c r="H235" s="41"/>
      <c r="I235" s="41"/>
      <c r="J235" s="41"/>
      <c r="K235" s="42">
        <v>19</v>
      </c>
      <c r="L235" s="42">
        <v>731.72</v>
      </c>
      <c r="M235" s="43">
        <f t="shared" si="65"/>
        <v>13902.68</v>
      </c>
      <c r="N235" s="42">
        <v>19</v>
      </c>
      <c r="O235" s="48"/>
      <c r="P235" s="43">
        <f t="shared" si="66"/>
        <v>0</v>
      </c>
    </row>
    <row r="236" spans="1:16" x14ac:dyDescent="0.25">
      <c r="A236" s="38" t="s">
        <v>42</v>
      </c>
      <c r="B236" s="39" t="s">
        <v>26</v>
      </c>
      <c r="C236" s="39" t="s">
        <v>27</v>
      </c>
      <c r="D236" s="40" t="s">
        <v>43</v>
      </c>
      <c r="E236" s="41"/>
      <c r="F236" s="41"/>
      <c r="G236" s="41"/>
      <c r="H236" s="41"/>
      <c r="I236" s="41"/>
      <c r="J236" s="41"/>
      <c r="K236" s="42">
        <v>19</v>
      </c>
      <c r="L236" s="42">
        <v>585.4</v>
      </c>
      <c r="M236" s="43">
        <f t="shared" si="65"/>
        <v>11122.6</v>
      </c>
      <c r="N236" s="42">
        <v>19</v>
      </c>
      <c r="O236" s="48"/>
      <c r="P236" s="43">
        <f t="shared" si="66"/>
        <v>0</v>
      </c>
    </row>
    <row r="237" spans="1:16" x14ac:dyDescent="0.25">
      <c r="A237" s="38" t="s">
        <v>44</v>
      </c>
      <c r="B237" s="39" t="s">
        <v>26</v>
      </c>
      <c r="C237" s="39" t="s">
        <v>27</v>
      </c>
      <c r="D237" s="40" t="s">
        <v>45</v>
      </c>
      <c r="E237" s="41"/>
      <c r="F237" s="41"/>
      <c r="G237" s="41"/>
      <c r="H237" s="41"/>
      <c r="I237" s="41"/>
      <c r="J237" s="41"/>
      <c r="K237" s="42">
        <v>19</v>
      </c>
      <c r="L237" s="42">
        <v>639.58000000000004</v>
      </c>
      <c r="M237" s="43">
        <f t="shared" si="65"/>
        <v>12152.02</v>
      </c>
      <c r="N237" s="42">
        <v>19</v>
      </c>
      <c r="O237" s="48"/>
      <c r="P237" s="43">
        <f t="shared" si="66"/>
        <v>0</v>
      </c>
    </row>
    <row r="238" spans="1:16" x14ac:dyDescent="0.25">
      <c r="A238" s="38" t="s">
        <v>46</v>
      </c>
      <c r="B238" s="39" t="s">
        <v>26</v>
      </c>
      <c r="C238" s="39" t="s">
        <v>27</v>
      </c>
      <c r="D238" s="40" t="s">
        <v>47</v>
      </c>
      <c r="E238" s="41"/>
      <c r="F238" s="41"/>
      <c r="G238" s="41"/>
      <c r="H238" s="41"/>
      <c r="I238" s="41"/>
      <c r="J238" s="41"/>
      <c r="K238" s="42">
        <v>19</v>
      </c>
      <c r="L238" s="42">
        <v>290.94</v>
      </c>
      <c r="M238" s="43">
        <f t="shared" si="65"/>
        <v>5527.86</v>
      </c>
      <c r="N238" s="42">
        <v>19</v>
      </c>
      <c r="O238" s="48"/>
      <c r="P238" s="43">
        <f t="shared" si="66"/>
        <v>0</v>
      </c>
    </row>
    <row r="239" spans="1:16" ht="22.5" x14ac:dyDescent="0.25">
      <c r="A239" s="38" t="s">
        <v>29</v>
      </c>
      <c r="B239" s="39" t="s">
        <v>26</v>
      </c>
      <c r="C239" s="39" t="s">
        <v>27</v>
      </c>
      <c r="D239" s="40" t="s">
        <v>30</v>
      </c>
      <c r="E239" s="41"/>
      <c r="F239" s="41"/>
      <c r="G239" s="41"/>
      <c r="H239" s="41"/>
      <c r="I239" s="41"/>
      <c r="J239" s="41"/>
      <c r="K239" s="42">
        <v>19</v>
      </c>
      <c r="L239" s="42">
        <v>295.24</v>
      </c>
      <c r="M239" s="43">
        <f t="shared" si="65"/>
        <v>5609.56</v>
      </c>
      <c r="N239" s="42">
        <v>19</v>
      </c>
      <c r="O239" s="48"/>
      <c r="P239" s="43">
        <f t="shared" si="66"/>
        <v>0</v>
      </c>
    </row>
    <row r="240" spans="1:16" x14ac:dyDescent="0.25">
      <c r="A240" s="38" t="s">
        <v>48</v>
      </c>
      <c r="B240" s="39" t="s">
        <v>26</v>
      </c>
      <c r="C240" s="39" t="s">
        <v>27</v>
      </c>
      <c r="D240" s="40" t="s">
        <v>49</v>
      </c>
      <c r="E240" s="41"/>
      <c r="F240" s="41"/>
      <c r="G240" s="41"/>
      <c r="H240" s="41"/>
      <c r="I240" s="41"/>
      <c r="J240" s="41"/>
      <c r="K240" s="42">
        <v>19</v>
      </c>
      <c r="L240" s="42">
        <v>295.24</v>
      </c>
      <c r="M240" s="43">
        <f t="shared" si="65"/>
        <v>5609.56</v>
      </c>
      <c r="N240" s="42">
        <v>19</v>
      </c>
      <c r="O240" s="48"/>
      <c r="P240" s="43">
        <f t="shared" si="66"/>
        <v>0</v>
      </c>
    </row>
    <row r="241" spans="1:16" x14ac:dyDescent="0.25">
      <c r="A241" s="38" t="s">
        <v>50</v>
      </c>
      <c r="B241" s="39" t="s">
        <v>26</v>
      </c>
      <c r="C241" s="39" t="s">
        <v>27</v>
      </c>
      <c r="D241" s="40" t="s">
        <v>51</v>
      </c>
      <c r="E241" s="41"/>
      <c r="F241" s="41"/>
      <c r="G241" s="41"/>
      <c r="H241" s="41"/>
      <c r="I241" s="41"/>
      <c r="J241" s="41"/>
      <c r="K241" s="42">
        <v>19</v>
      </c>
      <c r="L241" s="42">
        <v>371.43</v>
      </c>
      <c r="M241" s="43">
        <f t="shared" si="65"/>
        <v>7057.17</v>
      </c>
      <c r="N241" s="42">
        <v>19</v>
      </c>
      <c r="O241" s="48"/>
      <c r="P241" s="43">
        <f t="shared" si="66"/>
        <v>0</v>
      </c>
    </row>
    <row r="242" spans="1:16" ht="22.5" x14ac:dyDescent="0.25">
      <c r="A242" s="38" t="s">
        <v>31</v>
      </c>
      <c r="B242" s="39" t="s">
        <v>26</v>
      </c>
      <c r="C242" s="39" t="s">
        <v>27</v>
      </c>
      <c r="D242" s="40" t="s">
        <v>32</v>
      </c>
      <c r="E242" s="41"/>
      <c r="F242" s="41"/>
      <c r="G242" s="41"/>
      <c r="H242" s="41"/>
      <c r="I242" s="41"/>
      <c r="J242" s="41"/>
      <c r="K242" s="42">
        <v>19</v>
      </c>
      <c r="L242" s="42">
        <v>100</v>
      </c>
      <c r="M242" s="43">
        <f t="shared" si="65"/>
        <v>1900</v>
      </c>
      <c r="N242" s="42">
        <v>19</v>
      </c>
      <c r="O242" s="48"/>
      <c r="P242" s="43">
        <f t="shared" si="66"/>
        <v>0</v>
      </c>
    </row>
    <row r="243" spans="1:16" x14ac:dyDescent="0.25">
      <c r="A243" s="41"/>
      <c r="B243" s="41"/>
      <c r="C243" s="41"/>
      <c r="D243" s="44"/>
      <c r="E243" s="41"/>
      <c r="F243" s="41"/>
      <c r="G243" s="41"/>
      <c r="H243" s="41"/>
      <c r="I243" s="41"/>
      <c r="J243" s="45" t="s">
        <v>136</v>
      </c>
      <c r="K243" s="42">
        <v>1</v>
      </c>
      <c r="L243" s="46">
        <f>M233+M234+M235+M236+M237+M238+M239+M240+M241+M242</f>
        <v>717795.78</v>
      </c>
      <c r="M243" s="46">
        <f t="shared" si="65"/>
        <v>717795.78</v>
      </c>
      <c r="N243" s="42">
        <v>1</v>
      </c>
      <c r="O243" s="46">
        <f>P233+P234+P235+P236+P237+P238+P239+P240+P241+P242</f>
        <v>0</v>
      </c>
      <c r="P243" s="46">
        <f t="shared" si="66"/>
        <v>0</v>
      </c>
    </row>
    <row r="244" spans="1:16" x14ac:dyDescent="0.25">
      <c r="A244" s="41"/>
      <c r="B244" s="41"/>
      <c r="C244" s="41"/>
      <c r="D244" s="44"/>
      <c r="E244" s="41"/>
      <c r="F244" s="41"/>
      <c r="G244" s="41"/>
      <c r="H244" s="41"/>
      <c r="I244" s="41"/>
      <c r="J244" s="45" t="s">
        <v>137</v>
      </c>
      <c r="K244" s="42">
        <v>1</v>
      </c>
      <c r="L244" s="46">
        <f>M227+M232</f>
        <v>739492.07</v>
      </c>
      <c r="M244" s="46">
        <f t="shared" si="65"/>
        <v>739492.07</v>
      </c>
      <c r="N244" s="42">
        <v>1</v>
      </c>
      <c r="O244" s="46">
        <f>P227+P232</f>
        <v>0</v>
      </c>
      <c r="P244" s="46">
        <f t="shared" si="66"/>
        <v>0</v>
      </c>
    </row>
    <row r="245" spans="1:16" x14ac:dyDescent="0.25">
      <c r="A245" s="30" t="s">
        <v>93</v>
      </c>
      <c r="B245" s="30" t="s">
        <v>16</v>
      </c>
      <c r="C245" s="30" t="s">
        <v>17</v>
      </c>
      <c r="D245" s="31" t="s">
        <v>94</v>
      </c>
      <c r="E245" s="32"/>
      <c r="F245" s="32"/>
      <c r="G245" s="32"/>
      <c r="H245" s="32"/>
      <c r="I245" s="32"/>
      <c r="J245" s="32"/>
      <c r="K245" s="33">
        <f t="shared" ref="K245:P245" si="67">K248</f>
        <v>1</v>
      </c>
      <c r="L245" s="33">
        <f t="shared" si="67"/>
        <v>5106</v>
      </c>
      <c r="M245" s="33">
        <f t="shared" si="67"/>
        <v>5106</v>
      </c>
      <c r="N245" s="33">
        <f t="shared" si="67"/>
        <v>1</v>
      </c>
      <c r="O245" s="33">
        <f t="shared" si="67"/>
        <v>0</v>
      </c>
      <c r="P245" s="33">
        <f t="shared" si="67"/>
        <v>0</v>
      </c>
    </row>
    <row r="246" spans="1:16" ht="22.5" x14ac:dyDescent="0.25">
      <c r="A246" s="38" t="s">
        <v>95</v>
      </c>
      <c r="B246" s="39" t="s">
        <v>26</v>
      </c>
      <c r="C246" s="39" t="s">
        <v>27</v>
      </c>
      <c r="D246" s="40" t="s">
        <v>96</v>
      </c>
      <c r="E246" s="41"/>
      <c r="F246" s="41"/>
      <c r="G246" s="41"/>
      <c r="H246" s="41"/>
      <c r="I246" s="41"/>
      <c r="J246" s="41"/>
      <c r="K246" s="42">
        <v>1</v>
      </c>
      <c r="L246" s="42">
        <v>2000</v>
      </c>
      <c r="M246" s="43">
        <f>ROUND(K246*L246,2)</f>
        <v>2000</v>
      </c>
      <c r="N246" s="42">
        <v>1</v>
      </c>
      <c r="O246" s="48"/>
      <c r="P246" s="43">
        <f>ROUND(N246*O246,2)</f>
        <v>0</v>
      </c>
    </row>
    <row r="247" spans="1:16" ht="22.5" x14ac:dyDescent="0.25">
      <c r="A247" s="38" t="s">
        <v>97</v>
      </c>
      <c r="B247" s="39" t="s">
        <v>26</v>
      </c>
      <c r="C247" s="39" t="s">
        <v>27</v>
      </c>
      <c r="D247" s="40" t="s">
        <v>98</v>
      </c>
      <c r="E247" s="41"/>
      <c r="F247" s="41"/>
      <c r="G247" s="41"/>
      <c r="H247" s="41"/>
      <c r="I247" s="41"/>
      <c r="J247" s="41"/>
      <c r="K247" s="42">
        <v>1</v>
      </c>
      <c r="L247" s="42">
        <v>3106</v>
      </c>
      <c r="M247" s="43">
        <f>ROUND(K247*L247,2)</f>
        <v>3106</v>
      </c>
      <c r="N247" s="42">
        <v>1</v>
      </c>
      <c r="O247" s="48"/>
      <c r="P247" s="43">
        <f>ROUND(N247*O247,2)</f>
        <v>0</v>
      </c>
    </row>
    <row r="248" spans="1:16" x14ac:dyDescent="0.25">
      <c r="A248" s="41"/>
      <c r="B248" s="41"/>
      <c r="C248" s="41"/>
      <c r="D248" s="44"/>
      <c r="E248" s="41"/>
      <c r="F248" s="41"/>
      <c r="G248" s="41"/>
      <c r="H248" s="41"/>
      <c r="I248" s="41"/>
      <c r="J248" s="45" t="s">
        <v>99</v>
      </c>
      <c r="K248" s="42">
        <v>1</v>
      </c>
      <c r="L248" s="46">
        <f>SUM(M246:M247)</f>
        <v>5106</v>
      </c>
      <c r="M248" s="46">
        <f>ROUND(K248*L248,2)</f>
        <v>5106</v>
      </c>
      <c r="N248" s="42">
        <v>1</v>
      </c>
      <c r="O248" s="46">
        <f>SUM(P246:P247)</f>
        <v>0</v>
      </c>
      <c r="P248" s="46">
        <f>ROUND(N248*O248,2)</f>
        <v>0</v>
      </c>
    </row>
    <row r="249" spans="1:16" x14ac:dyDescent="0.25">
      <c r="A249" s="41"/>
      <c r="B249" s="41"/>
      <c r="C249" s="41"/>
      <c r="D249" s="44"/>
      <c r="E249" s="41"/>
      <c r="F249" s="41"/>
      <c r="G249" s="41"/>
      <c r="H249" s="41"/>
      <c r="I249" s="41"/>
      <c r="J249" s="45" t="s">
        <v>138</v>
      </c>
      <c r="K249" s="42">
        <v>1</v>
      </c>
      <c r="L249" s="46">
        <f>M226+M245</f>
        <v>744598.07</v>
      </c>
      <c r="M249" s="46">
        <f>ROUND(K249*L249,2)</f>
        <v>744598.07</v>
      </c>
      <c r="N249" s="42">
        <v>1</v>
      </c>
      <c r="O249" s="46">
        <f>P226+P245</f>
        <v>0</v>
      </c>
      <c r="P249" s="46">
        <f>ROUND(N249*O249,2)</f>
        <v>0</v>
      </c>
    </row>
    <row r="250" spans="1:16" x14ac:dyDescent="0.25">
      <c r="A250" s="26" t="s">
        <v>139</v>
      </c>
      <c r="B250" s="26" t="s">
        <v>16</v>
      </c>
      <c r="C250" s="26" t="s">
        <v>17</v>
      </c>
      <c r="D250" s="27" t="s">
        <v>140</v>
      </c>
      <c r="E250" s="28"/>
      <c r="F250" s="28"/>
      <c r="G250" s="28"/>
      <c r="H250" s="28"/>
      <c r="I250" s="28"/>
      <c r="J250" s="28"/>
      <c r="K250" s="29">
        <f t="shared" ref="K250:P250" si="68">K274</f>
        <v>1</v>
      </c>
      <c r="L250" s="29">
        <f t="shared" si="68"/>
        <v>161331.92000000001</v>
      </c>
      <c r="M250" s="29">
        <f t="shared" si="68"/>
        <v>161331.92000000001</v>
      </c>
      <c r="N250" s="29">
        <f t="shared" si="68"/>
        <v>1</v>
      </c>
      <c r="O250" s="29">
        <f t="shared" si="68"/>
        <v>0</v>
      </c>
      <c r="P250" s="29">
        <f t="shared" si="68"/>
        <v>0</v>
      </c>
    </row>
    <row r="251" spans="1:16" x14ac:dyDescent="0.25">
      <c r="A251" s="30" t="s">
        <v>141</v>
      </c>
      <c r="B251" s="30" t="s">
        <v>16</v>
      </c>
      <c r="C251" s="30" t="s">
        <v>17</v>
      </c>
      <c r="D251" s="31" t="s">
        <v>104</v>
      </c>
      <c r="E251" s="32"/>
      <c r="F251" s="32"/>
      <c r="G251" s="32"/>
      <c r="H251" s="32"/>
      <c r="I251" s="32"/>
      <c r="J251" s="32"/>
      <c r="K251" s="33">
        <f t="shared" ref="K251:P251" si="69">K269</f>
        <v>1</v>
      </c>
      <c r="L251" s="33">
        <f t="shared" si="69"/>
        <v>156225.92000000001</v>
      </c>
      <c r="M251" s="33">
        <f t="shared" si="69"/>
        <v>156225.92000000001</v>
      </c>
      <c r="N251" s="33">
        <f t="shared" si="69"/>
        <v>1</v>
      </c>
      <c r="O251" s="33">
        <f t="shared" si="69"/>
        <v>0</v>
      </c>
      <c r="P251" s="33">
        <f t="shared" si="69"/>
        <v>0</v>
      </c>
    </row>
    <row r="252" spans="1:16" x14ac:dyDescent="0.25">
      <c r="A252" s="34" t="s">
        <v>23</v>
      </c>
      <c r="B252" s="34" t="s">
        <v>16</v>
      </c>
      <c r="C252" s="34" t="s">
        <v>17</v>
      </c>
      <c r="D252" s="35" t="s">
        <v>24</v>
      </c>
      <c r="E252" s="36"/>
      <c r="F252" s="36"/>
      <c r="G252" s="36"/>
      <c r="H252" s="36"/>
      <c r="I252" s="36"/>
      <c r="J252" s="36"/>
      <c r="K252" s="37">
        <f t="shared" ref="K252:P252" si="70">K256</f>
        <v>1</v>
      </c>
      <c r="L252" s="37">
        <f t="shared" si="70"/>
        <v>4567.6400000000003</v>
      </c>
      <c r="M252" s="37">
        <f t="shared" si="70"/>
        <v>4567.6400000000003</v>
      </c>
      <c r="N252" s="37">
        <f t="shared" si="70"/>
        <v>1</v>
      </c>
      <c r="O252" s="37">
        <f t="shared" si="70"/>
        <v>0</v>
      </c>
      <c r="P252" s="37">
        <f t="shared" si="70"/>
        <v>0</v>
      </c>
    </row>
    <row r="253" spans="1:16" x14ac:dyDescent="0.25">
      <c r="A253" s="38" t="s">
        <v>25</v>
      </c>
      <c r="B253" s="39" t="s">
        <v>26</v>
      </c>
      <c r="C253" s="39" t="s">
        <v>27</v>
      </c>
      <c r="D253" s="40" t="s">
        <v>28</v>
      </c>
      <c r="E253" s="41"/>
      <c r="F253" s="41"/>
      <c r="G253" s="41"/>
      <c r="H253" s="41"/>
      <c r="I253" s="41"/>
      <c r="J253" s="41"/>
      <c r="K253" s="42">
        <v>4</v>
      </c>
      <c r="L253" s="42">
        <v>746.67</v>
      </c>
      <c r="M253" s="43">
        <f>ROUND(K253*L253,2)</f>
        <v>2986.68</v>
      </c>
      <c r="N253" s="42">
        <v>4</v>
      </c>
      <c r="O253" s="48"/>
      <c r="P253" s="43">
        <f>ROUND(N253*O253,2)</f>
        <v>0</v>
      </c>
    </row>
    <row r="254" spans="1:16" ht="22.5" x14ac:dyDescent="0.25">
      <c r="A254" s="38" t="s">
        <v>29</v>
      </c>
      <c r="B254" s="39" t="s">
        <v>26</v>
      </c>
      <c r="C254" s="39" t="s">
        <v>27</v>
      </c>
      <c r="D254" s="40" t="s">
        <v>30</v>
      </c>
      <c r="E254" s="41"/>
      <c r="F254" s="41"/>
      <c r="G254" s="41"/>
      <c r="H254" s="41"/>
      <c r="I254" s="41"/>
      <c r="J254" s="41"/>
      <c r="K254" s="42">
        <v>4</v>
      </c>
      <c r="L254" s="42">
        <v>295.24</v>
      </c>
      <c r="M254" s="43">
        <f>ROUND(K254*L254,2)</f>
        <v>1180.96</v>
      </c>
      <c r="N254" s="42">
        <v>4</v>
      </c>
      <c r="O254" s="48"/>
      <c r="P254" s="43">
        <f>ROUND(N254*O254,2)</f>
        <v>0</v>
      </c>
    </row>
    <row r="255" spans="1:16" ht="22.5" x14ac:dyDescent="0.25">
      <c r="A255" s="38" t="s">
        <v>31</v>
      </c>
      <c r="B255" s="39" t="s">
        <v>26</v>
      </c>
      <c r="C255" s="39" t="s">
        <v>27</v>
      </c>
      <c r="D255" s="40" t="s">
        <v>32</v>
      </c>
      <c r="E255" s="41"/>
      <c r="F255" s="41"/>
      <c r="G255" s="41"/>
      <c r="H255" s="41"/>
      <c r="I255" s="41"/>
      <c r="J255" s="41"/>
      <c r="K255" s="42">
        <v>4</v>
      </c>
      <c r="L255" s="42">
        <v>100</v>
      </c>
      <c r="M255" s="43">
        <f>ROUND(K255*L255,2)</f>
        <v>400</v>
      </c>
      <c r="N255" s="42">
        <v>4</v>
      </c>
      <c r="O255" s="48"/>
      <c r="P255" s="43">
        <f>ROUND(N255*O255,2)</f>
        <v>0</v>
      </c>
    </row>
    <row r="256" spans="1:16" x14ac:dyDescent="0.25">
      <c r="A256" s="41"/>
      <c r="B256" s="41"/>
      <c r="C256" s="41"/>
      <c r="D256" s="44"/>
      <c r="E256" s="41"/>
      <c r="F256" s="41"/>
      <c r="G256" s="41"/>
      <c r="H256" s="41"/>
      <c r="I256" s="41"/>
      <c r="J256" s="45" t="s">
        <v>33</v>
      </c>
      <c r="K256" s="42">
        <v>1</v>
      </c>
      <c r="L256" s="46">
        <f>M253+M254+M255</f>
        <v>4567.6400000000003</v>
      </c>
      <c r="M256" s="46">
        <f>ROUND(K256*L256,2)</f>
        <v>4567.6400000000003</v>
      </c>
      <c r="N256" s="42">
        <v>1</v>
      </c>
      <c r="O256" s="46">
        <f>P253+P254+P255</f>
        <v>0</v>
      </c>
      <c r="P256" s="46">
        <f>ROUND(N256*O256,2)</f>
        <v>0</v>
      </c>
    </row>
    <row r="257" spans="1:16" ht="22.5" x14ac:dyDescent="0.25">
      <c r="A257" s="34" t="s">
        <v>34</v>
      </c>
      <c r="B257" s="34" t="s">
        <v>16</v>
      </c>
      <c r="C257" s="34" t="s">
        <v>17</v>
      </c>
      <c r="D257" s="35" t="s">
        <v>35</v>
      </c>
      <c r="E257" s="36"/>
      <c r="F257" s="36"/>
      <c r="G257" s="36"/>
      <c r="H257" s="36"/>
      <c r="I257" s="36"/>
      <c r="J257" s="36"/>
      <c r="K257" s="37">
        <f t="shared" ref="K257:P257" si="71">K268</f>
        <v>1</v>
      </c>
      <c r="L257" s="37">
        <f t="shared" si="71"/>
        <v>151658.28</v>
      </c>
      <c r="M257" s="37">
        <f t="shared" si="71"/>
        <v>151658.28</v>
      </c>
      <c r="N257" s="37">
        <f t="shared" si="71"/>
        <v>1</v>
      </c>
      <c r="O257" s="37">
        <f t="shared" si="71"/>
        <v>0</v>
      </c>
      <c r="P257" s="37">
        <f t="shared" si="71"/>
        <v>0</v>
      </c>
    </row>
    <row r="258" spans="1:16" ht="22.5" x14ac:dyDescent="0.25">
      <c r="A258" s="38" t="s">
        <v>36</v>
      </c>
      <c r="B258" s="39" t="s">
        <v>26</v>
      </c>
      <c r="C258" s="39" t="s">
        <v>27</v>
      </c>
      <c r="D258" s="40" t="s">
        <v>37</v>
      </c>
      <c r="E258" s="41"/>
      <c r="F258" s="41"/>
      <c r="G258" s="41"/>
      <c r="H258" s="41"/>
      <c r="I258" s="41"/>
      <c r="J258" s="41"/>
      <c r="K258" s="42">
        <v>4</v>
      </c>
      <c r="L258" s="42">
        <v>34432.949999999997</v>
      </c>
      <c r="M258" s="43">
        <f t="shared" ref="M258:M269" si="72">ROUND(K258*L258,2)</f>
        <v>137731.79999999999</v>
      </c>
      <c r="N258" s="42">
        <v>4</v>
      </c>
      <c r="O258" s="48"/>
      <c r="P258" s="43">
        <f t="shared" ref="P258:P269" si="73">ROUND(N258*O258,2)</f>
        <v>0</v>
      </c>
    </row>
    <row r="259" spans="1:16" ht="22.5" x14ac:dyDescent="0.25">
      <c r="A259" s="38" t="s">
        <v>38</v>
      </c>
      <c r="B259" s="39" t="s">
        <v>26</v>
      </c>
      <c r="C259" s="39" t="s">
        <v>27</v>
      </c>
      <c r="D259" s="40" t="s">
        <v>39</v>
      </c>
      <c r="E259" s="41"/>
      <c r="F259" s="41"/>
      <c r="G259" s="41"/>
      <c r="H259" s="41"/>
      <c r="I259" s="41"/>
      <c r="J259" s="41"/>
      <c r="K259" s="42">
        <v>1</v>
      </c>
      <c r="L259" s="42">
        <v>688.28</v>
      </c>
      <c r="M259" s="43">
        <f t="shared" si="72"/>
        <v>688.28</v>
      </c>
      <c r="N259" s="42">
        <v>1</v>
      </c>
      <c r="O259" s="48"/>
      <c r="P259" s="43">
        <f t="shared" si="73"/>
        <v>0</v>
      </c>
    </row>
    <row r="260" spans="1:16" x14ac:dyDescent="0.25">
      <c r="A260" s="38" t="s">
        <v>40</v>
      </c>
      <c r="B260" s="39" t="s">
        <v>26</v>
      </c>
      <c r="C260" s="39" t="s">
        <v>27</v>
      </c>
      <c r="D260" s="40" t="s">
        <v>41</v>
      </c>
      <c r="E260" s="41"/>
      <c r="F260" s="41"/>
      <c r="G260" s="41"/>
      <c r="H260" s="41"/>
      <c r="I260" s="41"/>
      <c r="J260" s="41"/>
      <c r="K260" s="42">
        <v>4</v>
      </c>
      <c r="L260" s="42">
        <v>731.72</v>
      </c>
      <c r="M260" s="43">
        <f t="shared" si="72"/>
        <v>2926.88</v>
      </c>
      <c r="N260" s="42">
        <v>4</v>
      </c>
      <c r="O260" s="48"/>
      <c r="P260" s="43">
        <f t="shared" si="73"/>
        <v>0</v>
      </c>
    </row>
    <row r="261" spans="1:16" x14ac:dyDescent="0.25">
      <c r="A261" s="38" t="s">
        <v>42</v>
      </c>
      <c r="B261" s="39" t="s">
        <v>26</v>
      </c>
      <c r="C261" s="39" t="s">
        <v>27</v>
      </c>
      <c r="D261" s="40" t="s">
        <v>43</v>
      </c>
      <c r="E261" s="41"/>
      <c r="F261" s="41"/>
      <c r="G261" s="41"/>
      <c r="H261" s="41"/>
      <c r="I261" s="41"/>
      <c r="J261" s="41"/>
      <c r="K261" s="42">
        <v>4</v>
      </c>
      <c r="L261" s="42">
        <v>585.4</v>
      </c>
      <c r="M261" s="43">
        <f t="shared" si="72"/>
        <v>2341.6</v>
      </c>
      <c r="N261" s="42">
        <v>4</v>
      </c>
      <c r="O261" s="48"/>
      <c r="P261" s="43">
        <f t="shared" si="73"/>
        <v>0</v>
      </c>
    </row>
    <row r="262" spans="1:16" x14ac:dyDescent="0.25">
      <c r="A262" s="38" t="s">
        <v>44</v>
      </c>
      <c r="B262" s="39" t="s">
        <v>26</v>
      </c>
      <c r="C262" s="39" t="s">
        <v>27</v>
      </c>
      <c r="D262" s="40" t="s">
        <v>45</v>
      </c>
      <c r="E262" s="41"/>
      <c r="F262" s="41"/>
      <c r="G262" s="41"/>
      <c r="H262" s="41"/>
      <c r="I262" s="41"/>
      <c r="J262" s="41"/>
      <c r="K262" s="42">
        <v>4</v>
      </c>
      <c r="L262" s="42">
        <v>639.58000000000004</v>
      </c>
      <c r="M262" s="43">
        <f t="shared" si="72"/>
        <v>2558.3200000000002</v>
      </c>
      <c r="N262" s="42">
        <v>4</v>
      </c>
      <c r="O262" s="48"/>
      <c r="P262" s="43">
        <f t="shared" si="73"/>
        <v>0</v>
      </c>
    </row>
    <row r="263" spans="1:16" x14ac:dyDescent="0.25">
      <c r="A263" s="38" t="s">
        <v>46</v>
      </c>
      <c r="B263" s="39" t="s">
        <v>26</v>
      </c>
      <c r="C263" s="39" t="s">
        <v>27</v>
      </c>
      <c r="D263" s="40" t="s">
        <v>47</v>
      </c>
      <c r="E263" s="41"/>
      <c r="F263" s="41"/>
      <c r="G263" s="41"/>
      <c r="H263" s="41"/>
      <c r="I263" s="41"/>
      <c r="J263" s="41"/>
      <c r="K263" s="42">
        <v>4</v>
      </c>
      <c r="L263" s="42">
        <v>290.94</v>
      </c>
      <c r="M263" s="43">
        <f t="shared" si="72"/>
        <v>1163.76</v>
      </c>
      <c r="N263" s="42">
        <v>4</v>
      </c>
      <c r="O263" s="48"/>
      <c r="P263" s="43">
        <f t="shared" si="73"/>
        <v>0</v>
      </c>
    </row>
    <row r="264" spans="1:16" ht="22.5" x14ac:dyDescent="0.25">
      <c r="A264" s="38" t="s">
        <v>29</v>
      </c>
      <c r="B264" s="39" t="s">
        <v>26</v>
      </c>
      <c r="C264" s="39" t="s">
        <v>27</v>
      </c>
      <c r="D264" s="40" t="s">
        <v>30</v>
      </c>
      <c r="E264" s="41"/>
      <c r="F264" s="41"/>
      <c r="G264" s="41"/>
      <c r="H264" s="41"/>
      <c r="I264" s="41"/>
      <c r="J264" s="41"/>
      <c r="K264" s="42">
        <v>4</v>
      </c>
      <c r="L264" s="42">
        <v>295.24</v>
      </c>
      <c r="M264" s="43">
        <f t="shared" si="72"/>
        <v>1180.96</v>
      </c>
      <c r="N264" s="42">
        <v>4</v>
      </c>
      <c r="O264" s="48"/>
      <c r="P264" s="43">
        <f t="shared" si="73"/>
        <v>0</v>
      </c>
    </row>
    <row r="265" spans="1:16" x14ac:dyDescent="0.25">
      <c r="A265" s="38" t="s">
        <v>48</v>
      </c>
      <c r="B265" s="39" t="s">
        <v>26</v>
      </c>
      <c r="C265" s="39" t="s">
        <v>27</v>
      </c>
      <c r="D265" s="40" t="s">
        <v>49</v>
      </c>
      <c r="E265" s="41"/>
      <c r="F265" s="41"/>
      <c r="G265" s="41"/>
      <c r="H265" s="41"/>
      <c r="I265" s="41"/>
      <c r="J265" s="41"/>
      <c r="K265" s="42">
        <v>4</v>
      </c>
      <c r="L265" s="42">
        <v>295.24</v>
      </c>
      <c r="M265" s="43">
        <f t="shared" si="72"/>
        <v>1180.96</v>
      </c>
      <c r="N265" s="42">
        <v>4</v>
      </c>
      <c r="O265" s="48"/>
      <c r="P265" s="43">
        <f t="shared" si="73"/>
        <v>0</v>
      </c>
    </row>
    <row r="266" spans="1:16" x14ac:dyDescent="0.25">
      <c r="A266" s="38" t="s">
        <v>50</v>
      </c>
      <c r="B266" s="39" t="s">
        <v>26</v>
      </c>
      <c r="C266" s="39" t="s">
        <v>27</v>
      </c>
      <c r="D266" s="40" t="s">
        <v>51</v>
      </c>
      <c r="E266" s="41"/>
      <c r="F266" s="41"/>
      <c r="G266" s="41"/>
      <c r="H266" s="41"/>
      <c r="I266" s="41"/>
      <c r="J266" s="41"/>
      <c r="K266" s="42">
        <v>4</v>
      </c>
      <c r="L266" s="42">
        <v>371.43</v>
      </c>
      <c r="M266" s="43">
        <f t="shared" si="72"/>
        <v>1485.72</v>
      </c>
      <c r="N266" s="42">
        <v>4</v>
      </c>
      <c r="O266" s="48"/>
      <c r="P266" s="43">
        <f t="shared" si="73"/>
        <v>0</v>
      </c>
    </row>
    <row r="267" spans="1:16" ht="22.5" x14ac:dyDescent="0.25">
      <c r="A267" s="38" t="s">
        <v>31</v>
      </c>
      <c r="B267" s="39" t="s">
        <v>26</v>
      </c>
      <c r="C267" s="39" t="s">
        <v>27</v>
      </c>
      <c r="D267" s="40" t="s">
        <v>32</v>
      </c>
      <c r="E267" s="41"/>
      <c r="F267" s="41"/>
      <c r="G267" s="41"/>
      <c r="H267" s="41"/>
      <c r="I267" s="41"/>
      <c r="J267" s="41"/>
      <c r="K267" s="42">
        <v>4</v>
      </c>
      <c r="L267" s="42">
        <v>100</v>
      </c>
      <c r="M267" s="43">
        <f t="shared" si="72"/>
        <v>400</v>
      </c>
      <c r="N267" s="42">
        <v>4</v>
      </c>
      <c r="O267" s="48"/>
      <c r="P267" s="43">
        <f t="shared" si="73"/>
        <v>0</v>
      </c>
    </row>
    <row r="268" spans="1:16" x14ac:dyDescent="0.25">
      <c r="A268" s="41"/>
      <c r="B268" s="41"/>
      <c r="C268" s="41"/>
      <c r="D268" s="44"/>
      <c r="E268" s="41"/>
      <c r="F268" s="41"/>
      <c r="G268" s="41"/>
      <c r="H268" s="41"/>
      <c r="I268" s="41"/>
      <c r="J268" s="45" t="s">
        <v>52</v>
      </c>
      <c r="K268" s="42">
        <v>1</v>
      </c>
      <c r="L268" s="46">
        <f>M258+M259+M260+M261+M262+M263+M264+M265+M266+M267</f>
        <v>151658.28</v>
      </c>
      <c r="M268" s="46">
        <f t="shared" si="72"/>
        <v>151658.28</v>
      </c>
      <c r="N268" s="42">
        <v>1</v>
      </c>
      <c r="O268" s="46">
        <f>P258+P259+P260+P261+P262+P263+P264+P265+P266+P267</f>
        <v>0</v>
      </c>
      <c r="P268" s="46">
        <f t="shared" si="73"/>
        <v>0</v>
      </c>
    </row>
    <row r="269" spans="1:16" x14ac:dyDescent="0.25">
      <c r="A269" s="41"/>
      <c r="B269" s="41"/>
      <c r="C269" s="41"/>
      <c r="D269" s="44"/>
      <c r="E269" s="41"/>
      <c r="F269" s="41"/>
      <c r="G269" s="41"/>
      <c r="H269" s="41"/>
      <c r="I269" s="41"/>
      <c r="J269" s="45" t="s">
        <v>142</v>
      </c>
      <c r="K269" s="42">
        <v>1</v>
      </c>
      <c r="L269" s="46">
        <f>M252+M257</f>
        <v>156225.92000000001</v>
      </c>
      <c r="M269" s="46">
        <f t="shared" si="72"/>
        <v>156225.92000000001</v>
      </c>
      <c r="N269" s="42">
        <v>1</v>
      </c>
      <c r="O269" s="46">
        <f>P252+P257</f>
        <v>0</v>
      </c>
      <c r="P269" s="46">
        <f t="shared" si="73"/>
        <v>0</v>
      </c>
    </row>
    <row r="270" spans="1:16" x14ac:dyDescent="0.25">
      <c r="A270" s="30" t="s">
        <v>93</v>
      </c>
      <c r="B270" s="30" t="s">
        <v>16</v>
      </c>
      <c r="C270" s="30" t="s">
        <v>17</v>
      </c>
      <c r="D270" s="31" t="s">
        <v>94</v>
      </c>
      <c r="E270" s="32"/>
      <c r="F270" s="32"/>
      <c r="G270" s="32"/>
      <c r="H270" s="32"/>
      <c r="I270" s="32"/>
      <c r="J270" s="32"/>
      <c r="K270" s="33">
        <f t="shared" ref="K270:P270" si="74">K273</f>
        <v>1</v>
      </c>
      <c r="L270" s="33">
        <f t="shared" si="74"/>
        <v>5106</v>
      </c>
      <c r="M270" s="33">
        <f t="shared" si="74"/>
        <v>5106</v>
      </c>
      <c r="N270" s="33">
        <f t="shared" si="74"/>
        <v>1</v>
      </c>
      <c r="O270" s="33">
        <f t="shared" si="74"/>
        <v>0</v>
      </c>
      <c r="P270" s="33">
        <f t="shared" si="74"/>
        <v>0</v>
      </c>
    </row>
    <row r="271" spans="1:16" ht="22.5" x14ac:dyDescent="0.25">
      <c r="A271" s="38" t="s">
        <v>95</v>
      </c>
      <c r="B271" s="39" t="s">
        <v>26</v>
      </c>
      <c r="C271" s="39" t="s">
        <v>27</v>
      </c>
      <c r="D271" s="40" t="s">
        <v>96</v>
      </c>
      <c r="E271" s="41"/>
      <c r="F271" s="41"/>
      <c r="G271" s="41"/>
      <c r="H271" s="41"/>
      <c r="I271" s="41"/>
      <c r="J271" s="41"/>
      <c r="K271" s="42">
        <v>1</v>
      </c>
      <c r="L271" s="42">
        <v>2000</v>
      </c>
      <c r="M271" s="43">
        <f>ROUND(K271*L271,2)</f>
        <v>2000</v>
      </c>
      <c r="N271" s="42">
        <v>1</v>
      </c>
      <c r="O271" s="48"/>
      <c r="P271" s="43">
        <f>ROUND(N271*O271,2)</f>
        <v>0</v>
      </c>
    </row>
    <row r="272" spans="1:16" ht="22.5" x14ac:dyDescent="0.25">
      <c r="A272" s="38" t="s">
        <v>97</v>
      </c>
      <c r="B272" s="39" t="s">
        <v>26</v>
      </c>
      <c r="C272" s="39" t="s">
        <v>27</v>
      </c>
      <c r="D272" s="40" t="s">
        <v>98</v>
      </c>
      <c r="E272" s="41"/>
      <c r="F272" s="41"/>
      <c r="G272" s="41"/>
      <c r="H272" s="41"/>
      <c r="I272" s="41"/>
      <c r="J272" s="41"/>
      <c r="K272" s="42">
        <v>1</v>
      </c>
      <c r="L272" s="42">
        <v>3106</v>
      </c>
      <c r="M272" s="43">
        <f>ROUND(K272*L272,2)</f>
        <v>3106</v>
      </c>
      <c r="N272" s="42">
        <v>1</v>
      </c>
      <c r="O272" s="48"/>
      <c r="P272" s="43">
        <f>ROUND(N272*O272,2)</f>
        <v>0</v>
      </c>
    </row>
    <row r="273" spans="1:16" x14ac:dyDescent="0.25">
      <c r="A273" s="41"/>
      <c r="B273" s="41"/>
      <c r="C273" s="41"/>
      <c r="D273" s="44"/>
      <c r="E273" s="41"/>
      <c r="F273" s="41"/>
      <c r="G273" s="41"/>
      <c r="H273" s="41"/>
      <c r="I273" s="41"/>
      <c r="J273" s="45" t="s">
        <v>99</v>
      </c>
      <c r="K273" s="42">
        <v>1</v>
      </c>
      <c r="L273" s="46">
        <f>SUM(M271:M272)</f>
        <v>5106</v>
      </c>
      <c r="M273" s="46">
        <f>ROUND(K273*L273,2)</f>
        <v>5106</v>
      </c>
      <c r="N273" s="42">
        <v>1</v>
      </c>
      <c r="O273" s="46">
        <f>SUM(P271:P272)</f>
        <v>0</v>
      </c>
      <c r="P273" s="46">
        <f>ROUND(N273*O273,2)</f>
        <v>0</v>
      </c>
    </row>
    <row r="274" spans="1:16" x14ac:dyDescent="0.25">
      <c r="A274" s="41"/>
      <c r="B274" s="41"/>
      <c r="C274" s="41"/>
      <c r="D274" s="44"/>
      <c r="E274" s="41"/>
      <c r="F274" s="41"/>
      <c r="G274" s="41"/>
      <c r="H274" s="41"/>
      <c r="I274" s="41"/>
      <c r="J274" s="45" t="s">
        <v>143</v>
      </c>
      <c r="K274" s="42">
        <v>1</v>
      </c>
      <c r="L274" s="46">
        <f>M251+M270</f>
        <v>161331.92000000001</v>
      </c>
      <c r="M274" s="46">
        <f>ROUND(K274*L274,2)</f>
        <v>161331.92000000001</v>
      </c>
      <c r="N274" s="42">
        <v>1</v>
      </c>
      <c r="O274" s="46">
        <f>P251+P270</f>
        <v>0</v>
      </c>
      <c r="P274" s="46">
        <f>ROUND(N274*O274,2)</f>
        <v>0</v>
      </c>
    </row>
    <row r="275" spans="1:16" x14ac:dyDescent="0.25">
      <c r="A275" s="26" t="s">
        <v>144</v>
      </c>
      <c r="B275" s="26" t="s">
        <v>16</v>
      </c>
      <c r="C275" s="26" t="s">
        <v>17</v>
      </c>
      <c r="D275" s="27" t="s">
        <v>145</v>
      </c>
      <c r="E275" s="28"/>
      <c r="F275" s="28"/>
      <c r="G275" s="28"/>
      <c r="H275" s="28"/>
      <c r="I275" s="28"/>
      <c r="J275" s="28"/>
      <c r="K275" s="29">
        <f t="shared" ref="K275:P275" si="75">K283</f>
        <v>1</v>
      </c>
      <c r="L275" s="29">
        <f t="shared" si="75"/>
        <v>100136.87</v>
      </c>
      <c r="M275" s="29">
        <f t="shared" si="75"/>
        <v>100136.87</v>
      </c>
      <c r="N275" s="29">
        <f t="shared" si="75"/>
        <v>1</v>
      </c>
      <c r="O275" s="29">
        <f t="shared" si="75"/>
        <v>0</v>
      </c>
      <c r="P275" s="29">
        <f t="shared" si="75"/>
        <v>0</v>
      </c>
    </row>
    <row r="276" spans="1:16" x14ac:dyDescent="0.25">
      <c r="A276" s="30" t="s">
        <v>146</v>
      </c>
      <c r="B276" s="30" t="s">
        <v>16</v>
      </c>
      <c r="C276" s="30" t="s">
        <v>17</v>
      </c>
      <c r="D276" s="31" t="s">
        <v>147</v>
      </c>
      <c r="E276" s="32"/>
      <c r="F276" s="32"/>
      <c r="G276" s="32"/>
      <c r="H276" s="32"/>
      <c r="I276" s="32"/>
      <c r="J276" s="32"/>
      <c r="K276" s="33">
        <f t="shared" ref="K276:P276" si="76">K278</f>
        <v>1</v>
      </c>
      <c r="L276" s="33">
        <f t="shared" si="76"/>
        <v>20000</v>
      </c>
      <c r="M276" s="33">
        <f t="shared" si="76"/>
        <v>20000</v>
      </c>
      <c r="N276" s="33">
        <f t="shared" si="76"/>
        <v>1</v>
      </c>
      <c r="O276" s="33">
        <f t="shared" si="76"/>
        <v>0</v>
      </c>
      <c r="P276" s="33">
        <f t="shared" si="76"/>
        <v>0</v>
      </c>
    </row>
    <row r="277" spans="1:16" x14ac:dyDescent="0.25">
      <c r="A277" s="38" t="s">
        <v>148</v>
      </c>
      <c r="B277" s="39" t="s">
        <v>26</v>
      </c>
      <c r="C277" s="39" t="s">
        <v>27</v>
      </c>
      <c r="D277" s="40" t="s">
        <v>149</v>
      </c>
      <c r="E277" s="41"/>
      <c r="F277" s="41"/>
      <c r="G277" s="41"/>
      <c r="H277" s="41"/>
      <c r="I277" s="41"/>
      <c r="J277" s="41"/>
      <c r="K277" s="42">
        <v>1</v>
      </c>
      <c r="L277" s="42">
        <v>20000</v>
      </c>
      <c r="M277" s="43">
        <f>ROUND(K277*L277,2)</f>
        <v>20000</v>
      </c>
      <c r="N277" s="42">
        <v>1</v>
      </c>
      <c r="O277" s="48"/>
      <c r="P277" s="43">
        <f>ROUND(N277*O277,2)</f>
        <v>0</v>
      </c>
    </row>
    <row r="278" spans="1:16" x14ac:dyDescent="0.25">
      <c r="A278" s="41"/>
      <c r="B278" s="41"/>
      <c r="C278" s="41"/>
      <c r="D278" s="44"/>
      <c r="E278" s="41"/>
      <c r="F278" s="41"/>
      <c r="G278" s="41"/>
      <c r="H278" s="41"/>
      <c r="I278" s="41"/>
      <c r="J278" s="45" t="s">
        <v>150</v>
      </c>
      <c r="K278" s="42">
        <v>1</v>
      </c>
      <c r="L278" s="46">
        <f>M277</f>
        <v>20000</v>
      </c>
      <c r="M278" s="46">
        <f>ROUND(K278*L278,2)</f>
        <v>20000</v>
      </c>
      <c r="N278" s="42">
        <v>1</v>
      </c>
      <c r="O278" s="46">
        <f>P277</f>
        <v>0</v>
      </c>
      <c r="P278" s="46">
        <f>ROUND(N278*O278,2)</f>
        <v>0</v>
      </c>
    </row>
    <row r="279" spans="1:16" ht="22.5" x14ac:dyDescent="0.25">
      <c r="A279" s="30" t="s">
        <v>151</v>
      </c>
      <c r="B279" s="30" t="s">
        <v>16</v>
      </c>
      <c r="C279" s="30" t="s">
        <v>17</v>
      </c>
      <c r="D279" s="31" t="s">
        <v>152</v>
      </c>
      <c r="E279" s="32"/>
      <c r="F279" s="32"/>
      <c r="G279" s="32"/>
      <c r="H279" s="32"/>
      <c r="I279" s="32"/>
      <c r="J279" s="32"/>
      <c r="K279" s="33">
        <f t="shared" ref="K279:P279" si="77">K282</f>
        <v>1</v>
      </c>
      <c r="L279" s="33">
        <f t="shared" si="77"/>
        <v>80136.87</v>
      </c>
      <c r="M279" s="33">
        <f t="shared" si="77"/>
        <v>80136.87</v>
      </c>
      <c r="N279" s="33">
        <f t="shared" si="77"/>
        <v>1</v>
      </c>
      <c r="O279" s="33">
        <f t="shared" si="77"/>
        <v>0</v>
      </c>
      <c r="P279" s="33">
        <f t="shared" si="77"/>
        <v>0</v>
      </c>
    </row>
    <row r="280" spans="1:16" ht="22.5" x14ac:dyDescent="0.25">
      <c r="A280" s="38" t="s">
        <v>153</v>
      </c>
      <c r="B280" s="39" t="s">
        <v>26</v>
      </c>
      <c r="C280" s="39" t="s">
        <v>27</v>
      </c>
      <c r="D280" s="40" t="s">
        <v>154</v>
      </c>
      <c r="E280" s="41"/>
      <c r="F280" s="41"/>
      <c r="G280" s="41"/>
      <c r="H280" s="41"/>
      <c r="I280" s="41"/>
      <c r="J280" s="41"/>
      <c r="K280" s="42">
        <v>19</v>
      </c>
      <c r="L280" s="42">
        <v>1045.93</v>
      </c>
      <c r="M280" s="43">
        <f>ROUND(K280*L280,2)</f>
        <v>19872.669999999998</v>
      </c>
      <c r="N280" s="42">
        <v>19</v>
      </c>
      <c r="O280" s="48"/>
      <c r="P280" s="43">
        <f>ROUND(N280*O280,2)</f>
        <v>0</v>
      </c>
    </row>
    <row r="281" spans="1:16" ht="22.5" x14ac:dyDescent="0.25">
      <c r="A281" s="38" t="s">
        <v>155</v>
      </c>
      <c r="B281" s="39" t="s">
        <v>26</v>
      </c>
      <c r="C281" s="39" t="s">
        <v>27</v>
      </c>
      <c r="D281" s="40" t="s">
        <v>156</v>
      </c>
      <c r="E281" s="41"/>
      <c r="F281" s="41"/>
      <c r="G281" s="41"/>
      <c r="H281" s="41"/>
      <c r="I281" s="41"/>
      <c r="J281" s="41"/>
      <c r="K281" s="42">
        <v>76</v>
      </c>
      <c r="L281" s="42">
        <v>792.95</v>
      </c>
      <c r="M281" s="43">
        <f>ROUND(K281*L281,2)</f>
        <v>60264.2</v>
      </c>
      <c r="N281" s="42">
        <v>76</v>
      </c>
      <c r="O281" s="48"/>
      <c r="P281" s="43">
        <f>ROUND(N281*O281,2)</f>
        <v>0</v>
      </c>
    </row>
    <row r="282" spans="1:16" x14ac:dyDescent="0.25">
      <c r="A282" s="41"/>
      <c r="B282" s="41"/>
      <c r="C282" s="41"/>
      <c r="D282" s="44"/>
      <c r="E282" s="41"/>
      <c r="F282" s="41"/>
      <c r="G282" s="41"/>
      <c r="H282" s="41"/>
      <c r="I282" s="41"/>
      <c r="J282" s="45" t="s">
        <v>157</v>
      </c>
      <c r="K282" s="42">
        <v>1</v>
      </c>
      <c r="L282" s="46">
        <f>M280+M281</f>
        <v>80136.87</v>
      </c>
      <c r="M282" s="46">
        <f>ROUND(K282*L282,2)</f>
        <v>80136.87</v>
      </c>
      <c r="N282" s="42">
        <v>1</v>
      </c>
      <c r="O282" s="46">
        <f>P280+P281</f>
        <v>0</v>
      </c>
      <c r="P282" s="46">
        <f>ROUND(N282*O282,2)</f>
        <v>0</v>
      </c>
    </row>
    <row r="283" spans="1:16" x14ac:dyDescent="0.25">
      <c r="A283" s="41"/>
      <c r="B283" s="41"/>
      <c r="C283" s="41"/>
      <c r="D283" s="44"/>
      <c r="E283" s="41"/>
      <c r="F283" s="41"/>
      <c r="G283" s="41"/>
      <c r="H283" s="41"/>
      <c r="I283" s="41"/>
      <c r="J283" s="45" t="s">
        <v>158</v>
      </c>
      <c r="K283" s="42">
        <v>1</v>
      </c>
      <c r="L283" s="46">
        <f>M276+M279</f>
        <v>100136.87</v>
      </c>
      <c r="M283" s="46">
        <f>ROUND(K283*L283,2)</f>
        <v>100136.87</v>
      </c>
      <c r="N283" s="42">
        <v>1</v>
      </c>
      <c r="O283" s="46">
        <f>P276+P279</f>
        <v>0</v>
      </c>
      <c r="P283" s="46">
        <f>ROUND(N283*O283,2)</f>
        <v>0</v>
      </c>
    </row>
    <row r="284" spans="1:16" x14ac:dyDescent="0.25">
      <c r="A284" s="26" t="s">
        <v>159</v>
      </c>
      <c r="B284" s="26" t="s">
        <v>16</v>
      </c>
      <c r="C284" s="26" t="s">
        <v>17</v>
      </c>
      <c r="D284" s="27" t="s">
        <v>160</v>
      </c>
      <c r="E284" s="28"/>
      <c r="F284" s="28"/>
      <c r="G284" s="28"/>
      <c r="H284" s="28"/>
      <c r="I284" s="28"/>
      <c r="J284" s="28"/>
      <c r="K284" s="29">
        <f t="shared" ref="K284:P284" si="78">K303</f>
        <v>1</v>
      </c>
      <c r="L284" s="29">
        <f t="shared" si="78"/>
        <v>90073.29</v>
      </c>
      <c r="M284" s="29">
        <f t="shared" si="78"/>
        <v>90073.29</v>
      </c>
      <c r="N284" s="29">
        <f t="shared" si="78"/>
        <v>1</v>
      </c>
      <c r="O284" s="29">
        <f t="shared" si="78"/>
        <v>0</v>
      </c>
      <c r="P284" s="29">
        <f t="shared" si="78"/>
        <v>0</v>
      </c>
    </row>
    <row r="285" spans="1:16" x14ac:dyDescent="0.25">
      <c r="A285" s="34" t="s">
        <v>83</v>
      </c>
      <c r="B285" s="34" t="s">
        <v>16</v>
      </c>
      <c r="C285" s="34" t="s">
        <v>17</v>
      </c>
      <c r="D285" s="35" t="s">
        <v>84</v>
      </c>
      <c r="E285" s="36"/>
      <c r="F285" s="36"/>
      <c r="G285" s="36"/>
      <c r="H285" s="36"/>
      <c r="I285" s="36"/>
      <c r="J285" s="36"/>
      <c r="K285" s="37">
        <f t="shared" ref="K285:P285" si="79">K289</f>
        <v>1</v>
      </c>
      <c r="L285" s="37">
        <f t="shared" si="79"/>
        <v>2283.8200000000002</v>
      </c>
      <c r="M285" s="37">
        <f t="shared" si="79"/>
        <v>2283.8200000000002</v>
      </c>
      <c r="N285" s="37">
        <f t="shared" si="79"/>
        <v>1</v>
      </c>
      <c r="O285" s="37">
        <f t="shared" si="79"/>
        <v>0</v>
      </c>
      <c r="P285" s="37">
        <f t="shared" si="79"/>
        <v>0</v>
      </c>
    </row>
    <row r="286" spans="1:16" x14ac:dyDescent="0.25">
      <c r="A286" s="38" t="s">
        <v>25</v>
      </c>
      <c r="B286" s="39" t="s">
        <v>26</v>
      </c>
      <c r="C286" s="39" t="s">
        <v>27</v>
      </c>
      <c r="D286" s="40" t="s">
        <v>28</v>
      </c>
      <c r="E286" s="41"/>
      <c r="F286" s="41"/>
      <c r="G286" s="41"/>
      <c r="H286" s="41"/>
      <c r="I286" s="41"/>
      <c r="J286" s="41"/>
      <c r="K286" s="42">
        <v>2</v>
      </c>
      <c r="L286" s="42">
        <v>746.67</v>
      </c>
      <c r="M286" s="43">
        <f>ROUND(K286*L286,2)</f>
        <v>1493.34</v>
      </c>
      <c r="N286" s="42">
        <v>2</v>
      </c>
      <c r="O286" s="48"/>
      <c r="P286" s="43">
        <f>ROUND(N286*O286,2)</f>
        <v>0</v>
      </c>
    </row>
    <row r="287" spans="1:16" ht="22.5" x14ac:dyDescent="0.25">
      <c r="A287" s="38" t="s">
        <v>29</v>
      </c>
      <c r="B287" s="39" t="s">
        <v>26</v>
      </c>
      <c r="C287" s="39" t="s">
        <v>27</v>
      </c>
      <c r="D287" s="40" t="s">
        <v>30</v>
      </c>
      <c r="E287" s="41"/>
      <c r="F287" s="41"/>
      <c r="G287" s="41"/>
      <c r="H287" s="41"/>
      <c r="I287" s="41"/>
      <c r="J287" s="41"/>
      <c r="K287" s="42">
        <v>2</v>
      </c>
      <c r="L287" s="42">
        <v>295.24</v>
      </c>
      <c r="M287" s="43">
        <f>ROUND(K287*L287,2)</f>
        <v>590.48</v>
      </c>
      <c r="N287" s="42">
        <v>2</v>
      </c>
      <c r="O287" s="48"/>
      <c r="P287" s="43">
        <f>ROUND(N287*O287,2)</f>
        <v>0</v>
      </c>
    </row>
    <row r="288" spans="1:16" ht="22.5" x14ac:dyDescent="0.25">
      <c r="A288" s="38" t="s">
        <v>31</v>
      </c>
      <c r="B288" s="39" t="s">
        <v>26</v>
      </c>
      <c r="C288" s="39" t="s">
        <v>27</v>
      </c>
      <c r="D288" s="40" t="s">
        <v>32</v>
      </c>
      <c r="E288" s="41"/>
      <c r="F288" s="41"/>
      <c r="G288" s="41"/>
      <c r="H288" s="41"/>
      <c r="I288" s="41"/>
      <c r="J288" s="41"/>
      <c r="K288" s="42">
        <v>2</v>
      </c>
      <c r="L288" s="42">
        <v>100</v>
      </c>
      <c r="M288" s="43">
        <f>ROUND(K288*L288,2)</f>
        <v>200</v>
      </c>
      <c r="N288" s="42">
        <v>2</v>
      </c>
      <c r="O288" s="48"/>
      <c r="P288" s="43">
        <f>ROUND(N288*O288,2)</f>
        <v>0</v>
      </c>
    </row>
    <row r="289" spans="1:16" x14ac:dyDescent="0.25">
      <c r="A289" s="41"/>
      <c r="B289" s="41"/>
      <c r="C289" s="41"/>
      <c r="D289" s="44"/>
      <c r="E289" s="41"/>
      <c r="F289" s="41"/>
      <c r="G289" s="41"/>
      <c r="H289" s="41"/>
      <c r="I289" s="41"/>
      <c r="J289" s="45" t="s">
        <v>85</v>
      </c>
      <c r="K289" s="42">
        <v>1</v>
      </c>
      <c r="L289" s="46">
        <f>M286+M287+M288</f>
        <v>2283.8200000000002</v>
      </c>
      <c r="M289" s="46">
        <f>ROUND(K289*L289,2)</f>
        <v>2283.8200000000002</v>
      </c>
      <c r="N289" s="42">
        <v>1</v>
      </c>
      <c r="O289" s="46">
        <f>P286+P287+P288</f>
        <v>0</v>
      </c>
      <c r="P289" s="46">
        <f>ROUND(N289*O289,2)</f>
        <v>0</v>
      </c>
    </row>
    <row r="290" spans="1:16" x14ac:dyDescent="0.25">
      <c r="A290" s="30" t="s">
        <v>161</v>
      </c>
      <c r="B290" s="30" t="s">
        <v>16</v>
      </c>
      <c r="C290" s="30" t="s">
        <v>17</v>
      </c>
      <c r="D290" s="31" t="s">
        <v>162</v>
      </c>
      <c r="E290" s="32"/>
      <c r="F290" s="32"/>
      <c r="G290" s="32"/>
      <c r="H290" s="32"/>
      <c r="I290" s="32"/>
      <c r="J290" s="32"/>
      <c r="K290" s="33">
        <f t="shared" ref="K290:P290" si="80">K302</f>
        <v>1</v>
      </c>
      <c r="L290" s="33">
        <f t="shared" si="80"/>
        <v>87789.47</v>
      </c>
      <c r="M290" s="33">
        <f t="shared" si="80"/>
        <v>87789.47</v>
      </c>
      <c r="N290" s="33">
        <f t="shared" si="80"/>
        <v>1</v>
      </c>
      <c r="O290" s="33">
        <f t="shared" si="80"/>
        <v>0</v>
      </c>
      <c r="P290" s="33">
        <f t="shared" si="80"/>
        <v>0</v>
      </c>
    </row>
    <row r="291" spans="1:16" ht="22.5" x14ac:dyDescent="0.25">
      <c r="A291" s="38" t="s">
        <v>36</v>
      </c>
      <c r="B291" s="39" t="s">
        <v>26</v>
      </c>
      <c r="C291" s="39" t="s">
        <v>27</v>
      </c>
      <c r="D291" s="40" t="s">
        <v>37</v>
      </c>
      <c r="E291" s="41"/>
      <c r="F291" s="41"/>
      <c r="G291" s="41"/>
      <c r="H291" s="41"/>
      <c r="I291" s="41"/>
      <c r="J291" s="41"/>
      <c r="K291" s="42">
        <v>2</v>
      </c>
      <c r="L291" s="42">
        <v>34432.949999999997</v>
      </c>
      <c r="M291" s="43">
        <f t="shared" ref="M291:M305" si="81">ROUND(K291*L291,2)</f>
        <v>68865.899999999994</v>
      </c>
      <c r="N291" s="42">
        <v>2</v>
      </c>
      <c r="O291" s="48"/>
      <c r="P291" s="43">
        <f t="shared" ref="P291:P305" si="82">ROUND(N291*O291,2)</f>
        <v>0</v>
      </c>
    </row>
    <row r="292" spans="1:16" ht="22.5" x14ac:dyDescent="0.25">
      <c r="A292" s="38" t="s">
        <v>38</v>
      </c>
      <c r="B292" s="39" t="s">
        <v>26</v>
      </c>
      <c r="C292" s="39" t="s">
        <v>27</v>
      </c>
      <c r="D292" s="40" t="s">
        <v>39</v>
      </c>
      <c r="E292" s="41"/>
      <c r="F292" s="41"/>
      <c r="G292" s="41"/>
      <c r="H292" s="41"/>
      <c r="I292" s="41"/>
      <c r="J292" s="41"/>
      <c r="K292" s="42">
        <v>1</v>
      </c>
      <c r="L292" s="42">
        <v>688.28</v>
      </c>
      <c r="M292" s="43">
        <f t="shared" si="81"/>
        <v>688.28</v>
      </c>
      <c r="N292" s="42">
        <v>1</v>
      </c>
      <c r="O292" s="48"/>
      <c r="P292" s="43">
        <f t="shared" si="82"/>
        <v>0</v>
      </c>
    </row>
    <row r="293" spans="1:16" x14ac:dyDescent="0.25">
      <c r="A293" s="38" t="s">
        <v>40</v>
      </c>
      <c r="B293" s="39" t="s">
        <v>26</v>
      </c>
      <c r="C293" s="39" t="s">
        <v>27</v>
      </c>
      <c r="D293" s="40" t="s">
        <v>41</v>
      </c>
      <c r="E293" s="41"/>
      <c r="F293" s="41"/>
      <c r="G293" s="41"/>
      <c r="H293" s="41"/>
      <c r="I293" s="41"/>
      <c r="J293" s="41"/>
      <c r="K293" s="42">
        <v>2</v>
      </c>
      <c r="L293" s="42">
        <v>731.72</v>
      </c>
      <c r="M293" s="43">
        <f t="shared" si="81"/>
        <v>1463.44</v>
      </c>
      <c r="N293" s="42">
        <v>2</v>
      </c>
      <c r="O293" s="48"/>
      <c r="P293" s="43">
        <f t="shared" si="82"/>
        <v>0</v>
      </c>
    </row>
    <row r="294" spans="1:16" x14ac:dyDescent="0.25">
      <c r="A294" s="38" t="s">
        <v>42</v>
      </c>
      <c r="B294" s="39" t="s">
        <v>26</v>
      </c>
      <c r="C294" s="39" t="s">
        <v>27</v>
      </c>
      <c r="D294" s="40" t="s">
        <v>43</v>
      </c>
      <c r="E294" s="41"/>
      <c r="F294" s="41"/>
      <c r="G294" s="41"/>
      <c r="H294" s="41"/>
      <c r="I294" s="41"/>
      <c r="J294" s="41"/>
      <c r="K294" s="42">
        <v>2</v>
      </c>
      <c r="L294" s="42">
        <v>585.4</v>
      </c>
      <c r="M294" s="43">
        <f t="shared" si="81"/>
        <v>1170.8</v>
      </c>
      <c r="N294" s="42">
        <v>2</v>
      </c>
      <c r="O294" s="48"/>
      <c r="P294" s="43">
        <f t="shared" si="82"/>
        <v>0</v>
      </c>
    </row>
    <row r="295" spans="1:16" x14ac:dyDescent="0.25">
      <c r="A295" s="38" t="s">
        <v>44</v>
      </c>
      <c r="B295" s="39" t="s">
        <v>26</v>
      </c>
      <c r="C295" s="39" t="s">
        <v>27</v>
      </c>
      <c r="D295" s="40" t="s">
        <v>45</v>
      </c>
      <c r="E295" s="41"/>
      <c r="F295" s="41"/>
      <c r="G295" s="41"/>
      <c r="H295" s="41"/>
      <c r="I295" s="41"/>
      <c r="J295" s="41"/>
      <c r="K295" s="42">
        <v>2</v>
      </c>
      <c r="L295" s="42">
        <v>639.58000000000004</v>
      </c>
      <c r="M295" s="43">
        <f t="shared" si="81"/>
        <v>1279.1600000000001</v>
      </c>
      <c r="N295" s="42">
        <v>2</v>
      </c>
      <c r="O295" s="48"/>
      <c r="P295" s="43">
        <f t="shared" si="82"/>
        <v>0</v>
      </c>
    </row>
    <row r="296" spans="1:16" x14ac:dyDescent="0.25">
      <c r="A296" s="38" t="s">
        <v>46</v>
      </c>
      <c r="B296" s="39" t="s">
        <v>26</v>
      </c>
      <c r="C296" s="39" t="s">
        <v>27</v>
      </c>
      <c r="D296" s="40" t="s">
        <v>47</v>
      </c>
      <c r="E296" s="41"/>
      <c r="F296" s="41"/>
      <c r="G296" s="41"/>
      <c r="H296" s="41"/>
      <c r="I296" s="41"/>
      <c r="J296" s="41"/>
      <c r="K296" s="42">
        <v>2</v>
      </c>
      <c r="L296" s="42">
        <v>290.94</v>
      </c>
      <c r="M296" s="43">
        <f t="shared" si="81"/>
        <v>581.88</v>
      </c>
      <c r="N296" s="42">
        <v>2</v>
      </c>
      <c r="O296" s="48"/>
      <c r="P296" s="43">
        <f t="shared" si="82"/>
        <v>0</v>
      </c>
    </row>
    <row r="297" spans="1:16" ht="22.5" x14ac:dyDescent="0.25">
      <c r="A297" s="38" t="s">
        <v>29</v>
      </c>
      <c r="B297" s="39" t="s">
        <v>26</v>
      </c>
      <c r="C297" s="39" t="s">
        <v>27</v>
      </c>
      <c r="D297" s="40" t="s">
        <v>30</v>
      </c>
      <c r="E297" s="41"/>
      <c r="F297" s="41"/>
      <c r="G297" s="41"/>
      <c r="H297" s="41"/>
      <c r="I297" s="41"/>
      <c r="J297" s="41"/>
      <c r="K297" s="42">
        <v>2</v>
      </c>
      <c r="L297" s="42">
        <v>295.24</v>
      </c>
      <c r="M297" s="43">
        <f t="shared" si="81"/>
        <v>590.48</v>
      </c>
      <c r="N297" s="42">
        <v>2</v>
      </c>
      <c r="O297" s="48"/>
      <c r="P297" s="43">
        <f t="shared" si="82"/>
        <v>0</v>
      </c>
    </row>
    <row r="298" spans="1:16" x14ac:dyDescent="0.25">
      <c r="A298" s="38" t="s">
        <v>48</v>
      </c>
      <c r="B298" s="39" t="s">
        <v>26</v>
      </c>
      <c r="C298" s="39" t="s">
        <v>27</v>
      </c>
      <c r="D298" s="40" t="s">
        <v>49</v>
      </c>
      <c r="E298" s="41"/>
      <c r="F298" s="41"/>
      <c r="G298" s="41"/>
      <c r="H298" s="41"/>
      <c r="I298" s="41"/>
      <c r="J298" s="41"/>
      <c r="K298" s="42">
        <v>2</v>
      </c>
      <c r="L298" s="42">
        <v>295.24</v>
      </c>
      <c r="M298" s="43">
        <f t="shared" si="81"/>
        <v>590.48</v>
      </c>
      <c r="N298" s="42">
        <v>2</v>
      </c>
      <c r="O298" s="48"/>
      <c r="P298" s="43">
        <f t="shared" si="82"/>
        <v>0</v>
      </c>
    </row>
    <row r="299" spans="1:16" x14ac:dyDescent="0.25">
      <c r="A299" s="38" t="s">
        <v>50</v>
      </c>
      <c r="B299" s="39" t="s">
        <v>26</v>
      </c>
      <c r="C299" s="39" t="s">
        <v>27</v>
      </c>
      <c r="D299" s="40" t="s">
        <v>51</v>
      </c>
      <c r="E299" s="41"/>
      <c r="F299" s="41"/>
      <c r="G299" s="41"/>
      <c r="H299" s="41"/>
      <c r="I299" s="41"/>
      <c r="J299" s="41"/>
      <c r="K299" s="42">
        <v>2</v>
      </c>
      <c r="L299" s="42">
        <v>371.43</v>
      </c>
      <c r="M299" s="43">
        <f t="shared" si="81"/>
        <v>742.86</v>
      </c>
      <c r="N299" s="42">
        <v>2</v>
      </c>
      <c r="O299" s="48"/>
      <c r="P299" s="43">
        <f t="shared" si="82"/>
        <v>0</v>
      </c>
    </row>
    <row r="300" spans="1:16" ht="22.5" x14ac:dyDescent="0.25">
      <c r="A300" s="38" t="s">
        <v>31</v>
      </c>
      <c r="B300" s="39" t="s">
        <v>26</v>
      </c>
      <c r="C300" s="39" t="s">
        <v>27</v>
      </c>
      <c r="D300" s="40" t="s">
        <v>32</v>
      </c>
      <c r="E300" s="41"/>
      <c r="F300" s="41"/>
      <c r="G300" s="41"/>
      <c r="H300" s="41"/>
      <c r="I300" s="41"/>
      <c r="J300" s="41"/>
      <c r="K300" s="42">
        <v>2</v>
      </c>
      <c r="L300" s="42">
        <v>100</v>
      </c>
      <c r="M300" s="43">
        <f t="shared" si="81"/>
        <v>200</v>
      </c>
      <c r="N300" s="42">
        <v>2</v>
      </c>
      <c r="O300" s="48"/>
      <c r="P300" s="43">
        <f t="shared" si="82"/>
        <v>0</v>
      </c>
    </row>
    <row r="301" spans="1:16" x14ac:dyDescent="0.25">
      <c r="A301" s="38" t="s">
        <v>163</v>
      </c>
      <c r="B301" s="39" t="s">
        <v>26</v>
      </c>
      <c r="C301" s="39" t="s">
        <v>27</v>
      </c>
      <c r="D301" s="40" t="s">
        <v>164</v>
      </c>
      <c r="E301" s="41"/>
      <c r="F301" s="41"/>
      <c r="G301" s="41"/>
      <c r="H301" s="41"/>
      <c r="I301" s="41"/>
      <c r="J301" s="41"/>
      <c r="K301" s="42">
        <v>1</v>
      </c>
      <c r="L301" s="42">
        <v>11616.19</v>
      </c>
      <c r="M301" s="43">
        <f t="shared" si="81"/>
        <v>11616.19</v>
      </c>
      <c r="N301" s="42">
        <v>1</v>
      </c>
      <c r="O301" s="48"/>
      <c r="P301" s="43">
        <f t="shared" si="82"/>
        <v>0</v>
      </c>
    </row>
    <row r="302" spans="1:16" x14ac:dyDescent="0.25">
      <c r="A302" s="41"/>
      <c r="B302" s="41"/>
      <c r="C302" s="41"/>
      <c r="D302" s="44"/>
      <c r="E302" s="41"/>
      <c r="F302" s="41"/>
      <c r="G302" s="41"/>
      <c r="H302" s="41"/>
      <c r="I302" s="41"/>
      <c r="J302" s="45" t="s">
        <v>165</v>
      </c>
      <c r="K302" s="42">
        <v>1</v>
      </c>
      <c r="L302" s="46">
        <f>M291+M292+M293+M294+M295+M296+M297+M298+M299+M300+M301</f>
        <v>87789.47</v>
      </c>
      <c r="M302" s="46">
        <f t="shared" si="81"/>
        <v>87789.47</v>
      </c>
      <c r="N302" s="42">
        <v>1</v>
      </c>
      <c r="O302" s="46">
        <f>P291+P292+P293+P294+P295+P296+P297+P298+P299+P300+P301</f>
        <v>0</v>
      </c>
      <c r="P302" s="46">
        <f t="shared" si="82"/>
        <v>0</v>
      </c>
    </row>
    <row r="303" spans="1:16" x14ac:dyDescent="0.25">
      <c r="A303" s="41"/>
      <c r="B303" s="41"/>
      <c r="C303" s="41"/>
      <c r="D303" s="44"/>
      <c r="E303" s="41"/>
      <c r="F303" s="41"/>
      <c r="G303" s="41"/>
      <c r="H303" s="41"/>
      <c r="I303" s="41"/>
      <c r="J303" s="45" t="s">
        <v>166</v>
      </c>
      <c r="K303" s="42">
        <v>1</v>
      </c>
      <c r="L303" s="46">
        <f>M285+M290</f>
        <v>90073.29</v>
      </c>
      <c r="M303" s="46">
        <f t="shared" si="81"/>
        <v>90073.29</v>
      </c>
      <c r="N303" s="42">
        <v>1</v>
      </c>
      <c r="O303" s="46">
        <f>P285+P290</f>
        <v>0</v>
      </c>
      <c r="P303" s="46">
        <f t="shared" si="82"/>
        <v>0</v>
      </c>
    </row>
    <row r="304" spans="1:16" x14ac:dyDescent="0.25">
      <c r="A304" s="41"/>
      <c r="B304" s="41"/>
      <c r="C304" s="41"/>
      <c r="D304" s="44"/>
      <c r="E304" s="41"/>
      <c r="F304" s="41"/>
      <c r="G304" s="41"/>
      <c r="H304" s="41"/>
      <c r="I304" s="41"/>
      <c r="J304" s="45" t="s">
        <v>167</v>
      </c>
      <c r="K304" s="47">
        <v>1</v>
      </c>
      <c r="L304" s="46">
        <f>M5+M125+M150+M175+M200+M225+M250+M275+M284</f>
        <v>2683929.35</v>
      </c>
      <c r="M304" s="46">
        <f t="shared" si="81"/>
        <v>2683929.35</v>
      </c>
      <c r="N304" s="47">
        <v>1</v>
      </c>
      <c r="O304" s="46">
        <f>P5+P125+P150+P175+P200+P225+P250+P275+P284</f>
        <v>0</v>
      </c>
      <c r="P304" s="46">
        <f t="shared" si="82"/>
        <v>0</v>
      </c>
    </row>
    <row r="305" spans="1:16" x14ac:dyDescent="0.25">
      <c r="A305" s="41"/>
      <c r="B305" s="41"/>
      <c r="C305" s="41"/>
      <c r="D305" s="44"/>
      <c r="E305" s="41"/>
      <c r="F305" s="41"/>
      <c r="G305" s="41"/>
      <c r="H305" s="41"/>
      <c r="I305" s="41"/>
      <c r="J305" s="45" t="s">
        <v>168</v>
      </c>
      <c r="K305" s="47">
        <v>1</v>
      </c>
      <c r="L305" s="46">
        <f>M4</f>
        <v>2683929.35</v>
      </c>
      <c r="M305" s="46">
        <f t="shared" si="81"/>
        <v>2683929.35</v>
      </c>
      <c r="N305" s="47">
        <v>1</v>
      </c>
      <c r="O305" s="46">
        <f>P4</f>
        <v>0</v>
      </c>
      <c r="P305" s="46">
        <f t="shared" si="82"/>
        <v>0</v>
      </c>
    </row>
    <row r="306" spans="1:16" ht="15.75" thickBot="1" x14ac:dyDescent="0.3"/>
    <row r="307" spans="1:16" ht="15.75" thickBot="1" x14ac:dyDescent="0.3">
      <c r="D307" s="4" t="s">
        <v>177</v>
      </c>
      <c r="E307" s="5"/>
      <c r="F307" s="5"/>
      <c r="G307" s="5"/>
      <c r="H307" s="5"/>
      <c r="I307" s="5"/>
      <c r="J307" s="5"/>
      <c r="K307" s="5"/>
      <c r="L307" s="6"/>
      <c r="M307" s="7">
        <f>M305</f>
        <v>2683929.35</v>
      </c>
      <c r="N307" s="5"/>
      <c r="O307" s="6"/>
      <c r="P307" s="7">
        <f>P305</f>
        <v>0</v>
      </c>
    </row>
    <row r="308" spans="1:16" x14ac:dyDescent="0.25">
      <c r="D308" s="8" t="s">
        <v>171</v>
      </c>
      <c r="E308" s="9"/>
      <c r="F308" s="9"/>
      <c r="G308" s="9"/>
      <c r="H308" s="9"/>
      <c r="I308" s="9"/>
      <c r="J308" s="9"/>
      <c r="K308" s="9"/>
      <c r="L308" s="49">
        <v>0.09</v>
      </c>
      <c r="M308" s="11">
        <f>ROUND(M307*L308,2)</f>
        <v>241553.64</v>
      </c>
      <c r="N308" s="9"/>
      <c r="O308" s="50">
        <v>0.09</v>
      </c>
      <c r="P308" s="11">
        <f>ROUND(P307*O308,2)</f>
        <v>0</v>
      </c>
    </row>
    <row r="309" spans="1:16" x14ac:dyDescent="0.25">
      <c r="D309" s="8" t="s">
        <v>172</v>
      </c>
      <c r="E309" s="9"/>
      <c r="F309" s="9"/>
      <c r="G309" s="9"/>
      <c r="H309" s="9"/>
      <c r="I309" s="9"/>
      <c r="J309" s="9"/>
      <c r="K309" s="9"/>
      <c r="L309" s="49">
        <v>0.06</v>
      </c>
      <c r="M309" s="11">
        <f>ROUND(M307*L309,2)</f>
        <v>161035.76</v>
      </c>
      <c r="N309" s="9"/>
      <c r="O309" s="50">
        <v>0.06</v>
      </c>
      <c r="P309" s="11">
        <f>ROUND(P307*O309,2)</f>
        <v>0</v>
      </c>
    </row>
    <row r="310" spans="1:16" x14ac:dyDescent="0.25">
      <c r="D310" s="8" t="s">
        <v>173</v>
      </c>
      <c r="E310" s="9"/>
      <c r="F310" s="9"/>
      <c r="G310" s="9"/>
      <c r="H310" s="9"/>
      <c r="I310" s="9"/>
      <c r="J310" s="9"/>
      <c r="K310" s="9"/>
      <c r="L310" s="10"/>
      <c r="M310" s="11">
        <f>SUM(M307:M309)</f>
        <v>3086518.75</v>
      </c>
      <c r="N310" s="9"/>
      <c r="O310" s="10"/>
      <c r="P310" s="11">
        <f>SUM(P307:P309)</f>
        <v>0</v>
      </c>
    </row>
    <row r="311" spans="1:16" x14ac:dyDescent="0.25">
      <c r="D311" s="8" t="s">
        <v>174</v>
      </c>
      <c r="E311" s="9"/>
      <c r="F311" s="9"/>
      <c r="G311" s="9"/>
      <c r="H311" s="9"/>
      <c r="I311" s="9"/>
      <c r="J311" s="9"/>
      <c r="K311" s="9"/>
      <c r="L311" s="49">
        <v>0.21</v>
      </c>
      <c r="M311" s="11">
        <f>ROUND(M310*L311,2)</f>
        <v>648168.93999999994</v>
      </c>
      <c r="N311" s="9"/>
      <c r="O311" s="49">
        <v>0.21</v>
      </c>
      <c r="P311" s="11">
        <f>ROUND(P310*O311,2)</f>
        <v>0</v>
      </c>
    </row>
    <row r="312" spans="1:16" x14ac:dyDescent="0.25">
      <c r="D312" s="12" t="s">
        <v>175</v>
      </c>
      <c r="E312" s="13"/>
      <c r="F312" s="13"/>
      <c r="G312" s="13"/>
      <c r="H312" s="13"/>
      <c r="I312" s="13"/>
      <c r="J312" s="13"/>
      <c r="K312" s="13"/>
      <c r="L312" s="14"/>
      <c r="M312" s="15">
        <f>SUM(M310:M311)</f>
        <v>3734687.69</v>
      </c>
      <c r="N312" s="13"/>
      <c r="O312" s="14"/>
      <c r="P312" s="15">
        <f>SUM(P310:P311)</f>
        <v>0</v>
      </c>
    </row>
    <row r="314" spans="1:16" x14ac:dyDescent="0.25">
      <c r="A314" s="16" t="s">
        <v>176</v>
      </c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</row>
  </sheetData>
  <sheetProtection algorithmName="SHA-512" hashValue="IXRJbWpKHi3T6dEpZO2VvN9fivvPscEOASYjXP55m34BwrBPsTEBQ9851fg1GrG0PE9IKxBhhw49tv3aFZBzKA==" saltValue="t1/R4M+JRKUpQ7sEw1D33Q==" spinCount="100000" sheet="1" objects="1" scenarios="1"/>
  <dataValidations count="1">
    <dataValidation type="list" allowBlank="1" showInputMessage="1" showErrorMessage="1" sqref="B4:B305" xr:uid="{D1239881-677F-494C-BA10-20CE0311A4F7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Somonte Camacho, Enrique</dc:creator>
  <cp:lastModifiedBy>Somonte Camacho, Enrique</cp:lastModifiedBy>
  <dcterms:created xsi:type="dcterms:W3CDTF">2022-06-09T05:57:46Z</dcterms:created>
  <dcterms:modified xsi:type="dcterms:W3CDTF">2022-06-28T10:39:04Z</dcterms:modified>
</cp:coreProperties>
</file>