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13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CONTRATACION\01 Gestión contratos MAYORES por año\2023\143-2023_Creatividad y producción publicitaria\01 INI\"/>
    </mc:Choice>
  </mc:AlternateContent>
  <xr:revisionPtr revIDLastSave="0" documentId="8_{16EEDC4D-1068-478A-A6F1-A8F17870B2B8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Anexo memoria económic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20" i="1" l="1"/>
  <c r="B20" i="1"/>
  <c r="C20" i="1"/>
  <c r="C9" i="1" l="1"/>
  <c r="H19" i="1"/>
  <c r="H21" i="1" s="1"/>
  <c r="D11" i="1" s="1"/>
  <c r="C19" i="1"/>
  <c r="C21" i="1" s="1"/>
  <c r="B19" i="1"/>
  <c r="B21" i="1" s="1"/>
  <c r="K19" i="1" l="1"/>
  <c r="L19" i="1"/>
  <c r="K20" i="1"/>
  <c r="L20" i="1"/>
  <c r="K21" i="1"/>
  <c r="L21" i="1"/>
  <c r="I19" i="1"/>
  <c r="J19" i="1"/>
  <c r="I20" i="1"/>
  <c r="J20" i="1"/>
  <c r="I21" i="1"/>
  <c r="J21" i="1"/>
  <c r="D19" i="1"/>
  <c r="E19" i="1"/>
  <c r="D20" i="1"/>
  <c r="E20" i="1"/>
  <c r="D21" i="1"/>
  <c r="E21" i="1"/>
  <c r="L17" i="1" l="1"/>
  <c r="L18" i="1"/>
  <c r="J17" i="1"/>
  <c r="J18" i="1"/>
  <c r="E17" i="1"/>
  <c r="E18" i="1"/>
  <c r="E16" i="1"/>
  <c r="D17" i="1" l="1"/>
  <c r="D18" i="1"/>
  <c r="K17" i="1"/>
  <c r="K18" i="1"/>
  <c r="I17" i="1"/>
  <c r="I18" i="1"/>
  <c r="J16" i="1"/>
  <c r="D16" i="1"/>
  <c r="L16" i="1" l="1"/>
  <c r="K16" i="1"/>
  <c r="I16" i="1"/>
</calcChain>
</file>

<file path=xl/sharedStrings.xml><?xml version="1.0" encoding="utf-8"?>
<sst xmlns="http://schemas.openxmlformats.org/spreadsheetml/2006/main" count="66" uniqueCount="55">
  <si>
    <t>Identificación del expediente de contratación:</t>
  </si>
  <si>
    <t>Número de expediente</t>
  </si>
  <si>
    <t>Denominación</t>
  </si>
  <si>
    <t>Posición presupuestaria</t>
  </si>
  <si>
    <t>Centro de beneficio</t>
  </si>
  <si>
    <t>Diferencia</t>
  </si>
  <si>
    <t>%</t>
  </si>
  <si>
    <t>euros</t>
  </si>
  <si>
    <t>Euros</t>
  </si>
  <si>
    <t>Variación sobre adjudicacion licitación previa</t>
  </si>
  <si>
    <t>I</t>
  </si>
  <si>
    <t>Concepto de gasto (III)</t>
  </si>
  <si>
    <t>III</t>
  </si>
  <si>
    <t>V</t>
  </si>
  <si>
    <t>Valor adjudicación (IV)</t>
  </si>
  <si>
    <t>Coste nuevos servicios (V)</t>
  </si>
  <si>
    <t>En el caso de que existieran en el nuevo contrato. En caso contrario, la casilla se dejará en blanco</t>
  </si>
  <si>
    <t>Fórmulas a emplear</t>
  </si>
  <si>
    <t>(A)</t>
  </si>
  <si>
    <t>(B)</t>
  </si>
  <si>
    <t>(C)</t>
  </si>
  <si>
    <t>(C)-(A)€</t>
  </si>
  <si>
    <t>(B)/(A)%</t>
  </si>
  <si>
    <t>(B)-(A)€</t>
  </si>
  <si>
    <t>(C)-(B)€</t>
  </si>
  <si>
    <t>Deben recogerse de forma desagregada todos los conceptos de gasto reflejados en el INI</t>
  </si>
  <si>
    <t>(C)/(A)%</t>
  </si>
  <si>
    <t>(C)/(B)%</t>
  </si>
  <si>
    <t>Cuenta contable</t>
  </si>
  <si>
    <t>Anualidades (I)</t>
  </si>
  <si>
    <t>IVA</t>
  </si>
  <si>
    <t>TOTAL GASTOS</t>
  </si>
  <si>
    <t>Importe licitación anual</t>
  </si>
  <si>
    <t>Importe anual</t>
  </si>
  <si>
    <t>Variación sobre licitación previa anual</t>
  </si>
  <si>
    <t>Todos los importes incluyen el IVA más la posible prórroga</t>
  </si>
  <si>
    <t>SUBTOTAL</t>
  </si>
  <si>
    <t>LICITACIÓN PREVIA (II)</t>
  </si>
  <si>
    <t>NUEVA LICITACIÓN (II)</t>
  </si>
  <si>
    <t>Duración (indicar duración inicial + eventual prórroga)</t>
  </si>
  <si>
    <t>Tipo de contrato (indicar si es de Obras, Servicios o Suministros)</t>
  </si>
  <si>
    <t>Importe anua l(II) (Será igual al importe total de la columna (C))</t>
  </si>
  <si>
    <t>Importe total (I) (Con prórroga y con IVA)</t>
  </si>
  <si>
    <t>II - IV</t>
  </si>
  <si>
    <t xml:space="preserve">Si el nuevo contrato es inferior a 12 meses, la comparación con el contrato anterior se reducirá al mismo periodo del contrato actual del nuevo INI. </t>
  </si>
  <si>
    <t>En el caso de que la duración sea superior a un año, los valores reflejados se referirán exclusivamente a un periodo de 12 meses, sin prórroga y sin IVA.</t>
  </si>
  <si>
    <t>Servicios</t>
  </si>
  <si>
    <t>Gestión de la creatividad y producción publicitaria de Canal de Isabel II, Sociedad Anónima, M.P.</t>
  </si>
  <si>
    <t>24 meses + 12 meses de prórroga</t>
  </si>
  <si>
    <t xml:space="preserve">H111000 </t>
  </si>
  <si>
    <t>G/627000/000001</t>
  </si>
  <si>
    <t>Honorarios mensuales</t>
  </si>
  <si>
    <t>Producción de campañas</t>
  </si>
  <si>
    <t>Producción otras piezas de comunicación</t>
  </si>
  <si>
    <t xml:space="preserve">143/2023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</si>
</sst>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\ &quot;€&quot;"/>
  </numFmts>
  <fonts count="14" x14ac:knownFonts="1">
    <font>
      <sz val="10"/>
      <name val="Arial"/>
    </font>
    <font>
      <sz val="8"/>
      <name val="Arial"/>
      <family val="2"/>
    </font>
    <font>
      <sz val="10"/>
      <color rgb="FF0084C9"/>
      <name val="Calibri"/>
      <family val="2"/>
      <scheme val="minor"/>
    </font>
    <font>
      <sz val="8"/>
      <color rgb="FF0084C9"/>
      <name val="Calibri"/>
      <family val="2"/>
      <scheme val="minor"/>
    </font>
    <font>
      <sz val="8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sz val="7"/>
      <color rgb="FF0070C0"/>
      <name val="Calibri"/>
      <family val="2"/>
      <scheme val="minor"/>
    </font>
    <font>
      <sz val="7"/>
      <color rgb="FF0084C9"/>
      <name val="Calibri"/>
      <family val="2"/>
      <scheme val="minor"/>
    </font>
    <font>
      <i/>
      <sz val="7"/>
      <color rgb="FF0084C9"/>
      <name val="Calibri"/>
      <family val="2"/>
      <scheme val="minor"/>
    </font>
    <font>
      <sz val="7"/>
      <name val="Calibri"/>
      <family val="2"/>
      <scheme val="minor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7"/>
      <color rgb="FFFF0000"/>
      <name val="Calibri"/>
      <family val="2"/>
      <scheme val="minor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84C9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rgb="FF0084C9"/>
      </left>
      <right style="thin">
        <color rgb="FF0084C9"/>
      </right>
      <top style="thin">
        <color rgb="FF0084C9"/>
      </top>
      <bottom/>
      <diagonal/>
    </border>
    <border>
      <left/>
      <right/>
      <top style="thin">
        <color rgb="FF0070C0"/>
      </top>
      <bottom style="thin">
        <color rgb="FF0070C0"/>
      </bottom>
      <diagonal/>
    </border>
    <border>
      <left style="thin">
        <color rgb="FF0084C9"/>
      </left>
      <right style="thin">
        <color rgb="FF0084C9"/>
      </right>
      <top style="thin">
        <color rgb="FF0084C9"/>
      </top>
      <bottom style="thin">
        <color rgb="FF0084C9"/>
      </bottom>
      <diagonal/>
    </border>
    <border>
      <left/>
      <right style="thin">
        <color rgb="FF0084C9"/>
      </right>
      <top style="thin">
        <color rgb="FF0070C0"/>
      </top>
      <bottom/>
      <diagonal/>
    </border>
    <border>
      <left/>
      <right style="thin">
        <color rgb="FF0084C9"/>
      </right>
      <top/>
      <bottom/>
      <diagonal/>
    </border>
    <border>
      <left/>
      <right style="thin">
        <color rgb="FF0084C9"/>
      </right>
      <top/>
      <bottom style="thin">
        <color rgb="FF0070C0"/>
      </bottom>
      <diagonal/>
    </border>
    <border>
      <left style="thin">
        <color rgb="FF0084C9"/>
      </left>
      <right/>
      <top/>
      <bottom/>
      <diagonal/>
    </border>
    <border>
      <left style="thin">
        <color rgb="FF0084C9"/>
      </left>
      <right/>
      <top style="thin">
        <color rgb="FF0084C9"/>
      </top>
      <bottom style="thin">
        <color rgb="FF0084C9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/>
      <top/>
      <bottom style="thin">
        <color rgb="FF0070C0"/>
      </bottom>
      <diagonal/>
    </border>
    <border>
      <left/>
      <right/>
      <top style="thin">
        <color rgb="FF0070C0"/>
      </top>
      <bottom/>
      <diagonal/>
    </border>
    <border>
      <left style="thin">
        <color rgb="FF0084C9"/>
      </left>
      <right/>
      <top/>
      <bottom style="thin">
        <color rgb="FF0084C9"/>
      </bottom>
      <diagonal/>
    </border>
    <border>
      <left/>
      <right style="thin">
        <color rgb="FF0084C9"/>
      </right>
      <top/>
      <bottom style="thin">
        <color rgb="FF0084C9"/>
      </bottom>
      <diagonal/>
    </border>
    <border>
      <left style="thin">
        <color rgb="FF0070C0"/>
      </left>
      <right/>
      <top style="thin">
        <color rgb="FF0084C9"/>
      </top>
      <bottom style="thin">
        <color rgb="FF0070C0"/>
      </bottom>
      <diagonal/>
    </border>
    <border>
      <left/>
      <right style="thin">
        <color rgb="FF0070C0"/>
      </right>
      <top style="thin">
        <color rgb="FF0084C9"/>
      </top>
      <bottom style="thin">
        <color rgb="FF0070C0"/>
      </bottom>
      <diagonal/>
    </border>
    <border>
      <left style="thin">
        <color rgb="FF0084C9"/>
      </left>
      <right style="thin">
        <color rgb="FF0084C9"/>
      </right>
      <top/>
      <bottom style="thin">
        <color rgb="FF0070C0"/>
      </bottom>
      <diagonal/>
    </border>
  </borders>
  <cellStyleXfs count="2">
    <xf numFmtId="0" fontId="0" fillId="0" borderId="0"/>
    <xf numFmtId="43" fontId="13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5" fillId="2" borderId="2" xfId="0" applyFont="1" applyFill="1" applyBorder="1"/>
    <xf numFmtId="0" fontId="7" fillId="3" borderId="2" xfId="0" applyFont="1" applyFill="1" applyBorder="1" applyAlignment="1">
      <alignment horizontal="left" indent="1"/>
    </xf>
    <xf numFmtId="0" fontId="7" fillId="0" borderId="3" xfId="0" applyFont="1" applyBorder="1" applyAlignment="1">
      <alignment horizontal="center" wrapText="1"/>
    </xf>
    <xf numFmtId="0" fontId="7" fillId="0" borderId="8" xfId="0" applyFont="1" applyBorder="1" applyAlignment="1">
      <alignment horizontal="center" wrapText="1"/>
    </xf>
    <xf numFmtId="0" fontId="8" fillId="0" borderId="0" xfId="0" applyFont="1"/>
    <xf numFmtId="0" fontId="7" fillId="0" borderId="7" xfId="0" applyFont="1" applyBorder="1" applyAlignment="1">
      <alignment wrapText="1"/>
    </xf>
    <xf numFmtId="0" fontId="7" fillId="0" borderId="0" xfId="0" applyFont="1" applyBorder="1" applyAlignment="1">
      <alignment wrapText="1"/>
    </xf>
    <xf numFmtId="0" fontId="9" fillId="3" borderId="2" xfId="0" applyFont="1" applyFill="1" applyBorder="1" applyAlignment="1">
      <alignment horizontal="left" vertical="top"/>
    </xf>
    <xf numFmtId="0" fontId="7" fillId="3" borderId="2" xfId="0" applyFont="1" applyFill="1" applyBorder="1" applyAlignment="1">
      <alignment horizontal="left" indent="1"/>
    </xf>
    <xf numFmtId="0" fontId="10" fillId="0" borderId="2" xfId="0" applyFont="1" applyBorder="1" applyAlignment="1">
      <alignment vertical="top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7" fillId="3" borderId="2" xfId="0" applyFont="1" applyFill="1" applyBorder="1" applyAlignment="1"/>
    <xf numFmtId="0" fontId="12" fillId="3" borderId="2" xfId="0" applyFont="1" applyFill="1" applyBorder="1" applyAlignment="1"/>
    <xf numFmtId="4" fontId="10" fillId="0" borderId="2" xfId="0" applyNumberFormat="1" applyFont="1" applyBorder="1"/>
    <xf numFmtId="4" fontId="10" fillId="3" borderId="2" xfId="0" applyNumberFormat="1" applyFont="1" applyFill="1" applyBorder="1"/>
    <xf numFmtId="4" fontId="11" fillId="0" borderId="0" xfId="0" applyNumberFormat="1" applyFont="1"/>
    <xf numFmtId="4" fontId="7" fillId="3" borderId="2" xfId="1" applyNumberFormat="1" applyFont="1" applyFill="1" applyBorder="1" applyAlignment="1"/>
    <xf numFmtId="2" fontId="9" fillId="3" borderId="9" xfId="0" applyNumberFormat="1" applyFont="1" applyFill="1" applyBorder="1" applyAlignment="1">
      <alignment horizontal="right" vertical="top"/>
    </xf>
    <xf numFmtId="2" fontId="9" fillId="0" borderId="9" xfId="1" applyNumberFormat="1" applyFont="1" applyFill="1" applyBorder="1" applyAlignment="1">
      <alignment horizontal="right" vertical="top"/>
    </xf>
    <xf numFmtId="2" fontId="9" fillId="0" borderId="9" xfId="0" applyNumberFormat="1" applyFont="1" applyFill="1" applyBorder="1" applyAlignment="1">
      <alignment horizontal="right" vertical="top"/>
    </xf>
    <xf numFmtId="10" fontId="9" fillId="3" borderId="9" xfId="0" applyNumberFormat="1" applyFont="1" applyFill="1" applyBorder="1" applyAlignment="1">
      <alignment horizontal="right" vertical="top"/>
    </xf>
    <xf numFmtId="10" fontId="9" fillId="0" borderId="9" xfId="0" applyNumberFormat="1" applyFont="1" applyFill="1" applyBorder="1" applyAlignment="1">
      <alignment horizontal="right" vertical="top"/>
    </xf>
    <xf numFmtId="0" fontId="10" fillId="3" borderId="2" xfId="0" applyFont="1" applyFill="1" applyBorder="1" applyAlignment="1">
      <alignment horizontal="left" indent="1"/>
    </xf>
    <xf numFmtId="164" fontId="9" fillId="3" borderId="9" xfId="0" applyNumberFormat="1" applyFont="1" applyFill="1" applyBorder="1" applyAlignment="1">
      <alignment horizontal="right" vertical="top"/>
    </xf>
    <xf numFmtId="164" fontId="9" fillId="0" borderId="9" xfId="1" applyNumberFormat="1" applyFont="1" applyFill="1" applyBorder="1" applyAlignment="1">
      <alignment horizontal="right" vertical="top"/>
    </xf>
    <xf numFmtId="164" fontId="9" fillId="0" borderId="9" xfId="0" applyNumberFormat="1" applyFont="1" applyFill="1" applyBorder="1" applyAlignment="1">
      <alignment horizontal="right" vertical="top"/>
    </xf>
    <xf numFmtId="0" fontId="7" fillId="3" borderId="11" xfId="0" applyFont="1" applyFill="1" applyBorder="1" applyAlignment="1">
      <alignment horizontal="left" vertical="center"/>
    </xf>
    <xf numFmtId="0" fontId="7" fillId="3" borderId="10" xfId="0" applyFont="1" applyFill="1" applyBorder="1" applyAlignment="1">
      <alignment horizontal="left" vertical="center"/>
    </xf>
    <xf numFmtId="0" fontId="7" fillId="0" borderId="2" xfId="0" applyFont="1" applyBorder="1" applyAlignment="1">
      <alignment horizontal="left"/>
    </xf>
    <xf numFmtId="0" fontId="4" fillId="2" borderId="0" xfId="0" applyFont="1" applyFill="1" applyBorder="1" applyAlignment="1">
      <alignment horizontal="center"/>
    </xf>
    <xf numFmtId="0" fontId="10" fillId="0" borderId="2" xfId="0" applyFont="1" applyBorder="1" applyAlignment="1">
      <alignment horizontal="left" vertical="top"/>
    </xf>
    <xf numFmtId="0" fontId="6" fillId="3" borderId="4" xfId="0" applyFont="1" applyFill="1" applyBorder="1" applyAlignment="1">
      <alignment horizontal="center" vertical="center"/>
    </xf>
    <xf numFmtId="0" fontId="6" fillId="3" borderId="5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/>
    </xf>
    <xf numFmtId="0" fontId="7" fillId="0" borderId="7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7" fillId="0" borderId="12" xfId="0" applyFont="1" applyBorder="1" applyAlignment="1">
      <alignment horizontal="center" wrapText="1"/>
    </xf>
    <xf numFmtId="0" fontId="7" fillId="0" borderId="13" xfId="0" applyFont="1" applyBorder="1" applyAlignment="1">
      <alignment horizontal="center" wrapText="1"/>
    </xf>
    <xf numFmtId="0" fontId="6" fillId="3" borderId="7" xfId="0" applyFont="1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/>
    </xf>
    <xf numFmtId="0" fontId="6" fillId="3" borderId="13" xfId="0" applyFont="1" applyFill="1" applyBorder="1" applyAlignment="1">
      <alignment horizontal="center" vertical="center"/>
    </xf>
    <xf numFmtId="0" fontId="9" fillId="3" borderId="14" xfId="0" applyFont="1" applyFill="1" applyBorder="1" applyAlignment="1">
      <alignment horizontal="left" vertical="top"/>
    </xf>
    <xf numFmtId="0" fontId="9" fillId="3" borderId="15" xfId="0" applyFont="1" applyFill="1" applyBorder="1" applyAlignment="1">
      <alignment horizontal="left" vertical="top"/>
    </xf>
    <xf numFmtId="0" fontId="10" fillId="0" borderId="10" xfId="0" applyFont="1" applyBorder="1" applyAlignment="1">
      <alignment horizontal="left" vertical="top"/>
    </xf>
    <xf numFmtId="0" fontId="5" fillId="2" borderId="0" xfId="0" applyFont="1" applyFill="1" applyAlignment="1">
      <alignment horizontal="center"/>
    </xf>
    <xf numFmtId="0" fontId="7" fillId="0" borderId="3" xfId="0" applyFont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9" defaultPivotStyle="PivotStyleLight16"/>
  <colors>
    <mruColors>
      <color rgb="FF0084C9"/>
      <color rgb="FF4646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27"/>
  <sheetViews>
    <sheetView showGridLines="0" tabSelected="1" view="pageLayout" zoomScale="120" zoomScalePageLayoutView="120" workbookViewId="0">
      <selection activeCell="B8" sqref="B8:M8"/>
    </sheetView>
  </sheetViews>
  <sheetFormatPr baseColWidth="10" defaultColWidth="11.42578125" defaultRowHeight="12.75" x14ac:dyDescent="0.2"/>
  <cols>
    <col min="1" max="1" width="22.5703125" style="1" customWidth="1"/>
    <col min="2" max="5" width="8.85546875" style="1" customWidth="1"/>
    <col min="6" max="6" width="14.28515625" style="1" customWidth="1"/>
    <col min="7" max="12" width="8.85546875" style="1" customWidth="1"/>
    <col min="13" max="13" width="12" style="1" customWidth="1"/>
    <col min="14" max="16384" width="11.42578125" style="1"/>
  </cols>
  <sheetData>
    <row r="1" spans="1:13" x14ac:dyDescent="0.2">
      <c r="A1" s="32" t="s">
        <v>0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x14ac:dyDescent="0.2">
      <c r="A2" s="3" t="s">
        <v>1</v>
      </c>
      <c r="B2" s="49" t="s">
        <v>54</v>
      </c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</row>
    <row r="3" spans="1:13" x14ac:dyDescent="0.2">
      <c r="A3" s="3" t="s">
        <v>2</v>
      </c>
      <c r="B3" s="33" t="s">
        <v>47</v>
      </c>
      <c r="C3" s="33"/>
      <c r="D3" s="33"/>
      <c r="E3" s="33"/>
      <c r="F3" s="33"/>
      <c r="G3" s="33"/>
      <c r="H3" s="33"/>
      <c r="I3" s="33"/>
      <c r="J3" s="33"/>
      <c r="K3" s="33"/>
      <c r="L3" s="33"/>
      <c r="M3" s="33"/>
    </row>
    <row r="4" spans="1:13" x14ac:dyDescent="0.2">
      <c r="A4" s="10" t="s">
        <v>40</v>
      </c>
      <c r="B4" s="10"/>
      <c r="C4" s="10"/>
      <c r="D4" s="25" t="s">
        <v>46</v>
      </c>
      <c r="E4" s="10"/>
      <c r="F4" s="10"/>
      <c r="G4" s="10"/>
      <c r="H4" s="10"/>
      <c r="I4" s="10"/>
      <c r="J4" s="10"/>
      <c r="K4" s="10"/>
      <c r="L4" s="10"/>
      <c r="M4" s="10"/>
    </row>
    <row r="5" spans="1:13" x14ac:dyDescent="0.2">
      <c r="A5" s="10" t="s">
        <v>39</v>
      </c>
      <c r="B5" s="11"/>
      <c r="C5" s="11"/>
      <c r="D5" s="11" t="s">
        <v>48</v>
      </c>
      <c r="E5" s="11"/>
      <c r="F5" s="11"/>
      <c r="G5" s="11"/>
      <c r="H5" s="11"/>
      <c r="I5" s="11"/>
      <c r="J5" s="11"/>
      <c r="K5" s="11"/>
      <c r="L5" s="11"/>
      <c r="M5" s="11"/>
    </row>
    <row r="6" spans="1:13" x14ac:dyDescent="0.2">
      <c r="A6" s="3" t="s">
        <v>4</v>
      </c>
      <c r="B6" s="33" t="s">
        <v>49</v>
      </c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</row>
    <row r="7" spans="1:13" x14ac:dyDescent="0.2">
      <c r="A7" s="3" t="s">
        <v>3</v>
      </c>
      <c r="B7" s="33" t="s">
        <v>50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</row>
    <row r="8" spans="1:13" x14ac:dyDescent="0.2">
      <c r="A8" s="3" t="s">
        <v>28</v>
      </c>
      <c r="B8" s="33">
        <v>627000</v>
      </c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</row>
    <row r="9" spans="1:13" x14ac:dyDescent="0.2">
      <c r="A9" s="10" t="s">
        <v>42</v>
      </c>
      <c r="B9" s="14"/>
      <c r="C9" s="19">
        <f>C10+E10+G10+I10+K10+M10</f>
        <v>1205015.0899999999</v>
      </c>
      <c r="D9" s="14"/>
      <c r="E9" s="14"/>
      <c r="F9" s="14"/>
      <c r="G9" s="14"/>
      <c r="H9" s="14"/>
      <c r="I9" s="14"/>
      <c r="J9" s="14"/>
      <c r="K9" s="14"/>
      <c r="L9" s="14"/>
      <c r="M9" s="14"/>
    </row>
    <row r="10" spans="1:13" x14ac:dyDescent="0.2">
      <c r="A10" s="10" t="s">
        <v>29</v>
      </c>
      <c r="B10" s="2">
        <v>2024</v>
      </c>
      <c r="C10" s="16">
        <v>251044.81</v>
      </c>
      <c r="D10" s="2">
        <v>2025</v>
      </c>
      <c r="E10" s="16">
        <v>401671.7</v>
      </c>
      <c r="F10" s="2">
        <v>2026</v>
      </c>
      <c r="G10" s="17">
        <v>401671.7</v>
      </c>
      <c r="H10" s="2">
        <v>2027</v>
      </c>
      <c r="I10" s="16">
        <v>150626.88</v>
      </c>
      <c r="J10" s="2"/>
      <c r="K10" s="16"/>
      <c r="L10" s="2"/>
      <c r="M10" s="18"/>
    </row>
    <row r="11" spans="1:13" x14ac:dyDescent="0.2">
      <c r="A11" s="10" t="s">
        <v>41</v>
      </c>
      <c r="B11" s="15"/>
      <c r="C11" s="15"/>
      <c r="D11" s="19">
        <f>H21</f>
        <v>401671.69680000003</v>
      </c>
      <c r="E11" s="15"/>
      <c r="F11" s="15"/>
      <c r="G11" s="15"/>
      <c r="H11" s="15"/>
      <c r="I11" s="15"/>
      <c r="J11" s="15"/>
      <c r="K11" s="15"/>
      <c r="L11" s="15"/>
      <c r="M11" s="15"/>
    </row>
    <row r="12" spans="1:13" x14ac:dyDescent="0.2">
      <c r="A12" s="3"/>
      <c r="B12" s="50" t="s">
        <v>37</v>
      </c>
      <c r="C12" s="50"/>
      <c r="D12" s="50"/>
      <c r="E12" s="50"/>
      <c r="F12" s="39" t="s">
        <v>38</v>
      </c>
      <c r="G12" s="39"/>
      <c r="H12" s="39"/>
      <c r="I12" s="39"/>
      <c r="J12" s="39"/>
      <c r="K12" s="39"/>
      <c r="L12" s="39"/>
      <c r="M12" s="39"/>
    </row>
    <row r="13" spans="1:13" ht="18.75" customHeight="1" x14ac:dyDescent="0.2">
      <c r="A13" s="34" t="s">
        <v>11</v>
      </c>
      <c r="B13" s="52" t="s">
        <v>32</v>
      </c>
      <c r="C13" s="51" t="s">
        <v>14</v>
      </c>
      <c r="D13" s="51"/>
      <c r="E13" s="51"/>
      <c r="F13" s="44" t="s">
        <v>11</v>
      </c>
      <c r="G13" s="35"/>
      <c r="H13" s="37" t="s">
        <v>32</v>
      </c>
      <c r="I13" s="40" t="s">
        <v>34</v>
      </c>
      <c r="J13" s="41"/>
      <c r="K13" s="40" t="s">
        <v>9</v>
      </c>
      <c r="L13" s="41"/>
      <c r="M13" s="37" t="s">
        <v>15</v>
      </c>
    </row>
    <row r="14" spans="1:13" ht="12.75" customHeight="1" x14ac:dyDescent="0.2">
      <c r="A14" s="35"/>
      <c r="B14" s="53"/>
      <c r="C14" s="56" t="s">
        <v>33</v>
      </c>
      <c r="D14" s="55" t="s">
        <v>5</v>
      </c>
      <c r="E14" s="55"/>
      <c r="F14" s="44"/>
      <c r="G14" s="35"/>
      <c r="H14" s="37"/>
      <c r="I14" s="7"/>
      <c r="J14" s="8"/>
      <c r="K14" s="42"/>
      <c r="L14" s="43"/>
      <c r="M14" s="37"/>
    </row>
    <row r="15" spans="1:13" x14ac:dyDescent="0.2">
      <c r="A15" s="36"/>
      <c r="B15" s="54"/>
      <c r="C15" s="57"/>
      <c r="D15" s="4" t="s">
        <v>7</v>
      </c>
      <c r="E15" s="4" t="s">
        <v>6</v>
      </c>
      <c r="F15" s="45"/>
      <c r="G15" s="46"/>
      <c r="H15" s="38"/>
      <c r="I15" s="4" t="s">
        <v>8</v>
      </c>
      <c r="J15" s="4" t="s">
        <v>6</v>
      </c>
      <c r="K15" s="4" t="s">
        <v>8</v>
      </c>
      <c r="L15" s="5" t="s">
        <v>6</v>
      </c>
      <c r="M15" s="38"/>
    </row>
    <row r="16" spans="1:13" x14ac:dyDescent="0.2">
      <c r="A16" s="9" t="s">
        <v>51</v>
      </c>
      <c r="B16" s="26">
        <v>108000</v>
      </c>
      <c r="C16" s="26">
        <v>79920</v>
      </c>
      <c r="D16" s="26">
        <f>C16-B16</f>
        <v>-28080</v>
      </c>
      <c r="E16" s="23">
        <f>C16/B16</f>
        <v>0.74</v>
      </c>
      <c r="F16" s="47" t="s">
        <v>51</v>
      </c>
      <c r="G16" s="48"/>
      <c r="H16" s="26">
        <v>130732.08</v>
      </c>
      <c r="I16" s="26">
        <f>H16-B16</f>
        <v>22732.080000000002</v>
      </c>
      <c r="J16" s="23">
        <f>H16/B16</f>
        <v>1.2104822222222222</v>
      </c>
      <c r="K16" s="26">
        <f>H16-C16</f>
        <v>50812.08</v>
      </c>
      <c r="L16" s="23">
        <f>H16/C16</f>
        <v>1.6357867867867868</v>
      </c>
      <c r="M16" s="22"/>
    </row>
    <row r="17" spans="1:13" x14ac:dyDescent="0.2">
      <c r="A17" s="9" t="s">
        <v>52</v>
      </c>
      <c r="B17" s="26">
        <v>120000</v>
      </c>
      <c r="C17" s="26">
        <v>92400</v>
      </c>
      <c r="D17" s="26">
        <f t="shared" ref="D17:D18" si="0">C17-B17</f>
        <v>-27600</v>
      </c>
      <c r="E17" s="23">
        <f t="shared" ref="E17:E18" si="1">C17/B17</f>
        <v>0.77</v>
      </c>
      <c r="F17" s="47" t="s">
        <v>52</v>
      </c>
      <c r="G17" s="48"/>
      <c r="H17" s="26">
        <v>139200</v>
      </c>
      <c r="I17" s="26">
        <f t="shared" ref="I17:I18" si="2">H17-B17</f>
        <v>19200</v>
      </c>
      <c r="J17" s="23">
        <f t="shared" ref="J17:J18" si="3">H17/B17</f>
        <v>1.1599999999999999</v>
      </c>
      <c r="K17" s="26">
        <f t="shared" ref="K17:K18" si="4">H17-C17</f>
        <v>46800</v>
      </c>
      <c r="L17" s="23">
        <f t="shared" ref="L17:L18" si="5">H17/C17</f>
        <v>1.5064935064935066</v>
      </c>
      <c r="M17" s="20"/>
    </row>
    <row r="18" spans="1:13" ht="12.75" customHeight="1" x14ac:dyDescent="0.2">
      <c r="A18" s="9" t="s">
        <v>53</v>
      </c>
      <c r="B18" s="26">
        <v>47000</v>
      </c>
      <c r="C18" s="26">
        <v>35486.5</v>
      </c>
      <c r="D18" s="26">
        <f t="shared" si="0"/>
        <v>-11513.5</v>
      </c>
      <c r="E18" s="23">
        <f t="shared" si="1"/>
        <v>0.75503191489361698</v>
      </c>
      <c r="F18" s="47" t="s">
        <v>53</v>
      </c>
      <c r="G18" s="48"/>
      <c r="H18" s="26">
        <v>62028</v>
      </c>
      <c r="I18" s="26">
        <f t="shared" si="2"/>
        <v>15028</v>
      </c>
      <c r="J18" s="23">
        <f t="shared" si="3"/>
        <v>1.3197446808510638</v>
      </c>
      <c r="K18" s="26">
        <f t="shared" si="4"/>
        <v>26541.5</v>
      </c>
      <c r="L18" s="23">
        <f t="shared" si="5"/>
        <v>1.7479323122877715</v>
      </c>
      <c r="M18" s="20"/>
    </row>
    <row r="19" spans="1:13" x14ac:dyDescent="0.2">
      <c r="A19" s="3" t="s">
        <v>36</v>
      </c>
      <c r="B19" s="27">
        <f>SUM(B16:B18)</f>
        <v>275000</v>
      </c>
      <c r="C19" s="21">
        <f>SUM(C16:C18)</f>
        <v>207806.5</v>
      </c>
      <c r="D19" s="26">
        <f t="shared" ref="D19:D21" si="6">C19-B19</f>
        <v>-67193.5</v>
      </c>
      <c r="E19" s="23">
        <f t="shared" ref="E19:E21" si="7">C19/B19</f>
        <v>0.75566</v>
      </c>
      <c r="F19" s="10" t="s">
        <v>36</v>
      </c>
      <c r="G19" s="10"/>
      <c r="H19" s="27">
        <f>SUM(H16:H18)</f>
        <v>331960.08</v>
      </c>
      <c r="I19" s="26">
        <f t="shared" ref="I19:I21" si="8">H19-B19</f>
        <v>56960.080000000016</v>
      </c>
      <c r="J19" s="24">
        <f t="shared" ref="J19:J21" si="9">H19/B19</f>
        <v>1.2071275636363636</v>
      </c>
      <c r="K19" s="26">
        <f t="shared" ref="K19:K21" si="10">H19-C19</f>
        <v>124153.58000000002</v>
      </c>
      <c r="L19" s="24">
        <f t="shared" ref="L19:L21" si="11">H19/C19</f>
        <v>1.5974480105290259</v>
      </c>
      <c r="M19" s="21"/>
    </row>
    <row r="20" spans="1:13" x14ac:dyDescent="0.2">
      <c r="A20" s="10" t="s">
        <v>30</v>
      </c>
      <c r="B20" s="26">
        <f>B19*0.21</f>
        <v>57750</v>
      </c>
      <c r="C20" s="20">
        <f>C19*0.21</f>
        <v>43639.364999999998</v>
      </c>
      <c r="D20" s="26">
        <f t="shared" si="6"/>
        <v>-14110.635000000002</v>
      </c>
      <c r="E20" s="23">
        <f t="shared" si="7"/>
        <v>0.75566</v>
      </c>
      <c r="F20" s="10" t="s">
        <v>30</v>
      </c>
      <c r="G20" s="10"/>
      <c r="H20" s="26">
        <f>H19*0.21</f>
        <v>69711.616800000003</v>
      </c>
      <c r="I20" s="26">
        <f t="shared" si="8"/>
        <v>11961.616800000003</v>
      </c>
      <c r="J20" s="23">
        <f t="shared" si="9"/>
        <v>1.2071275636363636</v>
      </c>
      <c r="K20" s="26">
        <f t="shared" si="10"/>
        <v>26072.251800000005</v>
      </c>
      <c r="L20" s="23">
        <f t="shared" si="11"/>
        <v>1.5974480105290259</v>
      </c>
      <c r="M20" s="20"/>
    </row>
    <row r="21" spans="1:13" x14ac:dyDescent="0.2">
      <c r="A21" s="3" t="s">
        <v>31</v>
      </c>
      <c r="B21" s="28">
        <f>B19+B20</f>
        <v>332750</v>
      </c>
      <c r="C21" s="22">
        <f>C19+C20</f>
        <v>251445.86499999999</v>
      </c>
      <c r="D21" s="26">
        <f t="shared" si="6"/>
        <v>-81304.135000000009</v>
      </c>
      <c r="E21" s="23">
        <f t="shared" si="7"/>
        <v>0.75566</v>
      </c>
      <c r="F21" s="10" t="s">
        <v>31</v>
      </c>
      <c r="G21" s="10"/>
      <c r="H21" s="28">
        <f>H19+H20</f>
        <v>401671.69680000003</v>
      </c>
      <c r="I21" s="26">
        <f t="shared" si="8"/>
        <v>68921.696800000034</v>
      </c>
      <c r="J21" s="24">
        <f t="shared" si="9"/>
        <v>1.2071275636363636</v>
      </c>
      <c r="K21" s="26">
        <f t="shared" si="10"/>
        <v>150225.83180000004</v>
      </c>
      <c r="L21" s="24">
        <f t="shared" si="11"/>
        <v>1.5974480105290261</v>
      </c>
      <c r="M21" s="21"/>
    </row>
    <row r="22" spans="1:13" x14ac:dyDescent="0.2">
      <c r="A22" s="6" t="s">
        <v>17</v>
      </c>
      <c r="B22" s="12" t="s">
        <v>18</v>
      </c>
      <c r="C22" s="12" t="s">
        <v>19</v>
      </c>
      <c r="D22" s="12" t="s">
        <v>23</v>
      </c>
      <c r="E22" s="12" t="s">
        <v>22</v>
      </c>
      <c r="F22" s="12"/>
      <c r="G22" s="13"/>
      <c r="H22" s="12" t="s">
        <v>20</v>
      </c>
      <c r="I22" s="12" t="s">
        <v>21</v>
      </c>
      <c r="J22" s="12" t="s">
        <v>26</v>
      </c>
      <c r="K22" s="12" t="s">
        <v>24</v>
      </c>
      <c r="L22" s="12" t="s">
        <v>27</v>
      </c>
    </row>
    <row r="23" spans="1:13" x14ac:dyDescent="0.2">
      <c r="A23" s="3" t="s">
        <v>10</v>
      </c>
      <c r="B23" s="31" t="s">
        <v>35</v>
      </c>
      <c r="C23" s="31"/>
      <c r="D23" s="31"/>
      <c r="E23" s="31"/>
      <c r="F23" s="31"/>
      <c r="G23" s="31"/>
      <c r="H23" s="31"/>
      <c r="I23" s="31"/>
      <c r="J23" s="31"/>
      <c r="K23" s="31"/>
      <c r="L23" s="31"/>
      <c r="M23" s="31"/>
    </row>
    <row r="24" spans="1:13" x14ac:dyDescent="0.2">
      <c r="A24" s="29" t="s">
        <v>43</v>
      </c>
      <c r="B24" s="31" t="s">
        <v>45</v>
      </c>
      <c r="C24" s="31"/>
      <c r="D24" s="31"/>
      <c r="E24" s="31"/>
      <c r="F24" s="31"/>
      <c r="G24" s="31"/>
      <c r="H24" s="31"/>
      <c r="I24" s="31"/>
      <c r="J24" s="31"/>
      <c r="K24" s="31"/>
      <c r="L24" s="31"/>
      <c r="M24" s="31"/>
    </row>
    <row r="25" spans="1:13" x14ac:dyDescent="0.2">
      <c r="A25" s="30"/>
      <c r="B25" s="31" t="s">
        <v>44</v>
      </c>
      <c r="C25" s="31"/>
      <c r="D25" s="31"/>
      <c r="E25" s="31"/>
      <c r="F25" s="31"/>
      <c r="G25" s="31"/>
      <c r="H25" s="31"/>
      <c r="I25" s="31"/>
      <c r="J25" s="31"/>
      <c r="K25" s="31"/>
      <c r="L25" s="31"/>
      <c r="M25" s="31"/>
    </row>
    <row r="26" spans="1:13" x14ac:dyDescent="0.2">
      <c r="A26" s="3" t="s">
        <v>12</v>
      </c>
      <c r="B26" s="31" t="s">
        <v>25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  <c r="M26" s="31"/>
    </row>
    <row r="27" spans="1:13" x14ac:dyDescent="0.2">
      <c r="A27" s="3" t="s">
        <v>13</v>
      </c>
      <c r="B27" s="31" t="s">
        <v>16</v>
      </c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</row>
  </sheetData>
  <mergeCells count="27">
    <mergeCell ref="B27:M27"/>
    <mergeCell ref="B24:M24"/>
    <mergeCell ref="B26:M26"/>
    <mergeCell ref="B23:M23"/>
    <mergeCell ref="F18:G18"/>
    <mergeCell ref="B2:M2"/>
    <mergeCell ref="B12:E12"/>
    <mergeCell ref="C13:E13"/>
    <mergeCell ref="B13:B15"/>
    <mergeCell ref="D14:E14"/>
    <mergeCell ref="C14:C15"/>
    <mergeCell ref="A24:A25"/>
    <mergeCell ref="B25:M25"/>
    <mergeCell ref="A1:M1"/>
    <mergeCell ref="B3:M3"/>
    <mergeCell ref="B6:M6"/>
    <mergeCell ref="A13:A15"/>
    <mergeCell ref="H13:H15"/>
    <mergeCell ref="M13:M15"/>
    <mergeCell ref="F12:M12"/>
    <mergeCell ref="K13:L14"/>
    <mergeCell ref="F13:G15"/>
    <mergeCell ref="B7:M7"/>
    <mergeCell ref="B8:M8"/>
    <mergeCell ref="F16:G16"/>
    <mergeCell ref="F17:G17"/>
    <mergeCell ref="I13:J13"/>
  </mergeCells>
  <phoneticPr fontId="1" type="noConversion"/>
  <pageMargins left="0.55118110236220474" right="0.47244094488188981" top="1.6141732283464567" bottom="0.98425196850393704" header="0.59055118110236227" footer="0.47244094488188981"/>
  <pageSetup paperSize="9" orientation="landscape" horizontalDpi="4294967295" verticalDpi="4294967295" r:id="rId1"/>
  <headerFooter scaleWithDoc="0">
    <oddHeader>&amp;L&amp;G&amp;C&amp;"-,Negrita"&amp;K0084C9Anexo al Informe de Necesidad e Idoneidad (INI) de los expedientes de contratación:
comparación de la nueva licitación con la licitación y adjudicación previa</oddHeader>
    <oddFooter>&amp;L&amp;G&amp;R&amp;"-,Normal"&amp;9&amp;K0084C9Página &amp;P de &amp;N</oddFooter>
  </headerFooter>
  <customProperties>
    <customPr name="EpmWorksheetKeyString_GUID" r:id="rId2"/>
  </customProperties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memoria económica</vt:lpstr>
    </vt:vector>
  </TitlesOfParts>
  <Company>Canal de Isabel II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 Ferrer, Román</dc:creator>
  <cp:lastModifiedBy>Jurado Vega, Paloma</cp:lastModifiedBy>
  <cp:lastPrinted>2020-02-12T15:59:06Z</cp:lastPrinted>
  <dcterms:created xsi:type="dcterms:W3CDTF">2010-03-01T11:48:19Z</dcterms:created>
  <dcterms:modified xsi:type="dcterms:W3CDTF">2023-07-17T07:02:06Z</dcterms:modified>
</cp:coreProperties>
</file>