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2 - Conexiones JI y Ajuste CCVV L9A (2) (Víctor)\LICITACIÓN\2023-10-24 Comentarios Licitaciones\"/>
    </mc:Choice>
  </mc:AlternateContent>
  <xr:revisionPtr revIDLastSave="0" documentId="13_ncr:1_{000B6FE6-B987-4FDD-8EDE-3E7E55C3463D}" xr6:coauthVersionLast="47" xr6:coauthVersionMax="47" xr10:uidLastSave="{00000000-0000-0000-0000-000000000000}"/>
  <bookViews>
    <workbookView xWindow="-108" yWindow="-108" windowWidth="23256" windowHeight="12576" xr2:uid="{171D98CA-B8D2-45A0-95F1-5FB6B74E5005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H19" i="1"/>
  <c r="H20" i="1" s="1"/>
  <c r="J14" i="1"/>
  <c r="J13" i="1"/>
  <c r="J11" i="1"/>
  <c r="J10" i="1"/>
  <c r="H9" i="1"/>
  <c r="J5" i="1"/>
  <c r="I7" i="1" s="1"/>
  <c r="I4" i="1" s="1"/>
  <c r="H4" i="1"/>
  <c r="E9" i="1"/>
  <c r="G14" i="1"/>
  <c r="G13" i="1"/>
  <c r="G12" i="1"/>
  <c r="G11" i="1"/>
  <c r="G10" i="1"/>
  <c r="E4" i="1"/>
  <c r="G5" i="1"/>
  <c r="F7" i="1" s="1"/>
  <c r="H21" i="1" l="1"/>
  <c r="H22" i="1"/>
  <c r="F15" i="1"/>
  <c r="G15" i="1" s="1"/>
  <c r="G9" i="1" s="1"/>
  <c r="I15" i="1"/>
  <c r="J15" i="1" s="1"/>
  <c r="J9" i="1" s="1"/>
  <c r="J7" i="1"/>
  <c r="J4" i="1" s="1"/>
  <c r="F4" i="1"/>
  <c r="G7" i="1"/>
  <c r="G4" i="1" s="1"/>
  <c r="H23" i="1" l="1"/>
  <c r="H24" i="1" s="1"/>
  <c r="H25" i="1" s="1"/>
  <c r="F9" i="1"/>
  <c r="F17" i="1"/>
  <c r="G17" i="1" s="1"/>
  <c r="I9" i="1"/>
  <c r="I17" i="1"/>
  <c r="J17" i="1" s="1"/>
  <c r="J19" i="1" s="1"/>
  <c r="G20" i="1" l="1"/>
  <c r="J20" i="1"/>
  <c r="G22" i="1" l="1"/>
  <c r="G21" i="1"/>
  <c r="J22" i="1"/>
  <c r="J21" i="1"/>
  <c r="G23" i="1" l="1"/>
  <c r="G24" i="1" s="1"/>
  <c r="G25" i="1" s="1"/>
  <c r="J23" i="1"/>
  <c r="J24" i="1" s="1"/>
  <c r="J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 la Cruz Morales, Víctor</author>
  </authors>
  <commentList>
    <comment ref="A3" authorId="0" shapeId="0" xr:uid="{CF8760EE-3FE4-4AB5-8054-92BC5C54BFD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AA720E9-F7EA-441B-ABD7-21E5D48B2FE2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2CE83C4-0161-4E8D-A8A5-FBFCA006167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B51F605-383E-4BBF-B4B6-65A5B82A99C3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B48F4B7F-5E5D-475B-A8B1-2756B7686F1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02D1A38-3761-458F-9080-274F40FB955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50CFC221-4E0D-4449-90E8-BBEC057D17C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A64D62BF-2A0F-4FAE-95CE-40489C1400F1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427F01B6-0297-4F81-ACA3-0A18A9844E3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8AFA54A0-D312-4E7F-A062-6BB1CFD8010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<sst xmlns="http://schemas.openxmlformats.org/spreadsheetml/2006/main" count="54" uniqueCount="39">
  <si>
    <t>AJUSTE CIRCUITOS DE VÍA Y ATP LÍNEA 9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</si>
  <si>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</si>
  <si>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</si>
  <si>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</si>
  <si>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</si>
  <si>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</si>
  <si>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</si>
  <si>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</si>
  <si>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</si>
  <si>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 1</t>
  </si>
  <si>
    <t>Capítulo</t>
  </si>
  <si>
    <t/>
  </si>
  <si>
    <t>REVISIÓN PREVIA DE EQUIPOS</t>
  </si>
  <si>
    <t>I50VW121</t>
  </si>
  <si>
    <t>Partida</t>
  </si>
  <si>
    <t>u</t>
  </si>
  <si>
    <t>Brigada de asistencia técnica para asegurar la puesta en servicio de equipos de señalización.</t>
  </si>
  <si>
    <t>Total CAPÍTULO 1</t>
  </si>
  <si>
    <t>CAPÍTULO 2</t>
  </si>
  <si>
    <t>CONEXIONES Y AJUSTES</t>
  </si>
  <si>
    <t>I50VEA110T</t>
  </si>
  <si>
    <t>Revisión, desmontaje y montaje conexiones junta Inductiva, nocturno.</t>
  </si>
  <si>
    <t>I50VUC011T</t>
  </si>
  <si>
    <t>Ajuste de circuito de vía con A.T.P., nocturno.</t>
  </si>
  <si>
    <t>I50VEW051T</t>
  </si>
  <si>
    <t>Conexiones cable cobre aislado de 150mm². para junta inductiva, en horario nocturno.</t>
  </si>
  <si>
    <t>I50VEW101T</t>
  </si>
  <si>
    <t>Placa de negativos, nocturno.</t>
  </si>
  <si>
    <t>I50VEW115T</t>
  </si>
  <si>
    <t>Revisión conexiones placa de negativos, nocturno.</t>
  </si>
  <si>
    <t>Total CAPÍTULO 2</t>
  </si>
  <si>
    <t>TOTAL</t>
  </si>
  <si>
    <t>TOTAL PRESUPUESTO EJECUCIÓN MATERIAL</t>
  </si>
  <si>
    <t>TOTAL OFERTA</t>
  </si>
  <si>
    <t>TOTAL OFERTA CON I.V.A.</t>
  </si>
  <si>
    <t>Costes Indirectos</t>
  </si>
  <si>
    <t>Gastos Generales de la Empresa</t>
  </si>
  <si>
    <t>Beneficio Industrial</t>
  </si>
  <si>
    <t>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</si>
</sst>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8"/>
      <color rgb="FF000000"/>
      <name val="Calibri"/>
      <family val="2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0" borderId="2" xfId="0" applyBorder="1"/>
    <xf numFmtId="0" fontId="9" fillId="5" borderId="6" xfId="0" applyFont="1" applyFill="1" applyBorder="1" applyAlignment="1">
      <alignment horizontal="left" vertical="center"/>
    </xf>
    <xf numFmtId="164" fontId="7" fillId="0" borderId="7" xfId="0" applyNumberFormat="1" applyFont="1" applyBorder="1"/>
    <xf numFmtId="0" fontId="10" fillId="5" borderId="6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5" xfId="0" applyBorder="1"/>
    <xf numFmtId="164" fontId="7" fillId="0" borderId="8" xfId="0" applyNumberFormat="1" applyFont="1" applyBorder="1"/>
    <xf numFmtId="0" fontId="0" fillId="0" borderId="3" xfId="0" applyBorder="1"/>
    <xf numFmtId="164" fontId="7" fillId="0" borderId="9" xfId="0" applyNumberFormat="1" applyFont="1" applyBorder="1"/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5" fillId="0" borderId="7" xfId="0" applyNumberFormat="1" applyFont="1" applyBorder="1"/>
    <xf numFmtId="4" fontId="7" fillId="0" borderId="0" xfId="0" applyNumberFormat="1" applyFont="1" applyAlignment="1" applyProtection="1">
      <alignment vertical="top"/>
      <protection locked="0"/>
    </xf>
    <xf numFmtId="164" fontId="5" fillId="0" borderId="10" xfId="0" applyNumberFormat="1" applyFont="1" applyBorder="1"/>
    <xf numFmtId="164" fontId="7" fillId="0" borderId="2" xfId="0" applyNumberFormat="1" applyFont="1" applyBorder="1"/>
    <xf numFmtId="164" fontId="5" fillId="0" borderId="2" xfId="0" applyNumberFormat="1" applyFont="1" applyBorder="1"/>
    <xf numFmtId="164" fontId="7" fillId="0" borderId="5" xfId="0" applyNumberFormat="1" applyFont="1" applyBorder="1"/>
    <xf numFmtId="164" fontId="7" fillId="0" borderId="3" xfId="0" applyNumberFormat="1" applyFont="1" applyBorder="1"/>
    <xf numFmtId="164" fontId="5" fillId="0" borderId="12" xfId="0" applyNumberFormat="1" applyFont="1" applyBorder="1"/>
    <xf numFmtId="0" fontId="7" fillId="0" borderId="0" xfId="0" applyFont="1" applyAlignment="1" applyProtection="1">
      <alignment vertical="top"/>
      <protection locked="0"/>
    </xf>
    <xf numFmtId="9" fontId="11" fillId="0" borderId="5" xfId="0" applyNumberFormat="1" applyFont="1" applyBorder="1" applyAlignment="1">
      <alignment vertical="center"/>
    </xf>
    <xf numFmtId="9" fontId="11" fillId="0" borderId="3" xfId="0" applyNumberFormat="1" applyFont="1" applyBorder="1" applyAlignment="1">
      <alignment vertical="center"/>
    </xf>
    <xf numFmtId="0" fontId="7" fillId="0" borderId="2" xfId="0" applyFont="1" applyBorder="1"/>
    <xf numFmtId="9" fontId="12" fillId="0" borderId="2" xfId="0" applyNumberFormat="1" applyFont="1" applyBorder="1"/>
    <xf numFmtId="9" fontId="7" fillId="0" borderId="2" xfId="0" applyNumberFormat="1" applyFont="1" applyBorder="1" applyAlignment="1">
      <alignment vertical="center"/>
    </xf>
    <xf numFmtId="9" fontId="5" fillId="0" borderId="10" xfId="0" applyNumberFormat="1" applyFont="1" applyBorder="1"/>
    <xf numFmtId="9" fontId="7" fillId="0" borderId="11" xfId="0" applyNumberFormat="1" applyFont="1" applyBorder="1" applyProtection="1">
      <protection locked="0"/>
    </xf>
    <xf numFmtId="9" fontId="7" fillId="0" borderId="13" xfId="0" applyNumberFormat="1" applyFont="1" applyBorder="1" applyProtection="1">
      <protection locked="0"/>
    </xf>
    <xf numFmtId="9" fontId="7" fillId="0" borderId="10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D64A-5A96-4085-B6E7-CA941D4EDD6D}">
  <dimension ref="A1:J25"/>
  <sheetViews>
    <sheetView tabSelected="1" zoomScale="130" zoomScaleNormal="13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21" sqref="I21"/>
    </sheetView>
  </sheetViews>
  <sheetFormatPr baseColWidth="10" defaultColWidth="11.5546875" defaultRowHeight="14.4" x14ac:dyDescent="0.3"/>
  <cols>
    <col min="1" max="1" width="8.5546875" style="1" bestFit="1" customWidth="1"/>
    <col min="2" max="2" width="5.77734375" style="1" bestFit="1" customWidth="1"/>
    <col min="3" max="3" width="3.88671875" style="1" bestFit="1" customWidth="1"/>
    <col min="4" max="4" width="33.109375" style="1" customWidth="1"/>
    <col min="5" max="5" width="8" style="1" bestFit="1" customWidth="1"/>
    <col min="6" max="6" width="7.6640625" style="1" bestFit="1" customWidth="1"/>
    <col min="7" max="7" width="10.88671875" style="1" customWidth="1"/>
    <col min="8" max="8" width="8" style="1" hidden="1" customWidth="1"/>
    <col min="9" max="9" width="7.6640625" style="1" bestFit="1" customWidth="1"/>
    <col min="10" max="10" width="13" style="1" customWidth="1"/>
    <col min="11" max="16384" width="11.5546875" style="1"/>
  </cols>
  <sheetData>
    <row r="1" spans="1:10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8" x14ac:dyDescent="0.3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3">
      <c r="A3" s="5" t="s">
        <v>2</v>
      </c>
      <c r="B3" s="5" t="s">
        <v>3</v>
      </c>
      <c r="C3" s="5" t="s">
        <v>4</v>
      </c>
      <c r="D3" s="17" t="s">
        <v>5</v>
      </c>
      <c r="E3" s="5" t="s">
        <v>6</v>
      </c>
      <c r="F3" s="5" t="s">
        <v>7</v>
      </c>
      <c r="G3" s="5" t="s">
        <v>8</v>
      </c>
      <c r="H3" s="5" t="s">
        <v>6</v>
      </c>
      <c r="I3" s="5" t="s">
        <v>7</v>
      </c>
      <c r="J3" s="5" t="s">
        <v>8</v>
      </c>
    </row>
    <row r="4" spans="1:10" x14ac:dyDescent="0.3">
      <c r="A4" s="6" t="s">
        <v>9</v>
      </c>
      <c r="B4" s="6" t="s">
        <v>10</v>
      </c>
      <c r="C4" s="6" t="s">
        <v>11</v>
      </c>
      <c r="D4" s="18" t="s">
        <v>12</v>
      </c>
      <c r="E4" s="7">
        <f t="shared" ref="E4:J4" si="0">E7</f>
        <v>1</v>
      </c>
      <c r="F4" s="8">
        <f t="shared" si="0"/>
        <v>19920.599999999999</v>
      </c>
      <c r="G4" s="8">
        <f t="shared" si="0"/>
        <v>19920.599999999999</v>
      </c>
      <c r="H4" s="7">
        <f t="shared" si="0"/>
        <v>1</v>
      </c>
      <c r="I4" s="8">
        <f t="shared" si="0"/>
        <v>0</v>
      </c>
      <c r="J4" s="8">
        <f t="shared" si="0"/>
        <v>0</v>
      </c>
    </row>
    <row r="5" spans="1:10" ht="20.399999999999999" x14ac:dyDescent="0.3">
      <c r="A5" s="9" t="s">
        <v>13</v>
      </c>
      <c r="B5" s="10" t="s">
        <v>14</v>
      </c>
      <c r="C5" s="10" t="s">
        <v>15</v>
      </c>
      <c r="D5" s="19" t="s">
        <v>16</v>
      </c>
      <c r="E5" s="11">
        <v>45</v>
      </c>
      <c r="F5" s="11">
        <v>442.68</v>
      </c>
      <c r="G5" s="12">
        <f>ROUND(E5*F5,2)</f>
        <v>19920.599999999999</v>
      </c>
      <c r="H5" s="11">
        <v>45</v>
      </c>
      <c r="I5" s="35"/>
      <c r="J5" s="12">
        <f>ROUND(H5*I5,2)</f>
        <v>0</v>
      </c>
    </row>
    <row r="6" spans="1:10" hidden="1" x14ac:dyDescent="0.3">
      <c r="A6" s="13"/>
      <c r="B6" s="13"/>
      <c r="C6" s="13"/>
      <c r="D6" s="19"/>
      <c r="E6" s="13"/>
      <c r="F6" s="13"/>
      <c r="G6" s="13"/>
      <c r="H6" s="13"/>
      <c r="I6" s="42"/>
      <c r="J6" s="13"/>
    </row>
    <row r="7" spans="1:10" x14ac:dyDescent="0.3">
      <c r="A7" s="13"/>
      <c r="B7" s="13"/>
      <c r="C7" s="13"/>
      <c r="D7" s="20" t="s">
        <v>17</v>
      </c>
      <c r="E7" s="16">
        <v>1</v>
      </c>
      <c r="F7" s="14">
        <f>G5</f>
        <v>19920.599999999999</v>
      </c>
      <c r="G7" s="14">
        <f>ROUND(E7*F7,2)</f>
        <v>19920.599999999999</v>
      </c>
      <c r="H7" s="16">
        <v>1</v>
      </c>
      <c r="I7" s="14">
        <f>J5</f>
        <v>0</v>
      </c>
      <c r="J7" s="14">
        <f>ROUND(H7*I7,2)</f>
        <v>0</v>
      </c>
    </row>
    <row r="8" spans="1:10" ht="1.05" customHeight="1" x14ac:dyDescent="0.3">
      <c r="A8" s="15"/>
      <c r="B8" s="15"/>
      <c r="C8" s="15"/>
      <c r="D8" s="21"/>
      <c r="E8" s="15"/>
      <c r="F8" s="15"/>
      <c r="G8" s="15"/>
      <c r="H8" s="15"/>
      <c r="I8" s="15"/>
      <c r="J8" s="15"/>
    </row>
    <row r="9" spans="1:10" x14ac:dyDescent="0.3">
      <c r="A9" s="6" t="s">
        <v>18</v>
      </c>
      <c r="B9" s="6" t="s">
        <v>10</v>
      </c>
      <c r="C9" s="6" t="s">
        <v>11</v>
      </c>
      <c r="D9" s="18" t="s">
        <v>19</v>
      </c>
      <c r="E9" s="7">
        <f t="shared" ref="E9:J9" si="1">E15</f>
        <v>1</v>
      </c>
      <c r="F9" s="8">
        <f t="shared" si="1"/>
        <v>161062.49</v>
      </c>
      <c r="G9" s="8">
        <f t="shared" si="1"/>
        <v>161062.49</v>
      </c>
      <c r="H9" s="7">
        <f t="shared" si="1"/>
        <v>1</v>
      </c>
      <c r="I9" s="8">
        <f t="shared" si="1"/>
        <v>0</v>
      </c>
      <c r="J9" s="8">
        <f t="shared" si="1"/>
        <v>0</v>
      </c>
    </row>
    <row r="10" spans="1:10" ht="20.399999999999999" x14ac:dyDescent="0.3">
      <c r="A10" s="9" t="s">
        <v>20</v>
      </c>
      <c r="B10" s="10" t="s">
        <v>14</v>
      </c>
      <c r="C10" s="10" t="s">
        <v>15</v>
      </c>
      <c r="D10" s="19" t="s">
        <v>21</v>
      </c>
      <c r="E10" s="11">
        <v>200</v>
      </c>
      <c r="F10" s="11">
        <v>200.48</v>
      </c>
      <c r="G10" s="12">
        <f t="shared" ref="G10:G15" si="2">ROUND(E10*F10,2)</f>
        <v>40096</v>
      </c>
      <c r="H10" s="11">
        <v>200</v>
      </c>
      <c r="I10" s="35"/>
      <c r="J10" s="12">
        <f t="shared" ref="J10:J15" si="3">ROUND(H10*I10,2)</f>
        <v>0</v>
      </c>
    </row>
    <row r="11" spans="1:10" x14ac:dyDescent="0.3">
      <c r="A11" s="9" t="s">
        <v>22</v>
      </c>
      <c r="B11" s="10" t="s">
        <v>14</v>
      </c>
      <c r="C11" s="10" t="s">
        <v>15</v>
      </c>
      <c r="D11" s="19" t="s">
        <v>23</v>
      </c>
      <c r="E11" s="11">
        <v>200</v>
      </c>
      <c r="F11" s="11">
        <v>493.07</v>
      </c>
      <c r="G11" s="12">
        <f t="shared" si="2"/>
        <v>98614</v>
      </c>
      <c r="H11" s="11">
        <v>200</v>
      </c>
      <c r="I11" s="35"/>
      <c r="J11" s="12">
        <f t="shared" si="3"/>
        <v>0</v>
      </c>
    </row>
    <row r="12" spans="1:10" ht="20.399999999999999" x14ac:dyDescent="0.3">
      <c r="A12" s="9" t="s">
        <v>24</v>
      </c>
      <c r="B12" s="10" t="s">
        <v>14</v>
      </c>
      <c r="C12" s="10" t="s">
        <v>15</v>
      </c>
      <c r="D12" s="19" t="s">
        <v>25</v>
      </c>
      <c r="E12" s="11">
        <v>10</v>
      </c>
      <c r="F12" s="11">
        <v>360.32</v>
      </c>
      <c r="G12" s="12">
        <f t="shared" si="2"/>
        <v>3603.2</v>
      </c>
      <c r="H12" s="11">
        <v>10</v>
      </c>
      <c r="I12" s="35"/>
      <c r="J12" s="12">
        <f t="shared" si="3"/>
        <v>0</v>
      </c>
    </row>
    <row r="13" spans="1:10" x14ac:dyDescent="0.3">
      <c r="A13" s="9" t="s">
        <v>26</v>
      </c>
      <c r="B13" s="10" t="s">
        <v>14</v>
      </c>
      <c r="C13" s="10" t="s">
        <v>15</v>
      </c>
      <c r="D13" s="19" t="s">
        <v>27</v>
      </c>
      <c r="E13" s="11">
        <v>4</v>
      </c>
      <c r="F13" s="11">
        <v>3266.41</v>
      </c>
      <c r="G13" s="12">
        <f t="shared" si="2"/>
        <v>13065.64</v>
      </c>
      <c r="H13" s="11">
        <v>4</v>
      </c>
      <c r="I13" s="35"/>
      <c r="J13" s="12">
        <f t="shared" si="3"/>
        <v>0</v>
      </c>
    </row>
    <row r="14" spans="1:10" x14ac:dyDescent="0.3">
      <c r="A14" s="9" t="s">
        <v>28</v>
      </c>
      <c r="B14" s="10" t="s">
        <v>14</v>
      </c>
      <c r="C14" s="10" t="s">
        <v>15</v>
      </c>
      <c r="D14" s="19" t="s">
        <v>29</v>
      </c>
      <c r="E14" s="11">
        <v>15</v>
      </c>
      <c r="F14" s="11">
        <v>378.91</v>
      </c>
      <c r="G14" s="12">
        <f t="shared" si="2"/>
        <v>5683.65</v>
      </c>
      <c r="H14" s="11">
        <v>15</v>
      </c>
      <c r="I14" s="35"/>
      <c r="J14" s="12">
        <f t="shared" si="3"/>
        <v>0</v>
      </c>
    </row>
    <row r="15" spans="1:10" x14ac:dyDescent="0.3">
      <c r="A15" s="13"/>
      <c r="B15" s="13"/>
      <c r="C15" s="13"/>
      <c r="D15" s="20" t="s">
        <v>30</v>
      </c>
      <c r="E15" s="16">
        <v>1</v>
      </c>
      <c r="F15" s="14">
        <f>G10+G11+G12+G13+G14</f>
        <v>161062.49</v>
      </c>
      <c r="G15" s="14">
        <f t="shared" si="2"/>
        <v>161062.49</v>
      </c>
      <c r="H15" s="16">
        <v>1</v>
      </c>
      <c r="I15" s="14">
        <f>J10+J11+J12+J13+J14</f>
        <v>0</v>
      </c>
      <c r="J15" s="14">
        <f t="shared" si="3"/>
        <v>0</v>
      </c>
    </row>
    <row r="16" spans="1:10" ht="1.05" customHeight="1" x14ac:dyDescent="0.3">
      <c r="A16" s="15"/>
      <c r="B16" s="15"/>
      <c r="C16" s="15"/>
      <c r="D16" s="21"/>
      <c r="E16" s="15"/>
      <c r="F16" s="15"/>
      <c r="G16" s="15"/>
      <c r="H16" s="15"/>
      <c r="I16" s="15"/>
      <c r="J16" s="15"/>
    </row>
    <row r="17" spans="1:10" x14ac:dyDescent="0.3">
      <c r="A17" s="13"/>
      <c r="B17" s="13"/>
      <c r="C17" s="13"/>
      <c r="D17" s="20" t="s">
        <v>31</v>
      </c>
      <c r="E17" s="16">
        <v>1</v>
      </c>
      <c r="F17" s="14">
        <f>G4+G9</f>
        <v>180983.09</v>
      </c>
      <c r="G17" s="14">
        <f>ROUND(E17*F17,2)</f>
        <v>180983.09</v>
      </c>
      <c r="H17" s="16">
        <v>1</v>
      </c>
      <c r="I17" s="14">
        <f>J4+J9</f>
        <v>0</v>
      </c>
      <c r="J17" s="14">
        <f>ROUND(H17*I17,2)</f>
        <v>0</v>
      </c>
    </row>
    <row r="18" spans="1:10" ht="1.05" customHeight="1" thickBot="1" x14ac:dyDescent="0.35">
      <c r="A18" s="15"/>
      <c r="B18" s="15"/>
      <c r="C18" s="15"/>
      <c r="D18" s="21"/>
      <c r="E18" s="15"/>
      <c r="F18" s="15"/>
      <c r="G18" s="15"/>
      <c r="H18" s="15"/>
      <c r="I18" s="15"/>
      <c r="J18" s="15"/>
    </row>
    <row r="19" spans="1:10" ht="15" thickBot="1" x14ac:dyDescent="0.35">
      <c r="D19" s="23" t="s">
        <v>35</v>
      </c>
      <c r="E19" s="47">
        <v>0.05</v>
      </c>
      <c r="F19" s="22"/>
      <c r="G19" s="24">
        <v>9049.16</v>
      </c>
      <c r="H19" s="37">
        <f t="shared" ref="H19" si="4">ROUND(H17*0.05,2)</f>
        <v>0.05</v>
      </c>
      <c r="I19" s="49">
        <v>0.05</v>
      </c>
      <c r="J19" s="24">
        <f>ROUND(J17*I19,2)</f>
        <v>0</v>
      </c>
    </row>
    <row r="20" spans="1:10" ht="15" thickBot="1" x14ac:dyDescent="0.35">
      <c r="D20" s="25" t="s">
        <v>32</v>
      </c>
      <c r="E20" s="22"/>
      <c r="F20" s="22"/>
      <c r="G20" s="34">
        <f>ROUND(G17+G19,2)</f>
        <v>190032.25</v>
      </c>
      <c r="H20" s="38">
        <f t="shared" ref="H20:J20" si="5">ROUND(H17+H19,2)</f>
        <v>1.05</v>
      </c>
      <c r="I20" s="36"/>
      <c r="J20" s="34">
        <f t="shared" si="5"/>
        <v>0</v>
      </c>
    </row>
    <row r="21" spans="1:10" x14ac:dyDescent="0.3">
      <c r="D21" s="32" t="s">
        <v>36</v>
      </c>
      <c r="E21" s="43">
        <v>0.13</v>
      </c>
      <c r="F21" s="28"/>
      <c r="G21" s="29">
        <f>ROUND(G20*E21,2)</f>
        <v>24704.19</v>
      </c>
      <c r="H21" s="39">
        <f t="shared" ref="H21" si="6">ROUND(H20*0.13,2)</f>
        <v>0.14000000000000001</v>
      </c>
      <c r="I21" s="50">
        <v>0.13</v>
      </c>
      <c r="J21" s="29">
        <f>ROUND(J20*I21,2)</f>
        <v>0</v>
      </c>
    </row>
    <row r="22" spans="1:10" ht="15" thickBot="1" x14ac:dyDescent="0.35">
      <c r="D22" s="33" t="s">
        <v>37</v>
      </c>
      <c r="E22" s="44">
        <v>0.06</v>
      </c>
      <c r="F22" s="30"/>
      <c r="G22" s="31">
        <f>ROUND(G20*E22,2)</f>
        <v>11401.94</v>
      </c>
      <c r="H22" s="40">
        <f t="shared" ref="H22" si="7">ROUND(H20*0.06,2)</f>
        <v>0.06</v>
      </c>
      <c r="I22" s="50">
        <v>0.06</v>
      </c>
      <c r="J22" s="31">
        <f>ROUND(J20*I22,2)</f>
        <v>0</v>
      </c>
    </row>
    <row r="23" spans="1:10" ht="15" thickBot="1" x14ac:dyDescent="0.35">
      <c r="D23" s="26" t="s">
        <v>33</v>
      </c>
      <c r="E23" s="45"/>
      <c r="F23" s="22"/>
      <c r="G23" s="34">
        <f>ROUND(G20+G21+G22,2)</f>
        <v>226138.38</v>
      </c>
      <c r="H23" s="38">
        <f t="shared" ref="H23:J23" si="8">ROUND(H20+H21+H22,2)</f>
        <v>1.25</v>
      </c>
      <c r="I23" s="48"/>
      <c r="J23" s="34">
        <f t="shared" si="8"/>
        <v>0</v>
      </c>
    </row>
    <row r="24" spans="1:10" ht="15" thickBot="1" x14ac:dyDescent="0.35">
      <c r="D24" s="27" t="s">
        <v>38</v>
      </c>
      <c r="E24" s="46">
        <v>0.21</v>
      </c>
      <c r="F24" s="22"/>
      <c r="G24" s="24">
        <f>ROUND(G23*E24,2)</f>
        <v>47489.06</v>
      </c>
      <c r="H24" s="37">
        <f t="shared" ref="H24" si="9">ROUND(H23*0.21,2)</f>
        <v>0.26</v>
      </c>
      <c r="I24" s="51">
        <v>0.21</v>
      </c>
      <c r="J24" s="24">
        <f>ROUND(J23*I24,2)</f>
        <v>0</v>
      </c>
    </row>
    <row r="25" spans="1:10" ht="15" thickBot="1" x14ac:dyDescent="0.35">
      <c r="D25" s="26" t="s">
        <v>34</v>
      </c>
      <c r="E25" s="22"/>
      <c r="F25" s="22"/>
      <c r="G25" s="34">
        <f>ROUND(G23+G24,2)</f>
        <v>273627.44</v>
      </c>
      <c r="H25" s="38">
        <f t="shared" ref="H25:J25" si="10">ROUND(H23+H24,2)</f>
        <v>1.51</v>
      </c>
      <c r="I25" s="41"/>
      <c r="J25" s="34">
        <f t="shared" si="10"/>
        <v>0</v>
      </c>
    </row>
  </sheetData>
  <sheetProtection sheet="1" selectLockedCells="1"/>
  <dataValidations disablePrompts="1" count="1">
    <dataValidation type="list" allowBlank="1" showInputMessage="1" showErrorMessage="1" sqref="B4:B18" xr:uid="{0AD69650-18C2-4B0E-BD59-3397822D0D4C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Cruz Morales, Víctor</dc:creator>
  <cp:lastModifiedBy>De la Cruz Morales, Víctor</cp:lastModifiedBy>
  <dcterms:created xsi:type="dcterms:W3CDTF">2023-04-20T10:47:42Z</dcterms:created>
  <dcterms:modified xsi:type="dcterms:W3CDTF">2023-10-25T10:16:42Z</dcterms:modified>
</cp:coreProperties>
</file>