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327"/>
  <workbookPr defaultThemeVersion="166925"/>
  <mc:AlternateContent xmlns:mc="http://schemas.openxmlformats.org/markup-compatibility/2006">
    <mc:Choice Requires="x15">
      <x15ac:absPath xmlns:x15ac="http://schemas.microsoft.com/office/spreadsheetml/2010/11/ac" url="https://d.docs.live.net/3be8485cf2879cc1/4Real Seguridad/Proyectos/3_CAM/CEIP Valdemera Cubierta/0_P.E. Valdemera/00_Entrega CEIP Valdemera_Pdte/EDITABLE/MEMORIAS/TOMO V_MEDICIONES Y PRESUPUESTO/"/>
    </mc:Choice>
  </mc:AlternateContent>
  <xr:revisionPtr revIDLastSave="0" documentId="8_{ED7DD637-9F77-48E4-A4E6-9330A4AB39F8}" xr6:coauthVersionLast="47" xr6:coauthVersionMax="47" xr10:uidLastSave="{00000000-0000-0000-0000-000000000000}"/>
  <bookViews>
    <workbookView xWindow="3990" yWindow="6000" windowWidth="28800" windowHeight="15600" xr2:uid="{87F4DAA7-534B-42B4-89CC-41FD26704A67}"/>
  </bookViews>
  <sheets>
    <sheet name="Hoja1" sheetId="1" r:id="rId1"/>
  </sheets>
  <calcPr calcId="191029" fullPrecision="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59" i="1" l="1"/>
  <c r="L441" i="1"/>
  <c r="J443" i="1"/>
  <c r="K444" i="1" s="1"/>
  <c r="L436" i="1"/>
  <c r="J438" i="1"/>
  <c r="K439" i="1" s="1"/>
  <c r="L431" i="1"/>
  <c r="J433" i="1"/>
  <c r="K434" i="1" s="1"/>
  <c r="L426" i="1"/>
  <c r="J428" i="1"/>
  <c r="K429" i="1" s="1"/>
  <c r="L421" i="1"/>
  <c r="J423" i="1"/>
  <c r="K424" i="1" s="1"/>
  <c r="L416" i="1"/>
  <c r="J418" i="1"/>
  <c r="K419" i="1" s="1"/>
  <c r="L411" i="1"/>
  <c r="J413" i="1"/>
  <c r="K414" i="1" s="1"/>
  <c r="L406" i="1"/>
  <c r="J408" i="1"/>
  <c r="K409" i="1" s="1"/>
  <c r="M404" i="1"/>
  <c r="M402" i="1"/>
  <c r="M400" i="1"/>
  <c r="L395" i="1"/>
  <c r="K398" i="1"/>
  <c r="K395" i="1" s="1"/>
  <c r="J397" i="1"/>
  <c r="L390" i="1"/>
  <c r="K393" i="1"/>
  <c r="K390" i="1" s="1"/>
  <c r="J392" i="1"/>
  <c r="L385" i="1"/>
  <c r="K388" i="1"/>
  <c r="K385" i="1" s="1"/>
  <c r="J387" i="1"/>
  <c r="L380" i="1"/>
  <c r="J382" i="1"/>
  <c r="K383" i="1" s="1"/>
  <c r="L375" i="1"/>
  <c r="J377" i="1"/>
  <c r="K378" i="1" s="1"/>
  <c r="L370" i="1"/>
  <c r="J372" i="1"/>
  <c r="K373" i="1" s="1"/>
  <c r="L365" i="1"/>
  <c r="J367" i="1"/>
  <c r="K368" i="1" s="1"/>
  <c r="L360" i="1"/>
  <c r="J362" i="1"/>
  <c r="K363" i="1" s="1"/>
  <c r="K281" i="1"/>
  <c r="K329" i="1"/>
  <c r="K341" i="1"/>
  <c r="L348" i="1"/>
  <c r="K351" i="1"/>
  <c r="M351" i="1" s="1"/>
  <c r="M348" i="1" s="1"/>
  <c r="J350" i="1"/>
  <c r="L342" i="1"/>
  <c r="J345" i="1"/>
  <c r="J344" i="1"/>
  <c r="K346" i="1" s="1"/>
  <c r="K330" i="1"/>
  <c r="L331" i="1"/>
  <c r="J336" i="1"/>
  <c r="J335" i="1"/>
  <c r="J334" i="1"/>
  <c r="J333" i="1"/>
  <c r="K337" i="1" s="1"/>
  <c r="K298" i="1"/>
  <c r="K299" i="1"/>
  <c r="K317" i="1"/>
  <c r="L318" i="1"/>
  <c r="K321" i="1"/>
  <c r="M321" i="1" s="1"/>
  <c r="M318" i="1" s="1"/>
  <c r="L323" i="1" s="1"/>
  <c r="J320" i="1"/>
  <c r="K308" i="1"/>
  <c r="L309" i="1"/>
  <c r="J312" i="1"/>
  <c r="K313" i="1" s="1"/>
  <c r="K300" i="1"/>
  <c r="L301" i="1"/>
  <c r="K304" i="1"/>
  <c r="M304" i="1" s="1"/>
  <c r="M301" i="1" s="1"/>
  <c r="L306" i="1" s="1"/>
  <c r="K282" i="1"/>
  <c r="K283" i="1"/>
  <c r="L284" i="1"/>
  <c r="J291" i="1"/>
  <c r="K292" i="1" s="1"/>
  <c r="K141" i="1"/>
  <c r="L274" i="1"/>
  <c r="K277" i="1"/>
  <c r="M277" i="1" s="1"/>
  <c r="M274" i="1" s="1"/>
  <c r="J276" i="1"/>
  <c r="L268" i="1"/>
  <c r="J271" i="1"/>
  <c r="J270" i="1"/>
  <c r="K272" i="1" s="1"/>
  <c r="L263" i="1"/>
  <c r="J265" i="1"/>
  <c r="K266" i="1" s="1"/>
  <c r="K263" i="1" s="1"/>
  <c r="L258" i="1"/>
  <c r="M261" i="1"/>
  <c r="M258" i="1" s="1"/>
  <c r="J260" i="1"/>
  <c r="K261" i="1" s="1"/>
  <c r="K258" i="1" s="1"/>
  <c r="L253" i="1"/>
  <c r="J255" i="1"/>
  <c r="K256" i="1" s="1"/>
  <c r="K253" i="1" s="1"/>
  <c r="L247" i="1"/>
  <c r="J250" i="1"/>
  <c r="J249" i="1"/>
  <c r="K251" i="1" s="1"/>
  <c r="K247" i="1" s="1"/>
  <c r="K175" i="1"/>
  <c r="L240" i="1"/>
  <c r="K243" i="1"/>
  <c r="K240" i="1" s="1"/>
  <c r="J242" i="1"/>
  <c r="L234" i="1"/>
  <c r="J237" i="1"/>
  <c r="J236" i="1"/>
  <c r="K238" i="1" s="1"/>
  <c r="L227" i="1"/>
  <c r="J231" i="1"/>
  <c r="J230" i="1"/>
  <c r="J229" i="1"/>
  <c r="K232" i="1" s="1"/>
  <c r="L222" i="1"/>
  <c r="J224" i="1"/>
  <c r="K225" i="1" s="1"/>
  <c r="L214" i="1"/>
  <c r="J219" i="1"/>
  <c r="J218" i="1"/>
  <c r="J217" i="1"/>
  <c r="J216" i="1"/>
  <c r="K220" i="1" s="1"/>
  <c r="L207" i="1"/>
  <c r="J211" i="1"/>
  <c r="J210" i="1"/>
  <c r="K212" i="1" s="1"/>
  <c r="J209" i="1"/>
  <c r="L201" i="1"/>
  <c r="J204" i="1"/>
  <c r="J203" i="1"/>
  <c r="K205" i="1" s="1"/>
  <c r="L196" i="1"/>
  <c r="J198" i="1"/>
  <c r="K199" i="1" s="1"/>
  <c r="L191" i="1"/>
  <c r="J193" i="1"/>
  <c r="K194" i="1" s="1"/>
  <c r="L186" i="1"/>
  <c r="J188" i="1"/>
  <c r="K189" i="1" s="1"/>
  <c r="L181" i="1"/>
  <c r="J183" i="1"/>
  <c r="K184" i="1" s="1"/>
  <c r="L176" i="1"/>
  <c r="J178" i="1"/>
  <c r="K179" i="1" s="1"/>
  <c r="K157" i="1"/>
  <c r="L167" i="1"/>
  <c r="J170" i="1"/>
  <c r="J169" i="1"/>
  <c r="K171" i="1" s="1"/>
  <c r="L158" i="1"/>
  <c r="J163" i="1"/>
  <c r="K165" i="1" s="1"/>
  <c r="K142" i="1"/>
  <c r="L149" i="1"/>
  <c r="J152" i="1"/>
  <c r="J151" i="1"/>
  <c r="K153" i="1" s="1"/>
  <c r="L143" i="1"/>
  <c r="J146" i="1"/>
  <c r="J145" i="1"/>
  <c r="K147" i="1" s="1"/>
  <c r="K4" i="1"/>
  <c r="K131" i="1"/>
  <c r="L132" i="1"/>
  <c r="K135" i="1"/>
  <c r="K132" i="1" s="1"/>
  <c r="J134" i="1"/>
  <c r="K123" i="1"/>
  <c r="L124" i="1"/>
  <c r="J126" i="1"/>
  <c r="K127" i="1" s="1"/>
  <c r="K114" i="1"/>
  <c r="L115" i="1"/>
  <c r="J118" i="1"/>
  <c r="J117" i="1"/>
  <c r="K119" i="1" s="1"/>
  <c r="K52" i="1"/>
  <c r="L106" i="1"/>
  <c r="J109" i="1"/>
  <c r="J108" i="1"/>
  <c r="K110" i="1" s="1"/>
  <c r="L100" i="1"/>
  <c r="J103" i="1"/>
  <c r="J102" i="1"/>
  <c r="K104" i="1" s="1"/>
  <c r="L95" i="1"/>
  <c r="K98" i="1"/>
  <c r="K95" i="1" s="1"/>
  <c r="J97" i="1"/>
  <c r="L90" i="1"/>
  <c r="K93" i="1"/>
  <c r="K90" i="1" s="1"/>
  <c r="J92" i="1"/>
  <c r="L85" i="1"/>
  <c r="K88" i="1"/>
  <c r="K85" i="1" s="1"/>
  <c r="J87" i="1"/>
  <c r="L79" i="1"/>
  <c r="J82" i="1"/>
  <c r="J81" i="1"/>
  <c r="K83" i="1" s="1"/>
  <c r="L73" i="1"/>
  <c r="J76" i="1"/>
  <c r="J75" i="1"/>
  <c r="K77" i="1" s="1"/>
  <c r="L66" i="1"/>
  <c r="J70" i="1"/>
  <c r="J69" i="1"/>
  <c r="K71" i="1" s="1"/>
  <c r="J68" i="1"/>
  <c r="L59" i="1"/>
  <c r="J63" i="1"/>
  <c r="J62" i="1"/>
  <c r="K64" i="1" s="1"/>
  <c r="J61" i="1"/>
  <c r="L53" i="1"/>
  <c r="J56" i="1"/>
  <c r="J55" i="1"/>
  <c r="K57" i="1" s="1"/>
  <c r="K5" i="1"/>
  <c r="L45" i="1"/>
  <c r="K45" i="1"/>
  <c r="K48" i="1"/>
  <c r="M48" i="1" s="1"/>
  <c r="M45" i="1" s="1"/>
  <c r="J47" i="1"/>
  <c r="L39" i="1"/>
  <c r="J42" i="1"/>
  <c r="J41" i="1"/>
  <c r="K43" i="1" s="1"/>
  <c r="L34" i="1"/>
  <c r="M37" i="1"/>
  <c r="M34" i="1" s="1"/>
  <c r="J36" i="1"/>
  <c r="K37" i="1" s="1"/>
  <c r="K34" i="1" s="1"/>
  <c r="L28" i="1"/>
  <c r="J31" i="1"/>
  <c r="J30" i="1"/>
  <c r="K32" i="1" s="1"/>
  <c r="L22" i="1"/>
  <c r="J25" i="1"/>
  <c r="J24" i="1"/>
  <c r="K26" i="1" s="1"/>
  <c r="L16" i="1"/>
  <c r="J19" i="1"/>
  <c r="J18" i="1"/>
  <c r="K20" i="1" s="1"/>
  <c r="L11" i="1"/>
  <c r="J13" i="1"/>
  <c r="K14" i="1" s="1"/>
  <c r="L6" i="1"/>
  <c r="J8" i="1"/>
  <c r="K9" i="1" s="1"/>
  <c r="K6" i="1" l="1"/>
  <c r="M9" i="1"/>
  <c r="M6" i="1" s="1"/>
  <c r="K11" i="1"/>
  <c r="M14" i="1"/>
  <c r="M11" i="1" s="1"/>
  <c r="M20" i="1"/>
  <c r="M16" i="1" s="1"/>
  <c r="K16" i="1"/>
  <c r="M32" i="1"/>
  <c r="M28" i="1" s="1"/>
  <c r="K28" i="1"/>
  <c r="M43" i="1"/>
  <c r="M39" i="1" s="1"/>
  <c r="K39" i="1"/>
  <c r="K22" i="1"/>
  <c r="M26" i="1"/>
  <c r="M22" i="1" s="1"/>
  <c r="K53" i="1"/>
  <c r="M57" i="1"/>
  <c r="M53" i="1" s="1"/>
  <c r="K59" i="1"/>
  <c r="M64" i="1"/>
  <c r="M59" i="1" s="1"/>
  <c r="K66" i="1"/>
  <c r="M71" i="1"/>
  <c r="M66" i="1" s="1"/>
  <c r="K79" i="1"/>
  <c r="M83" i="1"/>
  <c r="M79" i="1" s="1"/>
  <c r="M104" i="1"/>
  <c r="M100" i="1" s="1"/>
  <c r="K100" i="1"/>
  <c r="K149" i="1"/>
  <c r="M153" i="1"/>
  <c r="M149" i="1" s="1"/>
  <c r="M165" i="1"/>
  <c r="M158" i="1" s="1"/>
  <c r="L173" i="1" s="1"/>
  <c r="K158" i="1"/>
  <c r="K167" i="1"/>
  <c r="M171" i="1"/>
  <c r="M167" i="1" s="1"/>
  <c r="M179" i="1"/>
  <c r="M176" i="1" s="1"/>
  <c r="K176" i="1"/>
  <c r="M184" i="1"/>
  <c r="M181" i="1" s="1"/>
  <c r="K181" i="1"/>
  <c r="M189" i="1"/>
  <c r="M186" i="1" s="1"/>
  <c r="K186" i="1"/>
  <c r="M194" i="1"/>
  <c r="M191" i="1" s="1"/>
  <c r="K191" i="1"/>
  <c r="M199" i="1"/>
  <c r="M196" i="1" s="1"/>
  <c r="K196" i="1"/>
  <c r="K201" i="1"/>
  <c r="M205" i="1"/>
  <c r="M201" i="1" s="1"/>
  <c r="K207" i="1"/>
  <c r="M212" i="1"/>
  <c r="M207" i="1" s="1"/>
  <c r="M225" i="1"/>
  <c r="M222" i="1" s="1"/>
  <c r="K222" i="1"/>
  <c r="M232" i="1"/>
  <c r="M227" i="1" s="1"/>
  <c r="K227" i="1"/>
  <c r="K234" i="1"/>
  <c r="M238" i="1"/>
  <c r="M234" i="1" s="1"/>
  <c r="M77" i="1"/>
  <c r="M73" i="1" s="1"/>
  <c r="K73" i="1"/>
  <c r="K106" i="1"/>
  <c r="M110" i="1"/>
  <c r="M106" i="1" s="1"/>
  <c r="K115" i="1"/>
  <c r="M119" i="1"/>
  <c r="M115" i="1" s="1"/>
  <c r="L121" i="1" s="1"/>
  <c r="M127" i="1"/>
  <c r="M124" i="1" s="1"/>
  <c r="L129" i="1" s="1"/>
  <c r="K124" i="1"/>
  <c r="M147" i="1"/>
  <c r="M143" i="1" s="1"/>
  <c r="L155" i="1" s="1"/>
  <c r="K143" i="1"/>
  <c r="M220" i="1"/>
  <c r="M214" i="1" s="1"/>
  <c r="K214" i="1"/>
  <c r="M272" i="1"/>
  <c r="M268" i="1" s="1"/>
  <c r="K268" i="1"/>
  <c r="M88" i="1"/>
  <c r="M85" i="1" s="1"/>
  <c r="M93" i="1"/>
  <c r="M90" i="1" s="1"/>
  <c r="M98" i="1"/>
  <c r="M95" i="1" s="1"/>
  <c r="M135" i="1"/>
  <c r="M132" i="1" s="1"/>
  <c r="L137" i="1" s="1"/>
  <c r="M243" i="1"/>
  <c r="M240" i="1" s="1"/>
  <c r="M256" i="1"/>
  <c r="M253" i="1" s="1"/>
  <c r="M266" i="1"/>
  <c r="M263" i="1" s="1"/>
  <c r="K274" i="1"/>
  <c r="K284" i="1"/>
  <c r="M292" i="1"/>
  <c r="M284" i="1" s="1"/>
  <c r="L294" i="1" s="1"/>
  <c r="L300" i="1"/>
  <c r="M306" i="1"/>
  <c r="M300" i="1" s="1"/>
  <c r="M337" i="1"/>
  <c r="M331" i="1" s="1"/>
  <c r="L339" i="1" s="1"/>
  <c r="K331" i="1"/>
  <c r="M346" i="1"/>
  <c r="M342" i="1" s="1"/>
  <c r="L353" i="1" s="1"/>
  <c r="K342" i="1"/>
  <c r="M251" i="1"/>
  <c r="M247" i="1" s="1"/>
  <c r="K309" i="1"/>
  <c r="M313" i="1"/>
  <c r="M309" i="1" s="1"/>
  <c r="L315" i="1" s="1"/>
  <c r="L317" i="1"/>
  <c r="M323" i="1"/>
  <c r="M317" i="1" s="1"/>
  <c r="K360" i="1"/>
  <c r="M363" i="1"/>
  <c r="M360" i="1" s="1"/>
  <c r="K365" i="1"/>
  <c r="M368" i="1"/>
  <c r="M365" i="1" s="1"/>
  <c r="K370" i="1"/>
  <c r="M373" i="1"/>
  <c r="M370" i="1" s="1"/>
  <c r="K375" i="1"/>
  <c r="M378" i="1"/>
  <c r="M375" i="1" s="1"/>
  <c r="K380" i="1"/>
  <c r="M383" i="1"/>
  <c r="M380" i="1" s="1"/>
  <c r="M409" i="1"/>
  <c r="M406" i="1" s="1"/>
  <c r="K406" i="1"/>
  <c r="M414" i="1"/>
  <c r="M411" i="1" s="1"/>
  <c r="K411" i="1"/>
  <c r="M419" i="1"/>
  <c r="M416" i="1" s="1"/>
  <c r="K416" i="1"/>
  <c r="M424" i="1"/>
  <c r="M421" i="1" s="1"/>
  <c r="K421" i="1"/>
  <c r="M429" i="1"/>
  <c r="M426" i="1" s="1"/>
  <c r="K426" i="1"/>
  <c r="M434" i="1"/>
  <c r="M431" i="1" s="1"/>
  <c r="K431" i="1"/>
  <c r="M439" i="1"/>
  <c r="M436" i="1" s="1"/>
  <c r="K436" i="1"/>
  <c r="M444" i="1"/>
  <c r="M441" i="1" s="1"/>
  <c r="K441" i="1"/>
  <c r="K301" i="1"/>
  <c r="K318" i="1"/>
  <c r="K348" i="1"/>
  <c r="M388" i="1"/>
  <c r="M385" i="1" s="1"/>
  <c r="M393" i="1"/>
  <c r="M390" i="1" s="1"/>
  <c r="M398" i="1"/>
  <c r="M395" i="1" s="1"/>
  <c r="L283" i="1" l="1"/>
  <c r="M294" i="1"/>
  <c r="M283" i="1" s="1"/>
  <c r="L296" i="1" s="1"/>
  <c r="L131" i="1"/>
  <c r="M137" i="1"/>
  <c r="M131" i="1" s="1"/>
  <c r="L114" i="1"/>
  <c r="M121" i="1"/>
  <c r="M114" i="1" s="1"/>
  <c r="L112" i="1"/>
  <c r="L50" i="1"/>
  <c r="L446" i="1"/>
  <c r="L308" i="1"/>
  <c r="M315" i="1"/>
  <c r="M308" i="1" s="1"/>
  <c r="L325" i="1" s="1"/>
  <c r="L341" i="1"/>
  <c r="M353" i="1"/>
  <c r="M341" i="1" s="1"/>
  <c r="L330" i="1"/>
  <c r="M339" i="1"/>
  <c r="M330" i="1" s="1"/>
  <c r="L355" i="1" s="1"/>
  <c r="L142" i="1"/>
  <c r="M155" i="1"/>
  <c r="M142" i="1" s="1"/>
  <c r="L123" i="1"/>
  <c r="M129" i="1"/>
  <c r="M123" i="1" s="1"/>
  <c r="L245" i="1"/>
  <c r="L157" i="1"/>
  <c r="M173" i="1"/>
  <c r="M157" i="1" s="1"/>
  <c r="L299" i="1" l="1"/>
  <c r="M325" i="1"/>
  <c r="M299" i="1" s="1"/>
  <c r="L327" i="1" s="1"/>
  <c r="L175" i="1"/>
  <c r="M245" i="1"/>
  <c r="M175" i="1" s="1"/>
  <c r="L279" i="1"/>
  <c r="L329" i="1"/>
  <c r="M355" i="1"/>
  <c r="M329" i="1" s="1"/>
  <c r="L359" i="1"/>
  <c r="M446" i="1"/>
  <c r="M359" i="1" s="1"/>
  <c r="L52" i="1"/>
  <c r="M112" i="1"/>
  <c r="M52" i="1" s="1"/>
  <c r="L5" i="1"/>
  <c r="M50" i="1"/>
  <c r="M5" i="1" s="1"/>
  <c r="L139" i="1" s="1"/>
  <c r="L282" i="1"/>
  <c r="M296" i="1"/>
  <c r="M282" i="1" s="1"/>
  <c r="L298" i="1" l="1"/>
  <c r="M327" i="1"/>
  <c r="M298" i="1" s="1"/>
  <c r="L357" i="1" s="1"/>
  <c r="L4" i="1"/>
  <c r="M139" i="1"/>
  <c r="M4" i="1" s="1"/>
  <c r="L141" i="1"/>
  <c r="M279" i="1"/>
  <c r="M141" i="1" s="1"/>
  <c r="L281" i="1" l="1"/>
  <c r="M357" i="1"/>
  <c r="M281" i="1" s="1"/>
  <c r="L448" i="1"/>
  <c r="M44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manuellamet</author>
  </authors>
  <commentList>
    <comment ref="A3" authorId="0" shapeId="0" xr:uid="{D21273A8-5D22-48EF-AFF4-950330448599}">
      <text>
        <r>
          <rPr>
            <b/>
            <sz val="9"/>
            <color indexed="81"/>
            <rFont val="Tahoma"/>
            <family val="2"/>
          </rPr>
          <t>Código del concepto. Ver colores en "Entorno de trabajo: Apariencia"</t>
        </r>
      </text>
    </comment>
    <comment ref="B3" authorId="0" shapeId="0" xr:uid="{BD691FC1-CF52-40FB-8F07-ED60C967F2CE}">
      <text>
        <r>
          <rPr>
            <b/>
            <sz val="9"/>
            <color indexed="81"/>
            <rFont val="Tahoma"/>
            <family val="2"/>
          </rPr>
          <t>Naturaleza o tipo de concepto, ver valores de cada naturaleza en la ayuda del menú contextual</t>
        </r>
      </text>
    </comment>
    <comment ref="C3" authorId="0" shapeId="0" xr:uid="{9C0788A9-D600-4DE9-A285-0144CA57A606}">
      <text>
        <r>
          <rPr>
            <b/>
            <sz val="9"/>
            <color indexed="81"/>
            <rFont val="Tahoma"/>
            <family val="2"/>
          </rPr>
          <t>Unidad principal de medida del concepto</t>
        </r>
      </text>
    </comment>
    <comment ref="D3" authorId="0" shapeId="0" xr:uid="{F9991547-8047-439E-8C39-70D615AED874}">
      <text>
        <r>
          <rPr>
            <b/>
            <sz val="9"/>
            <color indexed="81"/>
            <rFont val="Tahoma"/>
            <family val="2"/>
          </rPr>
          <t>Descripción corta</t>
        </r>
      </text>
    </comment>
    <comment ref="E3" authorId="0" shapeId="0" xr:uid="{2F1940FF-973B-430B-90F7-C9672C0C387A}">
      <text>
        <r>
          <rPr>
            <b/>
            <sz val="9"/>
            <color indexed="81"/>
            <rFont val="Tahoma"/>
            <family val="2"/>
          </rPr>
          <t>Descripción corta de la línea de medición</t>
        </r>
      </text>
    </comment>
    <comment ref="F3" authorId="0" shapeId="0" xr:uid="{E797A364-8C12-4603-A3D2-9A1346807D8F}">
      <text>
        <r>
          <rPr>
            <b/>
            <sz val="9"/>
            <color indexed="81"/>
            <rFont val="Tahoma"/>
            <family val="2"/>
          </rPr>
          <t>Columna A: Número de unidades iguales de la línea de medición</t>
        </r>
      </text>
    </comment>
    <comment ref="G3" authorId="0" shapeId="0" xr:uid="{7F6C6D24-10CC-407A-9106-A1D31B3489CB}">
      <text>
        <r>
          <rPr>
            <b/>
            <sz val="9"/>
            <color indexed="81"/>
            <rFont val="Tahoma"/>
            <family val="2"/>
          </rPr>
          <t>Columna B: Longitud de la línea de medición</t>
        </r>
      </text>
    </comment>
    <comment ref="H3" authorId="0" shapeId="0" xr:uid="{122C4C46-9780-4CB6-94D4-47A10CD14DD8}">
      <text>
        <r>
          <rPr>
            <b/>
            <sz val="9"/>
            <color indexed="81"/>
            <rFont val="Tahoma"/>
            <family val="2"/>
          </rPr>
          <t>Columna C: Anchura de la línea de medición</t>
        </r>
      </text>
    </comment>
    <comment ref="I3" authorId="0" shapeId="0" xr:uid="{3BDF9525-210A-4133-85AF-527688245F1D}">
      <text>
        <r>
          <rPr>
            <b/>
            <sz val="9"/>
            <color indexed="81"/>
            <rFont val="Tahoma"/>
            <family val="2"/>
          </rPr>
          <t>Columna D: Altura de la línea de medición</t>
        </r>
      </text>
    </comment>
    <comment ref="J3" authorId="0" shapeId="0" xr:uid="{52313C65-EF52-42D8-ADA3-27314852DDDF}">
      <text>
        <r>
          <rPr>
            <b/>
            <sz val="9"/>
            <color indexed="81"/>
            <rFont val="Tahoma"/>
            <family val="2"/>
          </rPr>
          <t>Cantidad Verde: Referencia a otra partida</t>
        </r>
      </text>
    </comment>
    <comment ref="K3" authorId="0" shapeId="0" xr:uid="{0671349E-FEF5-4CB7-B229-3D7AA649BC4C}">
      <text>
        <r>
          <rPr>
            <b/>
            <sz val="9"/>
            <color indexed="81"/>
            <rFont val="Tahoma"/>
            <family val="2"/>
          </rPr>
          <t>Rendimiento o cantidad presupuestada</t>
        </r>
      </text>
    </comment>
    <comment ref="L3" authorId="0" shapeId="0" xr:uid="{C67155A5-B2ED-4E4D-8B64-8524DEF3141E}">
      <text>
        <r>
          <rPr>
            <b/>
            <sz val="9"/>
            <color indexed="81"/>
            <rFont val="Tahoma"/>
            <family val="2"/>
          </rPr>
          <t>Precio unitario en el presupuesto</t>
        </r>
      </text>
    </comment>
    <comment ref="M3" authorId="0" shapeId="0" xr:uid="{73E9FBB3-FA4B-48B9-BDCD-A1D48A755AE5}">
      <text>
        <r>
          <rPr>
            <b/>
            <sz val="9"/>
            <color indexed="81"/>
            <rFont val="Tahoma"/>
            <family val="2"/>
          </rPr>
          <t>Importe del presupuesto</t>
        </r>
      </text>
    </comment>
  </commentList>
</comments>
</file>

<file path=xl/sharedStrings.xml><?xml version="1.0" encoding="utf-8"?>
<sst xmlns="http://schemas.openxmlformats.org/spreadsheetml/2006/main" count="645" uniqueCount="397">
  <si>
    <t>CEIP Valdemera</t>
  </si>
  <si>
    <t>Presupuesto</t>
  </si>
  <si>
    <t>Código</t>
  </si>
  <si>
    <t>Nat</t>
  </si>
  <si>
    <t>Ud</t>
  </si>
  <si>
    <t>Resumen</t>
  </si>
  <si>
    <t>Comentario</t>
  </si>
  <si>
    <t>N</t>
  </si>
  <si>
    <t>Longitud</t>
  </si>
  <si>
    <t>Anchura</t>
  </si>
  <si>
    <t>Altura</t>
  </si>
  <si>
    <t>Cantidad</t>
  </si>
  <si>
    <t>CanPres</t>
  </si>
  <si>
    <t>Pres</t>
  </si>
  <si>
    <t>ImpPres</t>
  </si>
  <si>
    <t>diE</t>
  </si>
  <si>
    <t>Capítulo</t>
  </si>
  <si>
    <t/>
  </si>
  <si>
    <t>EDIFICACIÓN</t>
  </si>
  <si>
    <t>diE01</t>
  </si>
  <si>
    <t>ACTUACIONES PREVIAS</t>
  </si>
  <si>
    <t>diR01ATA010</t>
  </si>
  <si>
    <t>Partida</t>
  </si>
  <si>
    <t>m2</t>
  </si>
  <si>
    <t>ALQ./INSTAL.1 MES. AND. MET.TUB. h&lt;8 m.</t>
  </si>
  <si>
    <t>Alquiler mensual, montaje y desmontaje de andamio metálico tubular de acero de 3,25 mm. de espesor de pared, galvanizado en caliente, con doble barandilla quitamiedo de seguridad, rodapié perimetral, plataformas de acero y escalera de acceso tipo barco, para alturas menores de 8 m., incluso p.p. de arriostramientos a fachadas y colocación de mallas protectoras, y p.p. de medios auxiliares y trabajos previos de limpieza para apoyos. Según normativa CE y R.D. 2177/2004 y R.D. 1627/1997.</t>
  </si>
  <si>
    <t>Castilletes acceso a cubierta (4 accesos)</t>
  </si>
  <si>
    <t>Total diR01ATA010</t>
  </si>
  <si>
    <t>diE01DCI040</t>
  </si>
  <si>
    <t>ud</t>
  </si>
  <si>
    <t>DESMONTAJE CLARABOYA&lt;100x100 cm</t>
  </si>
  <si>
    <t>Desmontaje de claraboya de PVC con zócalo incorporado de unas dimensiones menores de 100x100 cm. incluso retirada y apilado en obra.</t>
  </si>
  <si>
    <t>Total diE01DCI040</t>
  </si>
  <si>
    <t>diE01DB020</t>
  </si>
  <si>
    <t>m</t>
  </si>
  <si>
    <t>LEVANTADO VIERTEAGUAS A MANO</t>
  </si>
  <si>
    <t>Levantado de vierteaguas o albardillas de cualquier tipo de material, por medios manuales, incluso limpieza y retirada de escombros a pie de carga, con p.p. de medios auxiliares.</t>
  </si>
  <si>
    <t>Total diE01DB020</t>
  </si>
  <si>
    <t>diE01DCW010</t>
  </si>
  <si>
    <t>DEMOLICIÓN ELEM.SALIENTES DE CUB.</t>
  </si>
  <si>
    <t>Demolición de elementos salientes en cubiertas de todo tipo, tales como chimeneas, ventilaciones, etc., de hasta 1,50 m. de altura máxima, por medios manuales, i/limpieza y retirada de escombros a pie de carga, con p.p. de medios auxiliares.</t>
  </si>
  <si>
    <t>Ventilacion Aseos</t>
  </si>
  <si>
    <t>Ventilación</t>
  </si>
  <si>
    <t>Total diE01DCW010</t>
  </si>
  <si>
    <t>diE01DCC020</t>
  </si>
  <si>
    <t>DESMONTADO CUB.TEJA CERÁM.C/ RECUPERACIÓN</t>
  </si>
  <si>
    <t>Demolición de cubierta de teja árabe, a mano, con recuperación de las piezas, incluso acopio de las mismas en obra, con p.p. de medios auxiliares.</t>
  </si>
  <si>
    <t>Faldon 1</t>
  </si>
  <si>
    <t>Faldón 2</t>
  </si>
  <si>
    <t>Total diE01DCC020</t>
  </si>
  <si>
    <t>diR02T170</t>
  </si>
  <si>
    <t>DESMONTADO PROVISIONAL CONJUNTO ANTENAS TV</t>
  </si>
  <si>
    <t>Desmontado de conjunto de antenas de radio televisión, y cableado por fachada, para poder acometer la restauración prevista, en una primera fase y, a fin de no suprimir el servicio, se instalarán provisionalmente en lugar que se indique para ello, mientras se ejecutan las obras; en una segunda fase, valorada aparte, se volverán a montar en su antigua ubicación, o en lugar que la D.F. indique.  Medido como unidad el conjunto de antenas que afecta a cada tramo de cubierta correspondiente a cada portal con nº de gobierno, y afectando a todos los elementos de la instalación.</t>
  </si>
  <si>
    <t>Total diR02T170</t>
  </si>
  <si>
    <t>#diR03Q270</t>
  </si>
  <si>
    <t>DESMONTADO AISLAMIENTO BAJO CUBIERTA</t>
  </si>
  <si>
    <t xml:space="preserve">Desmontado de aislamiento térmico en bajo cubierta y retirada de escombros a pie de carga,  medios de seguridad, de elevación, carga, descarga y limpieza del lugar de trabajo.
</t>
  </si>
  <si>
    <t>Total #diR03Q270</t>
  </si>
  <si>
    <t>diR03IV040</t>
  </si>
  <si>
    <t>DESMONTAJE INSTALACIONES EN CUBIERTA</t>
  </si>
  <si>
    <t>Desmontaje de canalizaciones, acometidas, conexiones eléctricas, etc., existentes en cubierta, incluso retirada de escombros y carga sobre camión, para posterior transporte a vertedero o planta de reciclaje.</t>
  </si>
  <si>
    <t>Previsión</t>
  </si>
  <si>
    <t>Total diR03IV040</t>
  </si>
  <si>
    <t>Total diE01</t>
  </si>
  <si>
    <t>diE09</t>
  </si>
  <si>
    <t>CUBIERTAS</t>
  </si>
  <si>
    <t>#diE09CTR041</t>
  </si>
  <si>
    <t>RASTREL OMEGA 30x30 ATORNILLADO</t>
  </si>
  <si>
    <t xml:space="preserve">Enrrastrelado para tejados, mediante rastreles de omega galvanizada 30x30x0,8 mm. , fijado con tornillos, incluso replanteo, nivelado y mermas. Medida la superficie ejecutada.
</t>
  </si>
  <si>
    <t>Total #diE09CTR041</t>
  </si>
  <si>
    <t>diE09GSS060</t>
  </si>
  <si>
    <t>CUBIERTA PANEL SÁNDWICH CHAPA PRELACADA + AISLAM. PUR 80 mm</t>
  </si>
  <si>
    <t>Cobertura de paneles sándwich aislantes de acero, con la superficie exterior grecada y la superficie interior lisa, de 80 mm de espesor y 1000 mm de anchura, Panel 2G/3G Hiansa Panel o similar, formados por doble cara metálica de chapa estándar de acero, acabado prelacado, de espesor exterior 0,5 mm y espesor interior 0,5 mm y alma aislante de poliuretano de densidad media 40 kg/m³, y accesorios, colocados con un solape del panel superior de 250 mm y fijados mecánicamente sobre entramado ligero metálico, en cubierta inclinada, con una pendiente mayor del 10%. Incluso accesorios de fijación de los paneles sándwich, cinta flexible de butilo, adhesiva por ambas caras, para el sellado de estanqueidad de los solapes entre paneles sándwich y pintura antioxidante de secado rápido, para la protección de los solapes entre paneles sándwich. El precio incluye la p.p. de remates laterales, limas, etc... y las piezas especiales de la cobertura.</t>
  </si>
  <si>
    <t>Total diE09GSS060</t>
  </si>
  <si>
    <t>#diE09GTC150</t>
  </si>
  <si>
    <t>TEJA CURVA ÁRABE RECUPERADA (APORTE 20%) CON ADHESIVO</t>
  </si>
  <si>
    <t xml:space="preserve">Cobertura con teja cerámica curva de 40x19 cm procedente de derribo, aportando un 20% de las piezas,  recibida al faldón, rastrel o forjado (no incluido) mediante adhesivo especial para tejas (espuma de poliuretano monocomponente, masilla neutra o equivalente). Totalmente montada; i/p.p. de replanteo, y medios auxiliares (excepto elevación, transporte y medidas de seguridad colectivas). Conforme a Norma UNE 136020, NTE-QTT y CTE DB HS-1. Medida la superficie de cubierta en verdadera magnitud.
</t>
  </si>
  <si>
    <t>Teja nueva colocada en primeras hiladas</t>
  </si>
  <si>
    <t>Total #diE09GTC150</t>
  </si>
  <si>
    <t>#diE09GTC190</t>
  </si>
  <si>
    <t>CUMBRERA/LIMATESA TEJA CERÁMICA CURVA CON ADHESIVO</t>
  </si>
  <si>
    <t>Solución de cumbrera/limatesa de teja cerámica curva, recibida mediante adhesivo especial para tejas (espuma de poliuretano monocomponente, masilla neutra o equivalente). Totalmente montada; i/p.p. de replanteo y medios auxiliares (excepto elevación, transporte y medidas de seguridad colectivas). Materiales de cobertura con marcado CE y DdP (Declaración de prestaciones) según Reglamento (UE) 305/2011. Conforme a Norma UNE 136020, NTE-QTT y CTE DB HS-1. Medida la longitud en verdadera magnitud.</t>
  </si>
  <si>
    <t>Total #diE09GTC190</t>
  </si>
  <si>
    <t>diE09IMC250</t>
  </si>
  <si>
    <t>ml</t>
  </si>
  <si>
    <t>CANALON SIMPLE CHAPA LACADA DES.1000mm</t>
  </si>
  <si>
    <t xml:space="preserve">Suministro y colocación de canalón simple, en chapa de acero prelacada de 1,5 mm. de espesor y desarrollo máximo 1.000 mm.; incluso p.p. de soportes para el canalón, solapes, tapas de cierre, embocaduras de bajantes, sellado y elementos de agarre, sellados de juntas con masilla de poliuretano estable a los rayos UV, tornillos autorroscantes, piezas especiales de sujección, arandelas con junta de neopreno, cortes, solapes, descarnado de poliuretano y doblado de chapa, sellado, etc. Incluso p.p. de medios auxiliates de elevación y seguridad . Medida la longitud en verdadera magnitud. Completamente instalado. s/ DB HS5
</t>
  </si>
  <si>
    <t>Total diE09IMC250</t>
  </si>
  <si>
    <t>diE09S010</t>
  </si>
  <si>
    <t>DISPOSITIVO DE ANCLAJE FIJO TIPO A1</t>
  </si>
  <si>
    <t>Instalación de punto de anclaje tipo A1, según NTP 809 y UNE EN 795:1997, compuesto por un anclaje estructural homologado, colocado sobre superficies verticales, horizontales o inclinadas, tales como paredes, columnas, techos, tejados o cualquier sitio de una estructura. Para la conexión de un EPI contra caídas, mediante conector adecuado y compatible, que no permita una desconexión involuntaria.
Con una resistencia superior a 10 kN en la dirección en la que se aplicará la fuerza en caso de caída (comprobada por ensayo sobre un modelo en laboratorio o por cálculo). Colocado por instalador homologado, incluye certificado de homologación del montaje y mantenimiento por un año.</t>
  </si>
  <si>
    <t>Total diE09S010</t>
  </si>
  <si>
    <t>diE09S050</t>
  </si>
  <si>
    <t>LINEA ANCLAJE HORIZ. PERMANENTE CABLE ACERO S/AMORTIGUADOR</t>
  </si>
  <si>
    <t>Línea de anclaje horizontal permanente, de cable de acero, sin amortiguador de caídas, de 10 m de longitud, clase C, compuesta por 2 anclajes terminales de aleación de aluminio L-2653 con tratamiento térmico T6, acabado con pintura epoxi-poliéster; 1 anclaje intermedio de aleación de aluminio L-2653 con tratamiento térmico T6, acabado con pintura epoxi-poliéster; cable flexible de acero galvanizado, de 10 mm de diámetro, compuesto por 7 cordones de 19 hilos; tensor de caja abierta, con ojo en un extremo y horquilla en el extremo opuesto; conjunto de un sujetacables y un terminal manual; protector para cabo; placa de señalización y conjunto de dos precintos de seguridad. Incluso fijaciones para la sujeción de los componentes de la línea de anclaje al soporte.</t>
  </si>
  <si>
    <t>Total diE09S050</t>
  </si>
  <si>
    <t>#diR06HE010</t>
  </si>
  <si>
    <t>REFUERZO MORTERO APOYO</t>
  </si>
  <si>
    <t xml:space="preserve">Refuerzo en apoyo de vigueta de hormigón con tabique palometo mediante mortero de reparación estructural tipo Sika MonoTop o equivalente, reforzados con fibras, de baja retracción cumpliendo requisitos de la clase R4 de la UNE-EN 1504-3., previa limpieza, saneado y humectación del soporte.
</t>
  </si>
  <si>
    <t>Estimacion 30% Apoyos</t>
  </si>
  <si>
    <t>Total #diR06HE010</t>
  </si>
  <si>
    <t>#diE09ISD090</t>
  </si>
  <si>
    <t>REMATE CHAPA PRELACADA 0,6 D=300 PROTECCIÓN</t>
  </si>
  <si>
    <t xml:space="preserve">Remate de chapa de acero de 0,6 mm., galvanizada y  prelacada por cara exterior de 300 mm. de desarrollo, en remate de protección interior de petos, i/p.p. de solapes accesorios de fijación y juntas de estanqueidad, sellados de juntas con masilla de poliuretano estable a los rayos UV, totalmente instalado, i/medios auxiliares y elementos de seguridad, s/CTE y NTE-QTG-9-10 y 11. Medido en verdadera magnitud.
</t>
  </si>
  <si>
    <t>Total #diE09ISD090</t>
  </si>
  <si>
    <t>#diE09ISD080</t>
  </si>
  <si>
    <t>REMATE CHAPA PRELACADA 0,8 D=500 CORONACION PETOS</t>
  </si>
  <si>
    <t xml:space="preserve">Remate de chapa de acero de 0,8 mm. en perfil comercial prelacado por cara exterior de 500 mm. de desarrollo, en coronación de petos, i/p.p. de solapes accesorios de fijación y juntas de estanqueidad, totalmente instalado, i/medios auxiliares y elementos de seguridad, s/CTE y  s/NTE-QTG-9-10 y 11. Medido en verdadera magnitud.
</t>
  </si>
  <si>
    <t>Total #diE09ISD080</t>
  </si>
  <si>
    <t>Total diE09</t>
  </si>
  <si>
    <t>diE10</t>
  </si>
  <si>
    <t>AISLAMIENTO E IMPERMEABILIZACIÓN</t>
  </si>
  <si>
    <t>diE10AWI120</t>
  </si>
  <si>
    <t>AISLAMIENTO MW 120 mm CUB.INCLINADA ENTRE TABIQUILLOS BV</t>
  </si>
  <si>
    <t>Aislamiento de cubierta inclinada con manta de lana mineral de 120 mm de espesor, revestida por una de sus caras con papel kraft que actúa como barrera de vapor, colocada en suelo de bajo cubierta entre tabiquillos. Resistencia térmica 2,85 m²K/W, conductividad térmica 0,042 W/(m.K), según UNE-EN 13162:2013+A1:2015. Reacción al fuego F según UNE-EN 13501-1:2007+A1:2010. Medida toda la superficie a ejecutar. Lana mineral (MW) con marcado CE y DdP (Declaración de prestaciones) según Reglamento (UE) 305/2011.</t>
  </si>
  <si>
    <t>Total diE10AWI120</t>
  </si>
  <si>
    <t>Total diE10</t>
  </si>
  <si>
    <t>diE11</t>
  </si>
  <si>
    <t>PAVIMENTOS</t>
  </si>
  <si>
    <t>diE11SG030</t>
  </si>
  <si>
    <t>PAVIMENTO CAUCHO USO NORMAL</t>
  </si>
  <si>
    <t>Suministro y colocación de pavimento de goma color, con botones, suministrada en rollos, clase de reacción al fuego CFL-s1; apto para suelos interiores secos según CTE SUA y uso normal, colocado con adhesivo de contacto sobre capa de pasta niveladora. Incluso p/p de adhesivo de contacto, formación de juntas del pavimento sintético, eliminación y limpieza del material sobrante y limpieza final del pavimento.</t>
  </si>
  <si>
    <t>Total diE11SG030</t>
  </si>
  <si>
    <t>Total diE11</t>
  </si>
  <si>
    <t>diE16</t>
  </si>
  <si>
    <t>VIDRIERÍA Y TRASLÚCIDOS</t>
  </si>
  <si>
    <t>diE16MMP020</t>
  </si>
  <si>
    <t>CLARAB.PARAB Z.PRFV TELESCÓPICA 100x100cm</t>
  </si>
  <si>
    <t>Claraboya parabólica rectangular practicable de 100x100 cm. Formada por un sistema completo que engloba una cúpula parabólica rectangular bivalva de metacrilato de metilo o PMMA, fijada al zócalo mediante un marco de aluminio. El zócalo es rectangular de poliéster reforzado con fibra de vidrio y se encuentra aislado con lana mineral y un acabado bituminoso. La apertura es telescópica. Instalada según NTE-QLC.</t>
  </si>
  <si>
    <t>Total diE16MMP020</t>
  </si>
  <si>
    <t>Total diE16</t>
  </si>
  <si>
    <t>Total diE</t>
  </si>
  <si>
    <t>diU</t>
  </si>
  <si>
    <t>URBANIZACIÓN</t>
  </si>
  <si>
    <t>diU01</t>
  </si>
  <si>
    <t>LEVANTADOS, DEMOLICIONES Y DESMONTAJE</t>
  </si>
  <si>
    <t>diU01BF030</t>
  </si>
  <si>
    <t>m3</t>
  </si>
  <si>
    <t>DEM.M.M.FIRME BASE HORMIGÓN</t>
  </si>
  <si>
    <t>Levantado por medios mecánicos (retroexcavadora con martillo hidráulico o similar) de firme con base de hormigón hidráulico, incluso retirada y carga de productos, medido sobre perfil, sin transporte.</t>
  </si>
  <si>
    <t>Pistas Zona Sur</t>
  </si>
  <si>
    <t>Azul Sobre-Puesta</t>
  </si>
  <si>
    <t>Total diU01BF030</t>
  </si>
  <si>
    <t>diE28A040</t>
  </si>
  <si>
    <t>TRATAMIENTO MECÁNICO DEL SOPORTE</t>
  </si>
  <si>
    <t>Tratamiento mecánico del soporte mediante pulidora planetaria de diamante. Retirada de escombros.PM</t>
  </si>
  <si>
    <t>Total diE28A040</t>
  </si>
  <si>
    <t>Total diU01</t>
  </si>
  <si>
    <t>diU02</t>
  </si>
  <si>
    <t>MOVIMIENTO DE TIERRAS</t>
  </si>
  <si>
    <t>diU02BZ020</t>
  </si>
  <si>
    <t>EXCAVACIÓN ZANJA M.M. H &lt; 3 m</t>
  </si>
  <si>
    <t>Excavación en zanja, por medios mecánicos y hasta 3 metros de profundidad, en cualquier clase de terreno (excepto roca), incluso formación de caballeros y carga de productos sobrantes, medida sobre perfil, sin transporte.</t>
  </si>
  <si>
    <t>PVC 160</t>
  </si>
  <si>
    <t>PVC 200</t>
  </si>
  <si>
    <t>PVC 250</t>
  </si>
  <si>
    <t>Canaleta</t>
  </si>
  <si>
    <t>Drenaje</t>
  </si>
  <si>
    <t>Total diU02BZ020</t>
  </si>
  <si>
    <t>diU02BZ100</t>
  </si>
  <si>
    <t>EXCAVACIÓN POZO M.M. H &lt; 3 m</t>
  </si>
  <si>
    <t>Excavación en pozo por medios mecánicos y hasta 3 metros de profundidad, en cualquier clase de terreno (excepto roca), incluso carga de productos sobrantes, medida sobre perfil, sin transporte.</t>
  </si>
  <si>
    <t>Pozos</t>
  </si>
  <si>
    <t>Arquetas</t>
  </si>
  <si>
    <t>Total diU02BZ100</t>
  </si>
  <si>
    <t>Total diU02</t>
  </si>
  <si>
    <t>diU09</t>
  </si>
  <si>
    <t>SANEAMIENTO</t>
  </si>
  <si>
    <t>diE03M020</t>
  </si>
  <si>
    <t>CONEXION CON RED GRAL.SANEAMIENTO</t>
  </si>
  <si>
    <t>Suministro y montaje de la conexión de la acometida del edificio a la red general de saneamiento del municipio a través de pozo de registro (sin incluir). Incluso comprobación del buen estado de la acometida existente, trabajos de conexión, rotura del pozo de registro desde el exterior con martillo compresor hasta su completa perforación, acoplamiento y recibido del tubo de acometida, empalme con junta flexible, repaso y bruñido con mortero de cemento en el interior del pozo, sellado, pruebas de estanqueidad, reposición de elementos en caso de roturas o de aquellos que se encuentren deteriorados en el tramo de acometida existente. Totalmente montada, conexionada y probada. Sin incluir excavación.</t>
  </si>
  <si>
    <t>Conexión a red existente</t>
  </si>
  <si>
    <t>Total diE03M020</t>
  </si>
  <si>
    <t>diE03ALRH050</t>
  </si>
  <si>
    <t>ARQ.LADR.REGISTRO 60x60x50 cm. TH</t>
  </si>
  <si>
    <t>Arqueta de paso de dimensiones interiores 60x60 cm y 50 cm de profundidad, de ladrillo macizo 1/2 pie y mortero seco de albañilería M 5; solera de 10 cm de espesor de hormigón HM-20 y enfoscado interior con mortero seco hidrofugado CS IV W0, bruñido, i/tapa registro de hormigón armado sobre cerco PNL 50.50.5, según ISS-51. Medida la unidad ejecutada.</t>
  </si>
  <si>
    <t>Total diE03ALRH050</t>
  </si>
  <si>
    <t>diE03ALRH070</t>
  </si>
  <si>
    <t>ARQ.LADR.REGISTRO 60x60x70 cm. TH</t>
  </si>
  <si>
    <t>Arqueta de paso de dimensiones interiores 60x60 cm y 70 cm de profundidad, de ladrillo macizo 1/2 pie y mortero seco de albañilería M 5; solera de 10 cm de espesor de hormigón HM-20 y enfoscado interior con mortero seco hidrofugado CS IV W0, bruñido, i/tapa registro de hormigón armado sobre cerco PNL 50.50.5, según ISS-51. Medida la unidad ejecutada.</t>
  </si>
  <si>
    <t>Total diE03ALRH070</t>
  </si>
  <si>
    <t>diE03ALRH100</t>
  </si>
  <si>
    <t>ARQ.LADR.REGISTRO 70x70x80 cm. TH</t>
  </si>
  <si>
    <t>Arqueta de paso de dimensiones interiores 70x70 cm y 80 cm de profundidad, de ladrillo macizo 1/2 pie y mortero seco de albañilería M 5; solera de 10 cm de espesor de hormigón HM-20 y enfoscado interior con mortero seco hidrofugado CS IV W0, bruñido, i/tapa registro de hormigón armado sobre cerco PNL 50.50.5, según ISS-51. Medida la unidad ejecutada.</t>
  </si>
  <si>
    <t>Total diE03ALRH100</t>
  </si>
  <si>
    <t>#diE03ALRH130</t>
  </si>
  <si>
    <t>ARQ.LADR.REGISTRO 70x70x90 cm. TH</t>
  </si>
  <si>
    <t>Arqueta de paso de dimensiones interiores 80x80 cm y 90 cm de profundidad, de ladrillo macizo 1/2 pie y mortero seco de albañilería M 5; solera de 10 cm de espesor de hormigón HM-20 y enfoscado interior con mortero seco hidrofugado CS IV W0, bruñido, i/tapa registro de hormigón armado sobre cerco PNL 50.50.5, según ISS-51. Medida la unidad ejecutada.</t>
  </si>
  <si>
    <t>Total #diE03ALRH130</t>
  </si>
  <si>
    <t>diE03ZLRF040</t>
  </si>
  <si>
    <t>POZO LADRI.REGISTRO D=100cm.h=2,50m. TF</t>
  </si>
  <si>
    <t>Pozo de registro de 100 cm. de diámetro interior y de 250 cm. de profundidad libre, construido con fábrica de ladrillo macizo tosco de 1 pie de espesor, recibido con mortero de cemento M-5, colocado sobre solera de hormigón HA-25/P/40/I de 20 cm. de espesor, ligeramente armada con mallazo; enfoscado y bruñido por el interior redondeando ángulos, con mortero de cemento M-15, incluso con p.p. de recibido de pates, formación de canal en el fondo del pozo y formación de brocal asimétrico en la coronación, para recibir el cerco y la tapa de hierro fundido,  terminado con p.p. de medios auxiliares, sin incluir la excavación ni el relleno perimetral posterior, s/ CTE-HS-5.</t>
  </si>
  <si>
    <t>100x240</t>
  </si>
  <si>
    <t>100x220</t>
  </si>
  <si>
    <t>Total diE03ZLRF040</t>
  </si>
  <si>
    <t>diE03OEP030</t>
  </si>
  <si>
    <t>TUBO PVC COMP. J.ELÁS.SN2 C.TEJA  160mm</t>
  </si>
  <si>
    <t>Colector de saneamiento enterrado de PVC de pared compacta de color teja y rigidez 2 kN/m2; con un diámetro 160 mm. y de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y sin incluir la excavación ni el tapado posterior de las zanjas, s/ CTE-HS-5.</t>
  </si>
  <si>
    <t>Total diE03OEP030</t>
  </si>
  <si>
    <t>diE03OEP040</t>
  </si>
  <si>
    <t>TUBO PVC COMP. J.ELAS.SN2 C.TEJA  200mm</t>
  </si>
  <si>
    <t>Colector de saneamiento enterrado de PVC de pared compacta de color teja y rigidez 2 kN/m2; con un diámetro 200 mm. y de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y sin incluir la excavación ni el tapado posterior de las zanjas, s/ CTE-HS-5.</t>
  </si>
  <si>
    <t>Total diE03OEP040</t>
  </si>
  <si>
    <t>diE03OEP041</t>
  </si>
  <si>
    <t>TUBO PVC COMP. J.ELAS.SN2 C.TEJA  250mm</t>
  </si>
  <si>
    <t>Colector de saneamiento enterrado de PVC de pared compacta de color teja y rigidez 2 kN/m2; con un diámetro 250 mm. y de unión por junta elástica. Colocado en zanja, sobre una cama de arena de río de 10 cm. debidamente compactada y nivelada, relleno lateralmente y superiormente hasta 10 cm. por encima de la generatriz con la misma arena; compactando ésta hasta los riñones. Con p.p. de medios auxiliares y sin incluir la excavación ni el tapado posterior de las zanjas, s/ CTE-HS-5.</t>
  </si>
  <si>
    <t>Total diE03OEP041</t>
  </si>
  <si>
    <t>diE03ENH090</t>
  </si>
  <si>
    <t>CANALETA H.POLI. 150x1000x135 C/R.FUND.</t>
  </si>
  <si>
    <t>Canaleta de drenaje superficial de hormigón polímero con rejilla de fundición dúctil de clase C250 y bastidor de acero galvanizado de medidas exteriores 150x1000x135 mm. y 100 mm. de ancho.  Sección transversal en V: máximo paso del caudal y autolimpieza.  Cierre sin tornillos, sistema Drainlock, incluso con p.p. de piezas especiales y pequeño material, montado, nivelado y con p.p. de medios auxiliares, s/ CTE-HS-5.</t>
  </si>
  <si>
    <t>Total diE03ENH090</t>
  </si>
  <si>
    <t>diE03ODC040</t>
  </si>
  <si>
    <t>TUBO DREN.PVC CORR.SIMPLE SN2 D=160 mm</t>
  </si>
  <si>
    <t>Tubería de drenaje enterrada de PVC corrugado simple circular ranurado de diámetro nominal 160 mm. y rigidez esférica SN2 kN/m2 (con manguito incorporado). Colocada sobre cama de arena de río de 10 cm. de espesor, revestida con geotextil de 125 g/m2 y rellena con grava filtrante 25 cm. por encima del tubo con cierre de doble solapa del paquete filtrante (realizado con el propio geotextil). Con p.p. de medios auxiliares, sin incluir la excavación de la zanja ni el tapado posterior de la misma por encima de la grava, s/ CTE-HS-5.</t>
  </si>
  <si>
    <t>Total diE03ODC040</t>
  </si>
  <si>
    <t>diE03ER030</t>
  </si>
  <si>
    <t>VALVULA  ANTIRRETORNO  160</t>
  </si>
  <si>
    <t>Suministro y montaje de válvula antirretorno de seguridad para tuberías de pvc de 160 mm de diametro, para instalar en redes de saneamiento, tipo adequa o similar,  incluyendo p/p accesorios,
necesarios para su completa instalación y funcionandos, s/ DB HS5.</t>
  </si>
  <si>
    <t>Total diE03ER030</t>
  </si>
  <si>
    <t>Total diU09</t>
  </si>
  <si>
    <t>diE28PH050</t>
  </si>
  <si>
    <t>PAVIMENTO CONTINUO MONTEA CUARZO ROJO</t>
  </si>
  <si>
    <t xml:space="preserve">Pavimento monolítico para exteriores o interiores tipo MONTEA o SIMILAR en color rojo formado por lámina de polietileno, solera de hormigón HA-250/P/20/I armada con mallazo metálico 30x20x5 y fibras de vidrio en pavimento embebido en la solera de un espesor medio de 8-12 cm constituido por aglomerado de cuarzo y cemento de 3/4 mm. de espesor, con juntas en superficie de 5 cm. de profundidad y en cuadrícula de 5x5 m., juntas de dilatación perimetrales, incluso vertido, fratasado mecánico pulido acabado color rojo.
</t>
  </si>
  <si>
    <t>Total diE28PH050</t>
  </si>
  <si>
    <t>diE28VM020</t>
  </si>
  <si>
    <t>MARCAJE BALONCESTO 15x28 m.</t>
  </si>
  <si>
    <t>Marcaje y señalización con líneas de 5 cm. de ancho, continuas o discontinuas, en color a elegir, de campo de baloncesto de 15x28 m., según normas de la Federación Española.</t>
  </si>
  <si>
    <t>Total diE28VM020</t>
  </si>
  <si>
    <t>diE28VM030</t>
  </si>
  <si>
    <t>MARCAJE VOLEIBOL 9x18 m.</t>
  </si>
  <si>
    <t>Marcaje y señalización con líneas de 5 cm. de ancho, continuas o discontinuas, en color a elegir, de campo de voleibol de 9x18 m., según normas de la Federación Española.</t>
  </si>
  <si>
    <t>Total diE28VM030</t>
  </si>
  <si>
    <t>diE28VM050</t>
  </si>
  <si>
    <t>MARCAJE CAMPO FÚTBOL</t>
  </si>
  <si>
    <t>Marcaje y señalización de campo de fútbol, según normas de la Federación Española, dejando testigos semiocultos en PVC, en los vértices del campo.</t>
  </si>
  <si>
    <t>Total diE28VM050</t>
  </si>
  <si>
    <t>diE15DCC010</t>
  </si>
  <si>
    <t>BARANDILLA CHAPA TROQUELADA</t>
  </si>
  <si>
    <t xml:space="preserve">Barandilla de chapa de acero galvanizada, perforada a una cara, de 5 mm de espesor y 40 mm. de tamaño de perforación, y lisa de las mismas características por el interior, engatillada, realizada en dos bandejas, con rigidizadores de tubo de acero de 50x50x2 mm.; tubo perimetral L de 50xx4 mm., i/patillas para recibir en fábricas, s/planos de detalle, incluso recibido, ajuste y montaje en obra. Totalmente instalada.
</t>
  </si>
  <si>
    <t>Total diE15DCC010</t>
  </si>
  <si>
    <t>diU14N150</t>
  </si>
  <si>
    <t>PRO. DE ARBOLADO CON TABLONES DE MADERA.</t>
  </si>
  <si>
    <t>Protección de arbolado con tablones de madera, totalmente terminado.</t>
  </si>
  <si>
    <t>Total diU14N150</t>
  </si>
  <si>
    <t>Total diU</t>
  </si>
  <si>
    <t>diG</t>
  </si>
  <si>
    <t>GESTIÓN DE RESIDUOS</t>
  </si>
  <si>
    <t>diG02</t>
  </si>
  <si>
    <t>RCD NIVEL 1 TIERRAS Y PÉTREOS EXCAVACIÓN</t>
  </si>
  <si>
    <t>diG02C</t>
  </si>
  <si>
    <t>CARGA, TRANSPORTE Y CANÓN</t>
  </si>
  <si>
    <t>diG02C100</t>
  </si>
  <si>
    <t>CARGA Y TRANSPORTE PLANTA RCD DE TIERRAS LIMPIAS&lt;20 km CARGA MEC</t>
  </si>
  <si>
    <t>Carga y transporte de tierras limpias al vertedero autorizado por transportista autorizado (por la Consejería de Medio Ambiente de la comunidad autónoma correspondiente), a una distancia menor de 20 km, considerando ida y vuelta, con camión basculante cargado a máquina, canon de vertedero, carga y parte proporcional de medios auxiliares. Según Real Decreto 105/2008, de 1 de febrero por el que se regula la producción y gestión de los residuos de construcción y demolición.</t>
  </si>
  <si>
    <t>Tratamiento Soporte</t>
  </si>
  <si>
    <t>Zanjas</t>
  </si>
  <si>
    <t>Esponjamiento Zanjas (20%)</t>
  </si>
  <si>
    <t>Esponjamiento Pozos (20%)</t>
  </si>
  <si>
    <t>Esponjamiento Soporte(20%)</t>
  </si>
  <si>
    <t>Total diG02C100</t>
  </si>
  <si>
    <t>Total diG02C</t>
  </si>
  <si>
    <t>Total diG02</t>
  </si>
  <si>
    <t>diG03</t>
  </si>
  <si>
    <t>RCD NIVEL 2 RESIDUOS CONSTRUCCIÓN Y DEMOLICIÓN</t>
  </si>
  <si>
    <t>diG03B</t>
  </si>
  <si>
    <t>NATURALEZA PETREA</t>
  </si>
  <si>
    <t>diG03BA</t>
  </si>
  <si>
    <t>CARGA Y TRANSPORTE</t>
  </si>
  <si>
    <t>diG03BA090</t>
  </si>
  <si>
    <t>CARGA Y TRANSPORTE PLANTA RCD ESCOMBROS NAT. PETREA&gt;20 km MEC</t>
  </si>
  <si>
    <t>Carga y transporte de RCD escombros de naturaleza petrea a cantera autorizada (bien por Medio Ambiente bien por Industria) por transportista autorizado (por la Consejería de Medio Ambiente de la comunidad autónoma correspondiente), situado a una distancia superior a 20 km, considerando ida y vuelta, con camión bañera basculante cargado a máquina, carga y parte proporcional de medios auxiliares.</t>
  </si>
  <si>
    <t>Hormigon</t>
  </si>
  <si>
    <t>Total diG03BA090</t>
  </si>
  <si>
    <t>Total diG03BA</t>
  </si>
  <si>
    <t>diG03BB</t>
  </si>
  <si>
    <t>CÁNONES</t>
  </si>
  <si>
    <t>diG03BB010</t>
  </si>
  <si>
    <t>CANON VERTEDERO AUTORIZADO ESCOMBRO LIMPIO</t>
  </si>
  <si>
    <t>Canon de vertedero de materiales procedentes de demolición o construcción catalogados como limpios. Según Real Decreto 105/2008, de 1 de febrero por el que se regula la producción y gestión de los residuos de construcción y demolición.</t>
  </si>
  <si>
    <t>Ladrillos, azulejos y otros cerámicos</t>
  </si>
  <si>
    <t>Total diG03BB010</t>
  </si>
  <si>
    <t>Total diG03BB</t>
  </si>
  <si>
    <t>diG03BD</t>
  </si>
  <si>
    <t>CONTENEDORES Y SACOS CON TRANSPORTE Y CANON</t>
  </si>
  <si>
    <t>diG03BD025</t>
  </si>
  <si>
    <t>u</t>
  </si>
  <si>
    <t>ENTREGA, ALQUILER, RECOGIDA Y CANON DE CONTENEDOR RCD 6 m3 &lt;50 k</t>
  </si>
  <si>
    <t>Coste del alquiler de contenedor de 4 m3 de capacidad para RCD, sólo permitido éste tipo de residuo en el contenedor por el gestor de residuos no peligrosos (autorizado por la Consejería de Medio Ambiente). Según Real Decreto 105/2008, de 1 de febrero por el que se regula la producción y gestión de los residuos de construcción y demolición.</t>
  </si>
  <si>
    <t>Ladrillos, azulejos y otros cerámicos (9 m3)</t>
  </si>
  <si>
    <t>Total diG03BD025</t>
  </si>
  <si>
    <t>Total diG03BD</t>
  </si>
  <si>
    <t>Total diG03B</t>
  </si>
  <si>
    <t>Total diG03</t>
  </si>
  <si>
    <t>diG04</t>
  </si>
  <si>
    <t>RESIDUOS PELIGROSOS (RP)</t>
  </si>
  <si>
    <t>diG04B</t>
  </si>
  <si>
    <t>TRANSPORTE DE RESIDUOS PELIGROSOS</t>
  </si>
  <si>
    <t>diG04B030</t>
  </si>
  <si>
    <t>TRANSPORTE ELEMENTOS DE FIBROCEMENTO</t>
  </si>
  <si>
    <t>Transporte de elementos constructivos de fibrocemento con amianto, a vertedero específico, instalación de tratamiento de residuos de construcción y demolición externa a la obra o centro de valorización o eliminación de residuos, previamente plastificadas, paletizadas y cargadas sobre camión, considerando la ida, descarga y vuelta, incluso canon.</t>
  </si>
  <si>
    <t>Cubierta</t>
  </si>
  <si>
    <t>15 kg/m2  // 0,85 m3 /To</t>
  </si>
  <si>
    <t>Conductos</t>
  </si>
  <si>
    <t>18 kg/ml  // 0,85 m3 /To</t>
  </si>
  <si>
    <t>Total diG04B030</t>
  </si>
  <si>
    <t>Total diG04B</t>
  </si>
  <si>
    <t>diG04C</t>
  </si>
  <si>
    <t>DESMANTELAMIENTO DE FIBROCEMENTO</t>
  </si>
  <si>
    <t>diG04C020</t>
  </si>
  <si>
    <t>DESMANTELAMIENTO ELEMENTOS CONSTRUCTIVOS FIBROCEMENTO &gt;20 m2</t>
  </si>
  <si>
    <t xml:space="preserve">Desmantelamiento de placas de fibrocemento de cualquier tipo, por medios manuales, incluidos caballetes, limas, canalones, remates laterales, encuentros con paramentos, etc., sin aprovechamiento del material desmontado superior a 20 m2., con p.p de medios auxiliares, sin medidas de protección colectivas, previa aspiración con filtros adecuados y pulverización con liquida encapsulante adecuado, según medidas exigidas por la ley, desplazamiento de equipos de desamiantado con esclusas de descontaminación en los compartimentos que sean necesarios, equipos de protección individual, coordinación con el Plan de Seguridad y Salud y realizado por empresa cualificada e inscrita en el Registro de Empreas con Riesgo al Amianto, conforme a UNE 884411.
</t>
  </si>
  <si>
    <t>Total diG04C020</t>
  </si>
  <si>
    <t>diG04C030</t>
  </si>
  <si>
    <t>DESMANTELAMINETO ELEM. CONSTRUCTIVOS FIBROCEMENTO</t>
  </si>
  <si>
    <t>Desmantelamiento de elementos constructivos (conducciones, etc...) de fibrocemento de cualquier tipo, por medios manuales, sin aprovechamiento del material desmontado, con p.p de medios auxiliares, sin medidas de protección colectivas, previa aspiración con filtros adecuados y pulverización con liquida encapsulante adecuado, según medidas exigidas por la ley, desplazamiento de equipos de desamiantado con esclusas de descontaminación en los compartimentos que sean necesarios, equipos de protección individual, coordinación con el Plan de Seguridad y Salud y realziado por empresa cualificada e inscrita en el Registro de Empreas con Riesgo al Amianto, conforme a UNE 884411.</t>
  </si>
  <si>
    <t>Prevision canalon</t>
  </si>
  <si>
    <t>Total diG04C030</t>
  </si>
  <si>
    <t>Total diG04C</t>
  </si>
  <si>
    <t>Total diG04</t>
  </si>
  <si>
    <t>Total diG</t>
  </si>
  <si>
    <t>diS</t>
  </si>
  <si>
    <t>SEGURIDAD Y SALUD</t>
  </si>
  <si>
    <t>diS03C060</t>
  </si>
  <si>
    <t>CASETA ASEOS 15,00 m² &lt;6 m</t>
  </si>
  <si>
    <t>Caseta prefabricada modulada de 15 m2 de superficie para aseos o botiquín (incluyendo distribución interior, instalaciones y aparatos sanitarios) en obras de duración menor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</si>
  <si>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Total diS03C060</t>
  </si>
  <si>
    <t>diS03C260</t>
  </si>
  <si>
    <t>CASETA COMED.15,00m² &lt;6 m</t>
  </si>
  <si>
    <t>Caseta prefabricada modulada de 15,00 m2 de superficie para comedor (incluyendo distribución interior, instalaciones, fregadero y calientaplatos) en obras de duración menor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</si>
  <si>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Total diS03C260</t>
  </si>
  <si>
    <t>diS03C160</t>
  </si>
  <si>
    <t>CASETA VEST.15,00 m² &lt;6 m</t>
  </si>
  <si>
    <t>Caseta prefabricada modulada de 15,00 m2 de superficie para vestuarios (incluyendo distribución interior e instalaciones) en obras de duración menor de 6 meses formada por estructura de perfiles laminados en frío, cerramientos y cubierta de panel sandwich en chapa prelacada por ambas caras, aislamiento con espuma de poliuretano, carpintería de aluminio anodizado con vidriería, rejas de protección y suelo con soporte de perfilería, tablero fenólico y pavimento, incluso preparación del terreno, cimentación, soportes de hormigón H-20 armado con acero B400S, placas de asiento, conexión de instalaciones, transportes, colocación y desmontaje según la normativa vigente, y valorada en función del número óptimo de utilizaciones.</t>
  </si>
  <si>
    <t>Total diS03C160</t>
  </si>
  <si>
    <t>diS03D010</t>
  </si>
  <si>
    <t>AMUEBLAMIENTO PROV.ASEOS</t>
  </si>
  <si>
    <t>Amueblamiento provisional en local para aseos comprendiendo perchas, jaboneras, secamanos automático, espejos, portarollos y cubo de basura totalmente terminado, incluso desmontaje y según la normativa vigente, valorado en función del número óptimo de utilizaciones y medida la superficie útil de local amueblado.</t>
  </si>
  <si>
    <t>Total diS03D010</t>
  </si>
  <si>
    <t>diS03D030</t>
  </si>
  <si>
    <t>AMUEBLAMIENTO PROV.COMEDOR</t>
  </si>
  <si>
    <t>Amueblamiento provisional en local para comedor comprendiendo mesas, asientos, microondas y depósito para desperdicios totalmente terminado, incluso desmontaje y según la normativa vigente, valorado en función del número óptimo de utilizaciones y medida la superficie útil de local amueblado.</t>
  </si>
  <si>
    <t>Total diS03D030</t>
  </si>
  <si>
    <t>diS02G040</t>
  </si>
  <si>
    <t>CUADRO ELÉCTRICO</t>
  </si>
  <si>
    <t>Suministro ,instalación y montaje de cuadro eléctrico formado por armario con aparellaje fijo para alojamiento de aparamenta.</t>
  </si>
  <si>
    <t>Total diS02G040</t>
  </si>
  <si>
    <t>diS02A010</t>
  </si>
  <si>
    <t>SEÑAL PELIGRO 1,35 m</t>
  </si>
  <si>
    <t>Suministro y colocación de señal de peligro reflectante tipo "A" de 1,35 m con trípode de acero galvanizado de acuerdo con las especificaciones y modelos del MOPTMA valorada según el número óptimo de utilizaciones.</t>
  </si>
  <si>
    <t>Total diS02A010</t>
  </si>
  <si>
    <t>diS02A040</t>
  </si>
  <si>
    <t>SEÑAL PRECEPTIVA 1,20 m</t>
  </si>
  <si>
    <t>Suministro y colocación de señal preceptiva reflectante tipo "B" de 1,20 m con trípode de acero galvanizado de acuerdo con las especificaciones y modelos del MOPTMA valorada según el número óptimo de utilizaciones.</t>
  </si>
  <si>
    <t>Total diS02A040</t>
  </si>
  <si>
    <t>diS01A010</t>
  </si>
  <si>
    <t>CASCO SEGURIDAD HOMOLOGADO</t>
  </si>
  <si>
    <t>Casco de seguridad homologado.</t>
  </si>
  <si>
    <t>diS01A030</t>
  </si>
  <si>
    <t>MONO DE TRABAJO</t>
  </si>
  <si>
    <t>Mono de trabajo. Certificado CE. s/R.D. 773/97 y R.D. 1407/92.</t>
  </si>
  <si>
    <t>diS01A040</t>
  </si>
  <si>
    <t>IMPERMEABLE</t>
  </si>
  <si>
    <t>Impermeable 3/4 de plástico. Certificado CE. s/R.D. 773/97 y R.D. 1407/92.</t>
  </si>
  <si>
    <t>diS01A130</t>
  </si>
  <si>
    <t>PAR GUANTES DE NEOPRENO</t>
  </si>
  <si>
    <t>Par de guantes de neopreno. Certificado CE. s/R.D. 773/97 y R.D. 1407/92.</t>
  </si>
  <si>
    <t>Total diS01A130</t>
  </si>
  <si>
    <t>diS01A140</t>
  </si>
  <si>
    <t>PAR DE BOTAS AISLANTES</t>
  </si>
  <si>
    <t>Par de botas aislantes para electricista hasta 5.000 V. de tensión (amortizables en 3 usos). Certificado CE. s/R.D. 773/97 y R.D. 1407/92.</t>
  </si>
  <si>
    <t>Total diS01A140</t>
  </si>
  <si>
    <t>diS01D020</t>
  </si>
  <si>
    <t>GAFAS VINILO VISOR POLICARB.</t>
  </si>
  <si>
    <t>Gafas de montura de vinilo con pantalla exterior de policarbonato, pantalla interior antichoque y cámara de aire entre las dos pantallas, para trabajos con riesgo de impactos en los ojos, homologadas.</t>
  </si>
  <si>
    <t>Total diS01D020</t>
  </si>
  <si>
    <t>diS01F010</t>
  </si>
  <si>
    <t>CINTURÓN SEG.CAÍDA</t>
  </si>
  <si>
    <t>Cinturón de seguridad de caída con arnés y cinchas de fibra de poliester, anillas de acero estampado con resistencia a la tracción superior a 115 kg/mm2, hebillas con mordientes de acero troquelado, cuerda de longitud opcional y mosquetón de acero estampado, homologado.</t>
  </si>
  <si>
    <t>Total diS01F010</t>
  </si>
  <si>
    <t>diS01F070</t>
  </si>
  <si>
    <t>DISPOSITIVO ANTICAÍDA</t>
  </si>
  <si>
    <t>Dispositivo anticaída para ascensos y descensos verticales compuesto por un elemento metálico deslizante con bloqueo instantáneo en caso de caída y cuerda de amarre a cinturón de 10 mm de diámetro y 4 m de longitud con mosquetón, homologado y valorado en función del número óptimo de utilizaciones.</t>
  </si>
  <si>
    <t>Total diS01F070</t>
  </si>
  <si>
    <t>diS01F080</t>
  </si>
  <si>
    <t>CUERDA GUIA ANTICAÍDA</t>
  </si>
  <si>
    <t>Cuerda guía para dispositivo anticaida deslizante en nylon de 16 mm de diámetro montada sobre puntos de anclaje ya existentes, incluso p.p. de desmontaje, valorado en función del número óptimo de utilizaciones, homologada.</t>
  </si>
  <si>
    <t>Total diS01F080</t>
  </si>
  <si>
    <t>diS02F030</t>
  </si>
  <si>
    <t>EXTINTOR POLVO SECO 6 KG</t>
  </si>
  <si>
    <t>Extintor manual AFPG de polvo seco polivalente A,B,C,E de 6 kg colocado sobre soporte fijado a paramento vertical incluso p.p. de pequeño material, recargas y desmontaje según la normativa vigente, valorado en función del número óptimo de utilizaciones.</t>
  </si>
  <si>
    <t>Total diS02F030</t>
  </si>
  <si>
    <t>diS03E020</t>
  </si>
  <si>
    <t>RECONOCIMIENTO MEDICO</t>
  </si>
  <si>
    <t>ud Reconocimiento médico obligatorio.</t>
  </si>
  <si>
    <t>Total diS03E020</t>
  </si>
  <si>
    <t>Total diS</t>
  </si>
  <si>
    <t>Total BP_2022_01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</si>
</sst>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9" x14ac:knownFonts="1">
    <font>
      <sz val="11"/>
      <color theme="1"/>
      <name val="Calibri"/>
      <family val="2"/>
      <scheme val="minor"/>
    </font>
    <font>
      <b/>
      <sz val="10"/>
      <color theme="1"/>
      <name val="Calibri"/>
      <family val="2"/>
      <scheme val="minor"/>
    </font>
    <font>
      <b/>
      <sz val="14"/>
      <color theme="1"/>
      <name val="Calibri"/>
      <family val="2"/>
      <scheme val="minor"/>
    </font>
    <font>
      <b/>
      <sz val="9"/>
      <color indexed="81"/>
      <name val="Tahoma"/>
      <family val="2"/>
    </font>
    <font>
      <b/>
      <i/>
      <sz val="10"/>
      <color theme="1"/>
      <name val="Calibri"/>
      <family val="2"/>
      <scheme val="minor"/>
    </font>
    <font>
      <b/>
      <sz val="8"/>
      <color theme="1"/>
      <name val="Calibri"/>
      <family val="2"/>
      <scheme val="minor"/>
    </font>
    <font>
      <b/>
      <sz val="8"/>
      <color rgb="FFFF00FF"/>
      <name val="Calibri"/>
      <family val="2"/>
      <scheme val="minor"/>
    </font>
    <font>
      <sz val="8"/>
      <color theme="1"/>
      <name val="Calibri"/>
      <family val="2"/>
      <scheme val="minor"/>
    </font>
    <font>
      <sz val="8"/>
      <color rgb="FFFF00FF"/>
      <name val="Calibri"/>
      <family val="2"/>
      <scheme val="minor"/>
    </font>
  </fonts>
  <fills count="8">
    <fill>
      <patternFill patternType="none"/>
    </fill>
    <fill>
      <patternFill patternType="gray125"/>
    </fill>
    <fill>
      <patternFill patternType="solid">
        <fgColor rgb="FFB4CBE0"/>
        <bgColor indexed="64"/>
      </patternFill>
    </fill>
    <fill>
      <patternFill patternType="solid">
        <fgColor rgb="FFC2D5E7"/>
        <bgColor indexed="64"/>
      </patternFill>
    </fill>
    <fill>
      <patternFill patternType="solid">
        <fgColor rgb="FFF0F0F0"/>
        <bgColor indexed="64"/>
      </patternFill>
    </fill>
    <fill>
      <patternFill patternType="solid">
        <fgColor rgb="FFC0C0C0"/>
        <bgColor indexed="64"/>
      </patternFill>
    </fill>
    <fill>
      <patternFill patternType="solid">
        <fgColor rgb="FFD1E1ED"/>
        <bgColor indexed="64"/>
      </patternFill>
    </fill>
    <fill>
      <patternFill patternType="solid">
        <fgColor rgb="FFE2E9F1"/>
        <bgColor indexed="64"/>
      </patternFill>
    </fill>
  </fills>
  <borders count="1">
    <border>
      <left/>
      <right/>
      <top/>
      <bottom/>
      <diagonal/>
    </border>
  </borders>
  <cellStyleXfs count="1">
    <xf numFmtId="0" fontId="0" fillId="0" borderId="0"/>
  </cellStyleXfs>
  <cellXfs count="36">
    <xf numFmtId="0" fontId="0" fillId="0" borderId="0" xfId="0"/>
    <xf numFmtId="0" fontId="1" fillId="0" borderId="0" xfId="0" applyFont="1" applyAlignment="1">
      <alignment vertical="top"/>
    </xf>
    <xf numFmtId="0" fontId="0" fillId="0" borderId="0" xfId="0" applyAlignment="1">
      <alignment vertical="top"/>
    </xf>
    <xf numFmtId="0" fontId="2" fillId="0" borderId="0" xfId="0" applyFont="1" applyAlignment="1">
      <alignment vertical="top"/>
    </xf>
    <xf numFmtId="0" fontId="4" fillId="0" borderId="0" xfId="0" applyFont="1" applyAlignment="1">
      <alignment vertical="top"/>
    </xf>
    <xf numFmtId="49" fontId="5" fillId="2" borderId="0" xfId="0" applyNumberFormat="1" applyFont="1" applyFill="1" applyAlignment="1">
      <alignment vertical="top"/>
    </xf>
    <xf numFmtId="0" fontId="5" fillId="2" borderId="0" xfId="0" applyFont="1" applyFill="1" applyAlignment="1">
      <alignment vertical="top"/>
    </xf>
    <xf numFmtId="3" fontId="6" fillId="2" borderId="0" xfId="0" applyNumberFormat="1" applyFont="1" applyFill="1" applyAlignment="1">
      <alignment vertical="top"/>
    </xf>
    <xf numFmtId="4" fontId="6" fillId="2" borderId="0" xfId="0" applyNumberFormat="1" applyFont="1" applyFill="1" applyAlignment="1">
      <alignment vertical="top"/>
    </xf>
    <xf numFmtId="49" fontId="5" fillId="3" borderId="0" xfId="0" applyNumberFormat="1" applyFont="1" applyFill="1" applyAlignment="1">
      <alignment vertical="top"/>
    </xf>
    <xf numFmtId="0" fontId="5" fillId="3" borderId="0" xfId="0" applyFont="1" applyFill="1" applyAlignment="1">
      <alignment vertical="top"/>
    </xf>
    <xf numFmtId="4" fontId="6" fillId="3" borderId="0" xfId="0" applyNumberFormat="1" applyFont="1" applyFill="1" applyAlignment="1">
      <alignment vertical="top"/>
    </xf>
    <xf numFmtId="49" fontId="7" fillId="4" borderId="0" xfId="0" applyNumberFormat="1" applyFont="1" applyFill="1" applyAlignment="1">
      <alignment vertical="top"/>
    </xf>
    <xf numFmtId="49" fontId="7" fillId="0" borderId="0" xfId="0" applyNumberFormat="1" applyFont="1" applyAlignment="1">
      <alignment vertical="top"/>
    </xf>
    <xf numFmtId="0" fontId="7" fillId="0" borderId="0" xfId="0" applyFont="1" applyAlignment="1">
      <alignment vertical="top"/>
    </xf>
    <xf numFmtId="4" fontId="8" fillId="0" borderId="0" xfId="0" applyNumberFormat="1" applyFont="1" applyAlignment="1">
      <alignment vertical="top"/>
    </xf>
    <xf numFmtId="164" fontId="7" fillId="0" borderId="0" xfId="0" applyNumberFormat="1" applyFont="1" applyAlignment="1">
      <alignment vertical="top"/>
    </xf>
    <xf numFmtId="4" fontId="7" fillId="0" borderId="0" xfId="0" applyNumberFormat="1" applyFont="1" applyAlignment="1">
      <alignment vertical="top"/>
    </xf>
    <xf numFmtId="49" fontId="5" fillId="0" borderId="0" xfId="0" applyNumberFormat="1" applyFont="1" applyAlignment="1">
      <alignment vertical="top"/>
    </xf>
    <xf numFmtId="4" fontId="6" fillId="0" borderId="0" xfId="0" applyNumberFormat="1" applyFont="1" applyAlignment="1">
      <alignment vertical="top"/>
    </xf>
    <xf numFmtId="0" fontId="7" fillId="5" borderId="0" xfId="0" applyFont="1" applyFill="1" applyAlignment="1">
      <alignment vertical="top"/>
    </xf>
    <xf numFmtId="49" fontId="7" fillId="0" borderId="0" xfId="0" applyNumberFormat="1" applyFont="1" applyAlignment="1">
      <alignment vertical="top" wrapText="1"/>
    </xf>
    <xf numFmtId="3" fontId="7" fillId="0" borderId="0" xfId="0" applyNumberFormat="1" applyFont="1" applyAlignment="1">
      <alignment vertical="top"/>
    </xf>
    <xf numFmtId="49" fontId="5" fillId="6" borderId="0" xfId="0" applyNumberFormat="1" applyFont="1" applyFill="1" applyAlignment="1">
      <alignment vertical="top"/>
    </xf>
    <xf numFmtId="0" fontId="5" fillId="6" borderId="0" xfId="0" applyFont="1" applyFill="1" applyAlignment="1">
      <alignment vertical="top"/>
    </xf>
    <xf numFmtId="4" fontId="6" fillId="6" borderId="0" xfId="0" applyNumberFormat="1" applyFont="1" applyFill="1" applyAlignment="1">
      <alignment vertical="top"/>
    </xf>
    <xf numFmtId="49" fontId="5" fillId="7" borderId="0" xfId="0" applyNumberFormat="1" applyFont="1" applyFill="1" applyAlignment="1">
      <alignment vertical="top"/>
    </xf>
    <xf numFmtId="0" fontId="5" fillId="7" borderId="0" xfId="0" applyFont="1" applyFill="1" applyAlignment="1">
      <alignment vertical="top"/>
    </xf>
    <xf numFmtId="4" fontId="6" fillId="7" borderId="0" xfId="0" applyNumberFormat="1" applyFont="1" applyFill="1" applyAlignment="1">
      <alignment vertical="top"/>
    </xf>
    <xf numFmtId="0" fontId="4" fillId="0" borderId="0" xfId="0" applyFont="1" applyAlignment="1">
      <alignment vertical="top" wrapText="1"/>
    </xf>
    <xf numFmtId="49" fontId="5" fillId="2" borderId="0" xfId="0" applyNumberFormat="1" applyFont="1" applyFill="1" applyAlignment="1">
      <alignment vertical="top" wrapText="1"/>
    </xf>
    <xf numFmtId="49" fontId="5" fillId="3" borderId="0" xfId="0" applyNumberFormat="1" applyFont="1" applyFill="1" applyAlignment="1">
      <alignment vertical="top" wrapText="1"/>
    </xf>
    <xf numFmtId="0" fontId="7" fillId="0" borderId="0" xfId="0" applyFont="1" applyAlignment="1">
      <alignment vertical="top" wrapText="1"/>
    </xf>
    <xf numFmtId="0" fontId="7" fillId="5" borderId="0" xfId="0" applyFont="1" applyFill="1" applyAlignment="1">
      <alignment vertical="top" wrapText="1"/>
    </xf>
    <xf numFmtId="49" fontId="5" fillId="6" borderId="0" xfId="0" applyNumberFormat="1" applyFont="1" applyFill="1" applyAlignment="1">
      <alignment vertical="top" wrapText="1"/>
    </xf>
    <xf numFmtId="49" fontId="5" fillId="7" borderId="0" xfId="0" applyNumberFormat="1"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47713-6C1F-4C72-90F3-A38A06D46FB3}">
  <dimension ref="A1:M449"/>
  <sheetViews>
    <sheetView tabSelected="1" workbookViewId="0">
      <pane xSplit="4" ySplit="3" topLeftCell="E4" activePane="bottomRight" state="frozen"/>
      <selection pane="topRight" activeCell="E1" sqref="E1"/>
      <selection pane="bottomLeft" activeCell="A4" sqref="A4"/>
      <selection pane="bottomRight" activeCell="E4" sqref="E4"/>
    </sheetView>
  </sheetViews>
  <sheetFormatPr baseColWidth="10" defaultRowHeight="15" x14ac:dyDescent="0.25"/>
  <cols>
    <col min="2" max="2" width="6.5703125" bestFit="1" customWidth="1"/>
    <col min="3" max="3" width="3.7109375" bestFit="1" customWidth="1"/>
    <col min="4" max="4" width="32.85546875" customWidth="1"/>
    <col min="5" max="5" width="30.140625" bestFit="1" customWidth="1"/>
    <col min="6" max="6" width="12.5703125" bestFit="1" customWidth="1"/>
    <col min="7" max="7" width="8.5703125" bestFit="1" customWidth="1"/>
    <col min="8" max="8" width="8.140625" bestFit="1" customWidth="1"/>
    <col min="9" max="9" width="6.5703125" bestFit="1" customWidth="1"/>
    <col min="10" max="10" width="15.140625" bestFit="1" customWidth="1"/>
    <col min="11" max="11" width="7.85546875" bestFit="1" customWidth="1"/>
    <col min="12" max="13" width="8.7109375" bestFit="1" customWidth="1"/>
  </cols>
  <sheetData>
    <row r="1" spans="1:13" x14ac:dyDescent="0.25">
      <c r="A1" s="1" t="s">
        <v>0</v>
      </c>
      <c r="B1" s="2"/>
      <c r="C1" s="2"/>
      <c r="D1" s="2"/>
      <c r="E1" s="2"/>
      <c r="F1" s="2"/>
      <c r="G1" s="2"/>
      <c r="H1" s="2"/>
      <c r="I1" s="2"/>
      <c r="J1" s="2"/>
      <c r="K1" s="2"/>
      <c r="L1" s="2"/>
      <c r="M1" s="2"/>
    </row>
    <row r="2" spans="1:13" ht="18.75" x14ac:dyDescent="0.25">
      <c r="A2" s="3" t="s">
        <v>1</v>
      </c>
      <c r="B2" s="2"/>
      <c r="C2" s="2"/>
      <c r="D2" s="2"/>
      <c r="E2" s="2"/>
      <c r="F2" s="2"/>
      <c r="G2" s="2"/>
      <c r="H2" s="2"/>
      <c r="I2" s="2"/>
      <c r="J2" s="2"/>
      <c r="K2" s="2"/>
      <c r="L2" s="2"/>
      <c r="M2" s="2"/>
    </row>
    <row r="3" spans="1:13" x14ac:dyDescent="0.25">
      <c r="A3" s="4" t="s">
        <v>2</v>
      </c>
      <c r="B3" s="4" t="s">
        <v>3</v>
      </c>
      <c r="C3" s="4" t="s">
        <v>4</v>
      </c>
      <c r="D3" s="29" t="s">
        <v>5</v>
      </c>
      <c r="E3" s="4" t="s">
        <v>6</v>
      </c>
      <c r="F3" s="4" t="s">
        <v>7</v>
      </c>
      <c r="G3" s="4" t="s">
        <v>8</v>
      </c>
      <c r="H3" s="4" t="s">
        <v>9</v>
      </c>
      <c r="I3" s="4" t="s">
        <v>10</v>
      </c>
      <c r="J3" s="4" t="s">
        <v>11</v>
      </c>
      <c r="K3" s="4" t="s">
        <v>12</v>
      </c>
      <c r="L3" s="4" t="s">
        <v>13</v>
      </c>
      <c r="M3" s="4" t="s">
        <v>14</v>
      </c>
    </row>
    <row r="4" spans="1:13" x14ac:dyDescent="0.25">
      <c r="A4" s="5" t="s">
        <v>15</v>
      </c>
      <c r="B4" s="5" t="s">
        <v>16</v>
      </c>
      <c r="C4" s="5" t="s">
        <v>17</v>
      </c>
      <c r="D4" s="30" t="s">
        <v>18</v>
      </c>
      <c r="E4" s="6"/>
      <c r="F4" s="6"/>
      <c r="G4" s="6"/>
      <c r="H4" s="6"/>
      <c r="I4" s="6"/>
      <c r="J4" s="6"/>
      <c r="K4" s="7">
        <f>K139</f>
        <v>1</v>
      </c>
      <c r="L4" s="8">
        <f>L139</f>
        <v>107637.63</v>
      </c>
      <c r="M4" s="8">
        <f>M139</f>
        <v>107637.63</v>
      </c>
    </row>
    <row r="5" spans="1:13" x14ac:dyDescent="0.25">
      <c r="A5" s="9" t="s">
        <v>19</v>
      </c>
      <c r="B5" s="9" t="s">
        <v>16</v>
      </c>
      <c r="C5" s="9" t="s">
        <v>17</v>
      </c>
      <c r="D5" s="31" t="s">
        <v>20</v>
      </c>
      <c r="E5" s="10"/>
      <c r="F5" s="10"/>
      <c r="G5" s="10"/>
      <c r="H5" s="10"/>
      <c r="I5" s="10"/>
      <c r="J5" s="10"/>
      <c r="K5" s="11">
        <f>K50</f>
        <v>1</v>
      </c>
      <c r="L5" s="11">
        <f>L50</f>
        <v>15975.37</v>
      </c>
      <c r="M5" s="11">
        <f>M50</f>
        <v>15975.37</v>
      </c>
    </row>
    <row r="6" spans="1:13" x14ac:dyDescent="0.25">
      <c r="A6" s="12" t="s">
        <v>21</v>
      </c>
      <c r="B6" s="13" t="s">
        <v>22</v>
      </c>
      <c r="C6" s="13" t="s">
        <v>23</v>
      </c>
      <c r="D6" s="21" t="s">
        <v>24</v>
      </c>
      <c r="E6" s="14"/>
      <c r="F6" s="14"/>
      <c r="G6" s="14"/>
      <c r="H6" s="14"/>
      <c r="I6" s="14"/>
      <c r="J6" s="14"/>
      <c r="K6" s="15">
        <f>K9</f>
        <v>96</v>
      </c>
      <c r="L6" s="15">
        <f>L9</f>
        <v>10.86</v>
      </c>
      <c r="M6" s="15">
        <f>M9</f>
        <v>1042.56</v>
      </c>
    </row>
    <row r="7" spans="1:13" ht="135" x14ac:dyDescent="0.25">
      <c r="A7" s="14"/>
      <c r="B7" s="14"/>
      <c r="C7" s="14"/>
      <c r="D7" s="21" t="s">
        <v>25</v>
      </c>
      <c r="E7" s="14"/>
      <c r="F7" s="14"/>
      <c r="G7" s="14"/>
      <c r="H7" s="14"/>
      <c r="I7" s="14"/>
      <c r="J7" s="14"/>
      <c r="K7" s="14"/>
      <c r="L7" s="14"/>
      <c r="M7" s="14"/>
    </row>
    <row r="8" spans="1:13" x14ac:dyDescent="0.25">
      <c r="A8" s="14"/>
      <c r="B8" s="14"/>
      <c r="C8" s="14"/>
      <c r="D8" s="32"/>
      <c r="E8" s="13" t="s">
        <v>26</v>
      </c>
      <c r="F8" s="16">
        <v>4</v>
      </c>
      <c r="G8" s="17">
        <v>3</v>
      </c>
      <c r="H8" s="17">
        <v>0</v>
      </c>
      <c r="I8" s="17">
        <v>8</v>
      </c>
      <c r="J8" s="15">
        <f>OR(F8&lt;&gt;0,G8&lt;&gt;0,H8&lt;&gt;0,I8&lt;&gt;0)*(F8 + (F8 = 0))*(G8 + (G8 = 0))*(H8 + (H8 = 0))*(I8 + (I8 = 0))</f>
        <v>96</v>
      </c>
      <c r="K8" s="14"/>
      <c r="L8" s="14"/>
      <c r="M8" s="14"/>
    </row>
    <row r="9" spans="1:13" x14ac:dyDescent="0.25">
      <c r="A9" s="14"/>
      <c r="B9" s="14"/>
      <c r="C9" s="14"/>
      <c r="D9" s="32"/>
      <c r="E9" s="14"/>
      <c r="F9" s="14"/>
      <c r="G9" s="14"/>
      <c r="H9" s="14"/>
      <c r="I9" s="14"/>
      <c r="J9" s="18" t="s">
        <v>27</v>
      </c>
      <c r="K9" s="19">
        <f>J8</f>
        <v>96</v>
      </c>
      <c r="L9" s="17">
        <v>10.86</v>
      </c>
      <c r="M9" s="19">
        <f>ROUND(K9*L9,2)</f>
        <v>1042.56</v>
      </c>
    </row>
    <row r="10" spans="1:13" ht="0.95" customHeight="1" x14ac:dyDescent="0.25">
      <c r="A10" s="20"/>
      <c r="B10" s="20"/>
      <c r="C10" s="20"/>
      <c r="D10" s="33"/>
      <c r="E10" s="20"/>
      <c r="F10" s="20"/>
      <c r="G10" s="20"/>
      <c r="H10" s="20"/>
      <c r="I10" s="20"/>
      <c r="J10" s="20"/>
      <c r="K10" s="20"/>
      <c r="L10" s="20"/>
      <c r="M10" s="20"/>
    </row>
    <row r="11" spans="1:13" x14ac:dyDescent="0.25">
      <c r="A11" s="12" t="s">
        <v>28</v>
      </c>
      <c r="B11" s="13" t="s">
        <v>22</v>
      </c>
      <c r="C11" s="13" t="s">
        <v>29</v>
      </c>
      <c r="D11" s="21" t="s">
        <v>30</v>
      </c>
      <c r="E11" s="14"/>
      <c r="F11" s="14"/>
      <c r="G11" s="14"/>
      <c r="H11" s="14"/>
      <c r="I11" s="14"/>
      <c r="J11" s="14"/>
      <c r="K11" s="15">
        <f>K14</f>
        <v>1</v>
      </c>
      <c r="L11" s="15">
        <f>L14</f>
        <v>11.82</v>
      </c>
      <c r="M11" s="15">
        <f>M14</f>
        <v>11.82</v>
      </c>
    </row>
    <row r="12" spans="1:13" ht="45" x14ac:dyDescent="0.25">
      <c r="A12" s="14"/>
      <c r="B12" s="14"/>
      <c r="C12" s="14"/>
      <c r="D12" s="21" t="s">
        <v>31</v>
      </c>
      <c r="E12" s="14"/>
      <c r="F12" s="14"/>
      <c r="G12" s="14"/>
      <c r="H12" s="14"/>
      <c r="I12" s="14"/>
      <c r="J12" s="14"/>
      <c r="K12" s="14"/>
      <c r="L12" s="14"/>
      <c r="M12" s="14"/>
    </row>
    <row r="13" spans="1:13" x14ac:dyDescent="0.25">
      <c r="A13" s="14"/>
      <c r="B13" s="14"/>
      <c r="C13" s="14"/>
      <c r="D13" s="32"/>
      <c r="E13" s="13" t="s">
        <v>17</v>
      </c>
      <c r="F13" s="16">
        <v>1</v>
      </c>
      <c r="G13" s="17">
        <v>0</v>
      </c>
      <c r="H13" s="17">
        <v>0</v>
      </c>
      <c r="I13" s="17">
        <v>0</v>
      </c>
      <c r="J13" s="15">
        <f>OR(F13&lt;&gt;0,G13&lt;&gt;0,H13&lt;&gt;0,I13&lt;&gt;0)*(F13 + (F13 = 0))*(G13 + (G13 = 0))*(H13 + (H13 = 0))*(I13 + (I13 = 0))</f>
        <v>1</v>
      </c>
      <c r="K13" s="14"/>
      <c r="L13" s="14"/>
      <c r="M13" s="14"/>
    </row>
    <row r="14" spans="1:13" x14ac:dyDescent="0.25">
      <c r="A14" s="14"/>
      <c r="B14" s="14"/>
      <c r="C14" s="14"/>
      <c r="D14" s="32"/>
      <c r="E14" s="14"/>
      <c r="F14" s="14"/>
      <c r="G14" s="14"/>
      <c r="H14" s="14"/>
      <c r="I14" s="14"/>
      <c r="J14" s="18" t="s">
        <v>32</v>
      </c>
      <c r="K14" s="19">
        <f>J13</f>
        <v>1</v>
      </c>
      <c r="L14" s="17">
        <v>11.82</v>
      </c>
      <c r="M14" s="19">
        <f>ROUND(K14*L14*1,2)</f>
        <v>11.82</v>
      </c>
    </row>
    <row r="15" spans="1:13" ht="0.95" customHeight="1" x14ac:dyDescent="0.25">
      <c r="A15" s="20"/>
      <c r="B15" s="20"/>
      <c r="C15" s="20"/>
      <c r="D15" s="33"/>
      <c r="E15" s="20"/>
      <c r="F15" s="20"/>
      <c r="G15" s="20"/>
      <c r="H15" s="20"/>
      <c r="I15" s="20"/>
      <c r="J15" s="20"/>
      <c r="K15" s="20"/>
      <c r="L15" s="20"/>
      <c r="M15" s="20"/>
    </row>
    <row r="16" spans="1:13" x14ac:dyDescent="0.25">
      <c r="A16" s="12" t="s">
        <v>33</v>
      </c>
      <c r="B16" s="13" t="s">
        <v>22</v>
      </c>
      <c r="C16" s="13" t="s">
        <v>34</v>
      </c>
      <c r="D16" s="21" t="s">
        <v>35</v>
      </c>
      <c r="E16" s="14"/>
      <c r="F16" s="14"/>
      <c r="G16" s="14"/>
      <c r="H16" s="14"/>
      <c r="I16" s="14"/>
      <c r="J16" s="14"/>
      <c r="K16" s="15">
        <f>K20</f>
        <v>109.6</v>
      </c>
      <c r="L16" s="15">
        <f>L20</f>
        <v>6.58</v>
      </c>
      <c r="M16" s="15">
        <f>M20</f>
        <v>721.17</v>
      </c>
    </row>
    <row r="17" spans="1:13" ht="56.25" x14ac:dyDescent="0.25">
      <c r="A17" s="14"/>
      <c r="B17" s="14"/>
      <c r="C17" s="14"/>
      <c r="D17" s="21" t="s">
        <v>36</v>
      </c>
      <c r="E17" s="14"/>
      <c r="F17" s="14"/>
      <c r="G17" s="14"/>
      <c r="H17" s="14"/>
      <c r="I17" s="14"/>
      <c r="J17" s="14"/>
      <c r="K17" s="14"/>
      <c r="L17" s="14"/>
      <c r="M17" s="14"/>
    </row>
    <row r="18" spans="1:13" x14ac:dyDescent="0.25">
      <c r="A18" s="14"/>
      <c r="B18" s="14"/>
      <c r="C18" s="14"/>
      <c r="D18" s="32"/>
      <c r="E18" s="13" t="s">
        <v>17</v>
      </c>
      <c r="F18" s="16">
        <v>2</v>
      </c>
      <c r="G18" s="17">
        <v>37.6</v>
      </c>
      <c r="H18" s="17">
        <v>0</v>
      </c>
      <c r="I18" s="17">
        <v>0</v>
      </c>
      <c r="J18" s="15">
        <f>OR(F18&lt;&gt;0,G18&lt;&gt;0,H18&lt;&gt;0,I18&lt;&gt;0)*(F18 + (F18 = 0))*(G18 + (G18 = 0))*(H18 + (H18 = 0))*(I18 + (I18 = 0))</f>
        <v>75.2</v>
      </c>
      <c r="K18" s="14"/>
      <c r="L18" s="14"/>
      <c r="M18" s="14"/>
    </row>
    <row r="19" spans="1:13" x14ac:dyDescent="0.25">
      <c r="A19" s="14"/>
      <c r="B19" s="14"/>
      <c r="C19" s="14"/>
      <c r="D19" s="32"/>
      <c r="E19" s="13" t="s">
        <v>17</v>
      </c>
      <c r="F19" s="16">
        <v>2</v>
      </c>
      <c r="G19" s="17">
        <v>17.2</v>
      </c>
      <c r="H19" s="17">
        <v>0</v>
      </c>
      <c r="I19" s="17">
        <v>0</v>
      </c>
      <c r="J19" s="15">
        <f>OR(F19&lt;&gt;0,G19&lt;&gt;0,H19&lt;&gt;0,I19&lt;&gt;0)*(F19 + (F19 = 0))*(G19 + (G19 = 0))*(H19 + (H19 = 0))*(I19 + (I19 = 0))</f>
        <v>34.4</v>
      </c>
      <c r="K19" s="14"/>
      <c r="L19" s="14"/>
      <c r="M19" s="14"/>
    </row>
    <row r="20" spans="1:13" x14ac:dyDescent="0.25">
      <c r="A20" s="14"/>
      <c r="B20" s="14"/>
      <c r="C20" s="14"/>
      <c r="D20" s="32"/>
      <c r="E20" s="14"/>
      <c r="F20" s="14"/>
      <c r="G20" s="14"/>
      <c r="H20" s="14"/>
      <c r="I20" s="14"/>
      <c r="J20" s="18" t="s">
        <v>37</v>
      </c>
      <c r="K20" s="19">
        <f>SUM(J18:J19)</f>
        <v>109.6</v>
      </c>
      <c r="L20" s="17">
        <v>6.58</v>
      </c>
      <c r="M20" s="19">
        <f>ROUND(K20*L20,2)</f>
        <v>721.17</v>
      </c>
    </row>
    <row r="21" spans="1:13" ht="0.95" customHeight="1" x14ac:dyDescent="0.25">
      <c r="A21" s="20"/>
      <c r="B21" s="20"/>
      <c r="C21" s="20"/>
      <c r="D21" s="33"/>
      <c r="E21" s="20"/>
      <c r="F21" s="20"/>
      <c r="G21" s="20"/>
      <c r="H21" s="20"/>
      <c r="I21" s="20"/>
      <c r="J21" s="20"/>
      <c r="K21" s="20"/>
      <c r="L21" s="20"/>
      <c r="M21" s="20"/>
    </row>
    <row r="22" spans="1:13" x14ac:dyDescent="0.25">
      <c r="A22" s="12" t="s">
        <v>38</v>
      </c>
      <c r="B22" s="13" t="s">
        <v>22</v>
      </c>
      <c r="C22" s="13" t="s">
        <v>29</v>
      </c>
      <c r="D22" s="21" t="s">
        <v>39</v>
      </c>
      <c r="E22" s="14"/>
      <c r="F22" s="14"/>
      <c r="G22" s="14"/>
      <c r="H22" s="14"/>
      <c r="I22" s="14"/>
      <c r="J22" s="14"/>
      <c r="K22" s="15">
        <f>K26</f>
        <v>3</v>
      </c>
      <c r="L22" s="15">
        <f>L26</f>
        <v>93.23</v>
      </c>
      <c r="M22" s="15">
        <f>M26</f>
        <v>279.69</v>
      </c>
    </row>
    <row r="23" spans="1:13" ht="67.5" x14ac:dyDescent="0.25">
      <c r="A23" s="14"/>
      <c r="B23" s="14"/>
      <c r="C23" s="14"/>
      <c r="D23" s="21" t="s">
        <v>40</v>
      </c>
      <c r="E23" s="14"/>
      <c r="F23" s="14"/>
      <c r="G23" s="14"/>
      <c r="H23" s="14"/>
      <c r="I23" s="14"/>
      <c r="J23" s="14"/>
      <c r="K23" s="14"/>
      <c r="L23" s="14"/>
      <c r="M23" s="14"/>
    </row>
    <row r="24" spans="1:13" x14ac:dyDescent="0.25">
      <c r="A24" s="14"/>
      <c r="B24" s="14"/>
      <c r="C24" s="14"/>
      <c r="D24" s="32"/>
      <c r="E24" s="13" t="s">
        <v>41</v>
      </c>
      <c r="F24" s="16">
        <v>2</v>
      </c>
      <c r="G24" s="17">
        <v>0</v>
      </c>
      <c r="H24" s="17">
        <v>0</v>
      </c>
      <c r="I24" s="17">
        <v>0</v>
      </c>
      <c r="J24" s="15">
        <f>OR(F24&lt;&gt;0,G24&lt;&gt;0,H24&lt;&gt;0,I24&lt;&gt;0)*(F24 + (F24 = 0))*(G24 + (G24 = 0))*(H24 + (H24 = 0))*(I24 + (I24 = 0))</f>
        <v>2</v>
      </c>
      <c r="K24" s="14"/>
      <c r="L24" s="14"/>
      <c r="M24" s="14"/>
    </row>
    <row r="25" spans="1:13" x14ac:dyDescent="0.25">
      <c r="A25" s="14"/>
      <c r="B25" s="14"/>
      <c r="C25" s="14"/>
      <c r="D25" s="32"/>
      <c r="E25" s="13" t="s">
        <v>42</v>
      </c>
      <c r="F25" s="16">
        <v>1</v>
      </c>
      <c r="G25" s="17">
        <v>0</v>
      </c>
      <c r="H25" s="17">
        <v>0</v>
      </c>
      <c r="I25" s="17">
        <v>0</v>
      </c>
      <c r="J25" s="15">
        <f>OR(F25&lt;&gt;0,G25&lt;&gt;0,H25&lt;&gt;0,I25&lt;&gt;0)*(F25 + (F25 = 0))*(G25 + (G25 = 0))*(H25 + (H25 = 0))*(I25 + (I25 = 0))</f>
        <v>1</v>
      </c>
      <c r="K25" s="14"/>
      <c r="L25" s="14"/>
      <c r="M25" s="14"/>
    </row>
    <row r="26" spans="1:13" x14ac:dyDescent="0.25">
      <c r="A26" s="14"/>
      <c r="B26" s="14"/>
      <c r="C26" s="14"/>
      <c r="D26" s="32"/>
      <c r="E26" s="14"/>
      <c r="F26" s="14"/>
      <c r="G26" s="14"/>
      <c r="H26" s="14"/>
      <c r="I26" s="14"/>
      <c r="J26" s="18" t="s">
        <v>43</v>
      </c>
      <c r="K26" s="19">
        <f>SUM(J24:J25)</f>
        <v>3</v>
      </c>
      <c r="L26" s="17">
        <v>93.23</v>
      </c>
      <c r="M26" s="19">
        <f>ROUND(K26*L26*1,2)</f>
        <v>279.69</v>
      </c>
    </row>
    <row r="27" spans="1:13" ht="0.95" customHeight="1" x14ac:dyDescent="0.25">
      <c r="A27" s="20"/>
      <c r="B27" s="20"/>
      <c r="C27" s="20"/>
      <c r="D27" s="33"/>
      <c r="E27" s="20"/>
      <c r="F27" s="20"/>
      <c r="G27" s="20"/>
      <c r="H27" s="20"/>
      <c r="I27" s="20"/>
      <c r="J27" s="20"/>
      <c r="K27" s="20"/>
      <c r="L27" s="20"/>
      <c r="M27" s="20"/>
    </row>
    <row r="28" spans="1:13" ht="22.5" x14ac:dyDescent="0.25">
      <c r="A28" s="12" t="s">
        <v>44</v>
      </c>
      <c r="B28" s="13" t="s">
        <v>22</v>
      </c>
      <c r="C28" s="13" t="s">
        <v>23</v>
      </c>
      <c r="D28" s="21" t="s">
        <v>45</v>
      </c>
      <c r="E28" s="14"/>
      <c r="F28" s="14"/>
      <c r="G28" s="14"/>
      <c r="H28" s="14"/>
      <c r="I28" s="14"/>
      <c r="J28" s="14"/>
      <c r="K28" s="15">
        <f>K32</f>
        <v>920.64</v>
      </c>
      <c r="L28" s="15">
        <f>L32</f>
        <v>11.46</v>
      </c>
      <c r="M28" s="15">
        <f>M32</f>
        <v>10550.53</v>
      </c>
    </row>
    <row r="29" spans="1:13" ht="45" x14ac:dyDescent="0.25">
      <c r="A29" s="14"/>
      <c r="B29" s="14"/>
      <c r="C29" s="14"/>
      <c r="D29" s="21" t="s">
        <v>46</v>
      </c>
      <c r="E29" s="14"/>
      <c r="F29" s="14"/>
      <c r="G29" s="14"/>
      <c r="H29" s="14"/>
      <c r="I29" s="14"/>
      <c r="J29" s="14"/>
      <c r="K29" s="14"/>
      <c r="L29" s="14"/>
      <c r="M29" s="14"/>
    </row>
    <row r="30" spans="1:13" x14ac:dyDescent="0.25">
      <c r="A30" s="14"/>
      <c r="B30" s="14"/>
      <c r="C30" s="14"/>
      <c r="D30" s="32"/>
      <c r="E30" s="13" t="s">
        <v>47</v>
      </c>
      <c r="F30" s="16">
        <v>2</v>
      </c>
      <c r="G30" s="17">
        <v>37.6</v>
      </c>
      <c r="H30" s="17">
        <v>8.4</v>
      </c>
      <c r="I30" s="17">
        <v>0</v>
      </c>
      <c r="J30" s="15">
        <f>OR(F30&lt;&gt;0,G30&lt;&gt;0,H30&lt;&gt;0,I30&lt;&gt;0)*(F30 + (F30 = 0))*(G30 + (G30 = 0))*(H30 + (H30 = 0))*(I30 + (I30 = 0))</f>
        <v>631.67999999999995</v>
      </c>
      <c r="K30" s="14"/>
      <c r="L30" s="14"/>
      <c r="M30" s="14"/>
    </row>
    <row r="31" spans="1:13" x14ac:dyDescent="0.25">
      <c r="A31" s="14"/>
      <c r="B31" s="14"/>
      <c r="C31" s="14"/>
      <c r="D31" s="32"/>
      <c r="E31" s="13" t="s">
        <v>48</v>
      </c>
      <c r="F31" s="16">
        <v>2</v>
      </c>
      <c r="G31" s="17">
        <v>17.2</v>
      </c>
      <c r="H31" s="17">
        <v>8.4</v>
      </c>
      <c r="I31" s="17">
        <v>0</v>
      </c>
      <c r="J31" s="15">
        <f>OR(F31&lt;&gt;0,G31&lt;&gt;0,H31&lt;&gt;0,I31&lt;&gt;0)*(F31 + (F31 = 0))*(G31 + (G31 = 0))*(H31 + (H31 = 0))*(I31 + (I31 = 0))</f>
        <v>288.95999999999998</v>
      </c>
      <c r="K31" s="14"/>
      <c r="L31" s="14"/>
      <c r="M31" s="14"/>
    </row>
    <row r="32" spans="1:13" x14ac:dyDescent="0.25">
      <c r="A32" s="14"/>
      <c r="B32" s="14"/>
      <c r="C32" s="14"/>
      <c r="D32" s="32"/>
      <c r="E32" s="14"/>
      <c r="F32" s="14"/>
      <c r="G32" s="14"/>
      <c r="H32" s="14"/>
      <c r="I32" s="14"/>
      <c r="J32" s="18" t="s">
        <v>49</v>
      </c>
      <c r="K32" s="19">
        <f>SUM(J30:J31)</f>
        <v>920.64</v>
      </c>
      <c r="L32" s="17">
        <v>11.46</v>
      </c>
      <c r="M32" s="19">
        <f>ROUND(K32*L32*1,2)</f>
        <v>10550.53</v>
      </c>
    </row>
    <row r="33" spans="1:13" ht="0.95" customHeight="1" x14ac:dyDescent="0.25">
      <c r="A33" s="20"/>
      <c r="B33" s="20"/>
      <c r="C33" s="20"/>
      <c r="D33" s="33"/>
      <c r="E33" s="20"/>
      <c r="F33" s="20"/>
      <c r="G33" s="20"/>
      <c r="H33" s="20"/>
      <c r="I33" s="20"/>
      <c r="J33" s="20"/>
      <c r="K33" s="20"/>
      <c r="L33" s="20"/>
      <c r="M33" s="20"/>
    </row>
    <row r="34" spans="1:13" ht="22.5" x14ac:dyDescent="0.25">
      <c r="A34" s="12" t="s">
        <v>50</v>
      </c>
      <c r="B34" s="13" t="s">
        <v>22</v>
      </c>
      <c r="C34" s="13" t="s">
        <v>29</v>
      </c>
      <c r="D34" s="21" t="s">
        <v>51</v>
      </c>
      <c r="E34" s="14"/>
      <c r="F34" s="14"/>
      <c r="G34" s="14"/>
      <c r="H34" s="14"/>
      <c r="I34" s="14"/>
      <c r="J34" s="14"/>
      <c r="K34" s="15">
        <f>K37</f>
        <v>2</v>
      </c>
      <c r="L34" s="15">
        <f>L37</f>
        <v>199.7</v>
      </c>
      <c r="M34" s="15">
        <f>M37</f>
        <v>399.4</v>
      </c>
    </row>
    <row r="35" spans="1:13" ht="146.25" x14ac:dyDescent="0.25">
      <c r="A35" s="14"/>
      <c r="B35" s="14"/>
      <c r="C35" s="14"/>
      <c r="D35" s="21" t="s">
        <v>52</v>
      </c>
      <c r="E35" s="14"/>
      <c r="F35" s="14"/>
      <c r="G35" s="14"/>
      <c r="H35" s="14"/>
      <c r="I35" s="14"/>
      <c r="J35" s="14"/>
      <c r="K35" s="14"/>
      <c r="L35" s="14"/>
      <c r="M35" s="14"/>
    </row>
    <row r="36" spans="1:13" x14ac:dyDescent="0.25">
      <c r="A36" s="14"/>
      <c r="B36" s="14"/>
      <c r="C36" s="14"/>
      <c r="D36" s="32"/>
      <c r="E36" s="13" t="s">
        <v>17</v>
      </c>
      <c r="F36" s="16">
        <v>2</v>
      </c>
      <c r="G36" s="17">
        <v>0</v>
      </c>
      <c r="H36" s="17">
        <v>0</v>
      </c>
      <c r="I36" s="17">
        <v>0</v>
      </c>
      <c r="J36" s="15">
        <f>OR(F36&lt;&gt;0,G36&lt;&gt;0,H36&lt;&gt;0,I36&lt;&gt;0)*(F36 + (F36 = 0))*(G36 + (G36 = 0))*(H36 + (H36 = 0))*(I36 + (I36 = 0))</f>
        <v>2</v>
      </c>
      <c r="K36" s="14"/>
      <c r="L36" s="14"/>
      <c r="M36" s="14"/>
    </row>
    <row r="37" spans="1:13" x14ac:dyDescent="0.25">
      <c r="A37" s="14"/>
      <c r="B37" s="14"/>
      <c r="C37" s="14"/>
      <c r="D37" s="32"/>
      <c r="E37" s="14"/>
      <c r="F37" s="14"/>
      <c r="G37" s="14"/>
      <c r="H37" s="14"/>
      <c r="I37" s="14"/>
      <c r="J37" s="18" t="s">
        <v>53</v>
      </c>
      <c r="K37" s="19">
        <f>J36</f>
        <v>2</v>
      </c>
      <c r="L37" s="17">
        <v>199.7</v>
      </c>
      <c r="M37" s="19">
        <f>ROUND(K37*L37*1,2)</f>
        <v>399.4</v>
      </c>
    </row>
    <row r="38" spans="1:13" ht="0.95" customHeight="1" x14ac:dyDescent="0.25">
      <c r="A38" s="20"/>
      <c r="B38" s="20"/>
      <c r="C38" s="20"/>
      <c r="D38" s="33"/>
      <c r="E38" s="20"/>
      <c r="F38" s="20"/>
      <c r="G38" s="20"/>
      <c r="H38" s="20"/>
      <c r="I38" s="20"/>
      <c r="J38" s="20"/>
      <c r="K38" s="20"/>
      <c r="L38" s="20"/>
      <c r="M38" s="20"/>
    </row>
    <row r="39" spans="1:13" x14ac:dyDescent="0.25">
      <c r="A39" s="12" t="s">
        <v>54</v>
      </c>
      <c r="B39" s="13" t="s">
        <v>22</v>
      </c>
      <c r="C39" s="13" t="s">
        <v>23</v>
      </c>
      <c r="D39" s="21" t="s">
        <v>55</v>
      </c>
      <c r="E39" s="14"/>
      <c r="F39" s="14"/>
      <c r="G39" s="14"/>
      <c r="H39" s="14"/>
      <c r="I39" s="14"/>
      <c r="J39" s="14"/>
      <c r="K39" s="15">
        <f>K43</f>
        <v>646.72</v>
      </c>
      <c r="L39" s="15">
        <f>L43</f>
        <v>4.2300000000000004</v>
      </c>
      <c r="M39" s="15">
        <f>M43</f>
        <v>2735.63</v>
      </c>
    </row>
    <row r="40" spans="1:13" ht="67.5" x14ac:dyDescent="0.25">
      <c r="A40" s="14"/>
      <c r="B40" s="14"/>
      <c r="C40" s="14"/>
      <c r="D40" s="21" t="s">
        <v>56</v>
      </c>
      <c r="E40" s="14"/>
      <c r="F40" s="14"/>
      <c r="G40" s="14"/>
      <c r="H40" s="14"/>
      <c r="I40" s="14"/>
      <c r="J40" s="14"/>
      <c r="K40" s="14"/>
      <c r="L40" s="14"/>
      <c r="M40" s="14"/>
    </row>
    <row r="41" spans="1:13" x14ac:dyDescent="0.25">
      <c r="A41" s="14"/>
      <c r="B41" s="14"/>
      <c r="C41" s="14"/>
      <c r="D41" s="32"/>
      <c r="E41" s="13" t="s">
        <v>17</v>
      </c>
      <c r="F41" s="16">
        <v>1</v>
      </c>
      <c r="G41" s="17">
        <v>37.6</v>
      </c>
      <c r="H41" s="17">
        <v>17.2</v>
      </c>
      <c r="I41" s="17">
        <v>0</v>
      </c>
      <c r="J41" s="15">
        <f>OR(F41&lt;&gt;0,G41&lt;&gt;0,H41&lt;&gt;0,I41&lt;&gt;0)*(F41 + (F41 = 0))*(G41 + (G41 = 0))*(H41 + (H41 = 0))*(I41 + (I41 = 0))</f>
        <v>646.72</v>
      </c>
      <c r="K41" s="14"/>
      <c r="L41" s="14"/>
      <c r="M41" s="14"/>
    </row>
    <row r="42" spans="1:13" x14ac:dyDescent="0.25">
      <c r="A42" s="14"/>
      <c r="B42" s="14"/>
      <c r="C42" s="14"/>
      <c r="D42" s="32"/>
      <c r="E42" s="13" t="s">
        <v>17</v>
      </c>
      <c r="F42" s="16"/>
      <c r="G42" s="17"/>
      <c r="H42" s="17"/>
      <c r="I42" s="17"/>
      <c r="J42" s="15">
        <f>OR(F42&lt;&gt;0,G42&lt;&gt;0,H42&lt;&gt;0,I42&lt;&gt;0)*(F42 + (F42 = 0))*(G42 + (G42 = 0))*(H42 + (H42 = 0))*(I42 + (I42 = 0))</f>
        <v>0</v>
      </c>
      <c r="K42" s="14"/>
      <c r="L42" s="14"/>
      <c r="M42" s="14"/>
    </row>
    <row r="43" spans="1:13" x14ac:dyDescent="0.25">
      <c r="A43" s="14"/>
      <c r="B43" s="14"/>
      <c r="C43" s="14"/>
      <c r="D43" s="32"/>
      <c r="E43" s="14"/>
      <c r="F43" s="14"/>
      <c r="G43" s="14"/>
      <c r="H43" s="14"/>
      <c r="I43" s="14"/>
      <c r="J43" s="18" t="s">
        <v>57</v>
      </c>
      <c r="K43" s="19">
        <f>SUM(J41:J42)</f>
        <v>646.72</v>
      </c>
      <c r="L43" s="17">
        <v>4.2300000000000004</v>
      </c>
      <c r="M43" s="19">
        <f>ROUND(K43*L43*1,2)</f>
        <v>2735.63</v>
      </c>
    </row>
    <row r="44" spans="1:13" ht="0.95" customHeight="1" x14ac:dyDescent="0.25">
      <c r="A44" s="20"/>
      <c r="B44" s="20"/>
      <c r="C44" s="20"/>
      <c r="D44" s="33"/>
      <c r="E44" s="20"/>
      <c r="F44" s="20"/>
      <c r="G44" s="20"/>
      <c r="H44" s="20"/>
      <c r="I44" s="20"/>
      <c r="J44" s="20"/>
      <c r="K44" s="20"/>
      <c r="L44" s="20"/>
      <c r="M44" s="20"/>
    </row>
    <row r="45" spans="1:13" x14ac:dyDescent="0.25">
      <c r="A45" s="12" t="s">
        <v>58</v>
      </c>
      <c r="B45" s="13" t="s">
        <v>22</v>
      </c>
      <c r="C45" s="13" t="s">
        <v>29</v>
      </c>
      <c r="D45" s="21" t="s">
        <v>59</v>
      </c>
      <c r="E45" s="14"/>
      <c r="F45" s="14"/>
      <c r="G45" s="14"/>
      <c r="H45" s="14"/>
      <c r="I45" s="14"/>
      <c r="J45" s="14"/>
      <c r="K45" s="15">
        <f>K48</f>
        <v>3</v>
      </c>
      <c r="L45" s="15">
        <f>L48</f>
        <v>78.19</v>
      </c>
      <c r="M45" s="15">
        <f>M48</f>
        <v>234.57</v>
      </c>
    </row>
    <row r="46" spans="1:13" ht="56.25" x14ac:dyDescent="0.25">
      <c r="A46" s="14"/>
      <c r="B46" s="14"/>
      <c r="C46" s="14"/>
      <c r="D46" s="21" t="s">
        <v>60</v>
      </c>
      <c r="E46" s="14"/>
      <c r="F46" s="14"/>
      <c r="G46" s="14"/>
      <c r="H46" s="14"/>
      <c r="I46" s="14"/>
      <c r="J46" s="14"/>
      <c r="K46" s="14"/>
      <c r="L46" s="14"/>
      <c r="M46" s="14"/>
    </row>
    <row r="47" spans="1:13" x14ac:dyDescent="0.25">
      <c r="A47" s="14"/>
      <c r="B47" s="14"/>
      <c r="C47" s="14"/>
      <c r="D47" s="32"/>
      <c r="E47" s="13" t="s">
        <v>61</v>
      </c>
      <c r="F47" s="16">
        <v>3</v>
      </c>
      <c r="G47" s="17">
        <v>0</v>
      </c>
      <c r="H47" s="17">
        <v>0</v>
      </c>
      <c r="I47" s="17">
        <v>0</v>
      </c>
      <c r="J47" s="15">
        <f>OR(F47&lt;&gt;0,G47&lt;&gt;0,H47&lt;&gt;0,I47&lt;&gt;0)*(F47 + (F47 = 0))*(G47 + (G47 = 0))*(H47 + (H47 = 0))*(I47 + (I47 = 0))</f>
        <v>3</v>
      </c>
      <c r="K47" s="14"/>
      <c r="L47" s="14"/>
      <c r="M47" s="14"/>
    </row>
    <row r="48" spans="1:13" x14ac:dyDescent="0.25">
      <c r="A48" s="14"/>
      <c r="B48" s="14"/>
      <c r="C48" s="14"/>
      <c r="D48" s="32"/>
      <c r="E48" s="14"/>
      <c r="F48" s="14"/>
      <c r="G48" s="14"/>
      <c r="H48" s="14"/>
      <c r="I48" s="14"/>
      <c r="J48" s="18" t="s">
        <v>62</v>
      </c>
      <c r="K48" s="19">
        <f>J47</f>
        <v>3</v>
      </c>
      <c r="L48" s="17">
        <v>78.19</v>
      </c>
      <c r="M48" s="19">
        <f>ROUND(K48*L48,2)</f>
        <v>234.57</v>
      </c>
    </row>
    <row r="49" spans="1:13" ht="0.95" customHeight="1" x14ac:dyDescent="0.25">
      <c r="A49" s="20"/>
      <c r="B49" s="20"/>
      <c r="C49" s="20"/>
      <c r="D49" s="33"/>
      <c r="E49" s="20"/>
      <c r="F49" s="20"/>
      <c r="G49" s="20"/>
      <c r="H49" s="20"/>
      <c r="I49" s="20"/>
      <c r="J49" s="20"/>
      <c r="K49" s="20"/>
      <c r="L49" s="20"/>
      <c r="M49" s="20"/>
    </row>
    <row r="50" spans="1:13" x14ac:dyDescent="0.25">
      <c r="A50" s="14"/>
      <c r="B50" s="14"/>
      <c r="C50" s="14"/>
      <c r="D50" s="32"/>
      <c r="E50" s="14"/>
      <c r="F50" s="14"/>
      <c r="G50" s="14"/>
      <c r="H50" s="14"/>
      <c r="I50" s="14"/>
      <c r="J50" s="18" t="s">
        <v>63</v>
      </c>
      <c r="K50" s="17">
        <v>1</v>
      </c>
      <c r="L50" s="19">
        <f>M6+M11+M16+M22+M28+M34+M39+M45</f>
        <v>15975.37</v>
      </c>
      <c r="M50" s="19">
        <f>ROUND(K50*L50*1,2)</f>
        <v>15975.37</v>
      </c>
    </row>
    <row r="51" spans="1:13" ht="0.95" customHeight="1" x14ac:dyDescent="0.25">
      <c r="A51" s="20"/>
      <c r="B51" s="20"/>
      <c r="C51" s="20"/>
      <c r="D51" s="33"/>
      <c r="E51" s="20"/>
      <c r="F51" s="20"/>
      <c r="G51" s="20"/>
      <c r="H51" s="20"/>
      <c r="I51" s="20"/>
      <c r="J51" s="20"/>
      <c r="K51" s="20"/>
      <c r="L51" s="20"/>
      <c r="M51" s="20"/>
    </row>
    <row r="52" spans="1:13" x14ac:dyDescent="0.25">
      <c r="A52" s="9" t="s">
        <v>64</v>
      </c>
      <c r="B52" s="9" t="s">
        <v>16</v>
      </c>
      <c r="C52" s="9" t="s">
        <v>17</v>
      </c>
      <c r="D52" s="31" t="s">
        <v>65</v>
      </c>
      <c r="E52" s="10"/>
      <c r="F52" s="10"/>
      <c r="G52" s="10"/>
      <c r="H52" s="10"/>
      <c r="I52" s="10"/>
      <c r="J52" s="10"/>
      <c r="K52" s="11">
        <f>K112</f>
        <v>1</v>
      </c>
      <c r="L52" s="11">
        <f>L112</f>
        <v>81738.679999999993</v>
      </c>
      <c r="M52" s="11">
        <f>M112</f>
        <v>81738.679999999993</v>
      </c>
    </row>
    <row r="53" spans="1:13" x14ac:dyDescent="0.25">
      <c r="A53" s="12" t="s">
        <v>66</v>
      </c>
      <c r="B53" s="13" t="s">
        <v>22</v>
      </c>
      <c r="C53" s="13" t="s">
        <v>23</v>
      </c>
      <c r="D53" s="21" t="s">
        <v>67</v>
      </c>
      <c r="E53" s="14"/>
      <c r="F53" s="14"/>
      <c r="G53" s="14"/>
      <c r="H53" s="14"/>
      <c r="I53" s="14"/>
      <c r="J53" s="14"/>
      <c r="K53" s="15">
        <f>K57</f>
        <v>920.64</v>
      </c>
      <c r="L53" s="15">
        <f>L57</f>
        <v>5.91</v>
      </c>
      <c r="M53" s="15">
        <f>M57</f>
        <v>5440.98</v>
      </c>
    </row>
    <row r="54" spans="1:13" ht="67.5" x14ac:dyDescent="0.25">
      <c r="A54" s="14"/>
      <c r="B54" s="14"/>
      <c r="C54" s="14"/>
      <c r="D54" s="21" t="s">
        <v>68</v>
      </c>
      <c r="E54" s="14"/>
      <c r="F54" s="14"/>
      <c r="G54" s="14"/>
      <c r="H54" s="14"/>
      <c r="I54" s="14"/>
      <c r="J54" s="14"/>
      <c r="K54" s="14"/>
      <c r="L54" s="14"/>
      <c r="M54" s="14"/>
    </row>
    <row r="55" spans="1:13" x14ac:dyDescent="0.25">
      <c r="A55" s="14"/>
      <c r="B55" s="14"/>
      <c r="C55" s="14"/>
      <c r="D55" s="32"/>
      <c r="E55" s="13" t="s">
        <v>47</v>
      </c>
      <c r="F55" s="16">
        <v>2</v>
      </c>
      <c r="G55" s="17">
        <v>37.6</v>
      </c>
      <c r="H55" s="17">
        <v>8.4</v>
      </c>
      <c r="I55" s="17">
        <v>0</v>
      </c>
      <c r="J55" s="15">
        <f>OR(F55&lt;&gt;0,G55&lt;&gt;0,H55&lt;&gt;0,I55&lt;&gt;0)*(F55 + (F55 = 0))*(G55 + (G55 = 0))*(H55 + (H55 = 0))*(I55 + (I55 = 0))</f>
        <v>631.67999999999995</v>
      </c>
      <c r="K55" s="14"/>
      <c r="L55" s="14"/>
      <c r="M55" s="14"/>
    </row>
    <row r="56" spans="1:13" x14ac:dyDescent="0.25">
      <c r="A56" s="14"/>
      <c r="B56" s="14"/>
      <c r="C56" s="14"/>
      <c r="D56" s="32"/>
      <c r="E56" s="13" t="s">
        <v>48</v>
      </c>
      <c r="F56" s="16">
        <v>2</v>
      </c>
      <c r="G56" s="17">
        <v>17.2</v>
      </c>
      <c r="H56" s="17">
        <v>8.4</v>
      </c>
      <c r="I56" s="17">
        <v>0</v>
      </c>
      <c r="J56" s="15">
        <f>OR(F56&lt;&gt;0,G56&lt;&gt;0,H56&lt;&gt;0,I56&lt;&gt;0)*(F56 + (F56 = 0))*(G56 + (G56 = 0))*(H56 + (H56 = 0))*(I56 + (I56 = 0))</f>
        <v>288.95999999999998</v>
      </c>
      <c r="K56" s="14"/>
      <c r="L56" s="14"/>
      <c r="M56" s="14"/>
    </row>
    <row r="57" spans="1:13" x14ac:dyDescent="0.25">
      <c r="A57" s="14"/>
      <c r="B57" s="14"/>
      <c r="C57" s="14"/>
      <c r="D57" s="32"/>
      <c r="E57" s="14"/>
      <c r="F57" s="14"/>
      <c r="G57" s="14"/>
      <c r="H57" s="14"/>
      <c r="I57" s="14"/>
      <c r="J57" s="18" t="s">
        <v>69</v>
      </c>
      <c r="K57" s="19">
        <f>SUM(J55:J56)</f>
        <v>920.64</v>
      </c>
      <c r="L57" s="17">
        <v>5.91</v>
      </c>
      <c r="M57" s="19">
        <f>ROUND(K57*L57,2)</f>
        <v>5440.98</v>
      </c>
    </row>
    <row r="58" spans="1:13" ht="0.95" customHeight="1" x14ac:dyDescent="0.25">
      <c r="A58" s="20"/>
      <c r="B58" s="20"/>
      <c r="C58" s="20"/>
      <c r="D58" s="33"/>
      <c r="E58" s="20"/>
      <c r="F58" s="20"/>
      <c r="G58" s="20"/>
      <c r="H58" s="20"/>
      <c r="I58" s="20"/>
      <c r="J58" s="20"/>
      <c r="K58" s="20"/>
      <c r="L58" s="20"/>
      <c r="M58" s="20"/>
    </row>
    <row r="59" spans="1:13" ht="22.5" x14ac:dyDescent="0.25">
      <c r="A59" s="12" t="s">
        <v>70</v>
      </c>
      <c r="B59" s="13" t="s">
        <v>22</v>
      </c>
      <c r="C59" s="13" t="s">
        <v>23</v>
      </c>
      <c r="D59" s="21" t="s">
        <v>71</v>
      </c>
      <c r="E59" s="14"/>
      <c r="F59" s="14"/>
      <c r="G59" s="14"/>
      <c r="H59" s="14"/>
      <c r="I59" s="14"/>
      <c r="J59" s="14"/>
      <c r="K59" s="15">
        <f>K64</f>
        <v>920.64</v>
      </c>
      <c r="L59" s="15">
        <f>L64</f>
        <v>47.22</v>
      </c>
      <c r="M59" s="15">
        <f>M64</f>
        <v>43472.62</v>
      </c>
    </row>
    <row r="60" spans="1:13" ht="247.5" x14ac:dyDescent="0.25">
      <c r="A60" s="14"/>
      <c r="B60" s="14"/>
      <c r="C60" s="14"/>
      <c r="D60" s="21" t="s">
        <v>72</v>
      </c>
      <c r="E60" s="14"/>
      <c r="F60" s="14"/>
      <c r="G60" s="14"/>
      <c r="H60" s="14"/>
      <c r="I60" s="14"/>
      <c r="J60" s="14"/>
      <c r="K60" s="14"/>
      <c r="L60" s="14"/>
      <c r="M60" s="14"/>
    </row>
    <row r="61" spans="1:13" x14ac:dyDescent="0.25">
      <c r="A61" s="14"/>
      <c r="B61" s="14"/>
      <c r="C61" s="14"/>
      <c r="D61" s="32"/>
      <c r="E61" s="13" t="s">
        <v>47</v>
      </c>
      <c r="F61" s="16">
        <v>2</v>
      </c>
      <c r="G61" s="17">
        <v>37.6</v>
      </c>
      <c r="H61" s="17">
        <v>8.4</v>
      </c>
      <c r="I61" s="17">
        <v>0</v>
      </c>
      <c r="J61" s="15">
        <f>OR(F61&lt;&gt;0,G61&lt;&gt;0,H61&lt;&gt;0,I61&lt;&gt;0)*(F61 + (F61 = 0))*(G61 + (G61 = 0))*(H61 + (H61 = 0))*(I61 + (I61 = 0))</f>
        <v>631.67999999999995</v>
      </c>
      <c r="K61" s="14"/>
      <c r="L61" s="14"/>
      <c r="M61" s="14"/>
    </row>
    <row r="62" spans="1:13" x14ac:dyDescent="0.25">
      <c r="A62" s="14"/>
      <c r="B62" s="14"/>
      <c r="C62" s="14"/>
      <c r="D62" s="32"/>
      <c r="E62" s="13" t="s">
        <v>48</v>
      </c>
      <c r="F62" s="16">
        <v>2</v>
      </c>
      <c r="G62" s="17">
        <v>17.2</v>
      </c>
      <c r="H62" s="17">
        <v>8.4</v>
      </c>
      <c r="I62" s="17">
        <v>0</v>
      </c>
      <c r="J62" s="15">
        <f>OR(F62&lt;&gt;0,G62&lt;&gt;0,H62&lt;&gt;0,I62&lt;&gt;0)*(F62 + (F62 = 0))*(G62 + (G62 = 0))*(H62 + (H62 = 0))*(I62 + (I62 = 0))</f>
        <v>288.95999999999998</v>
      </c>
      <c r="K62" s="14"/>
      <c r="L62" s="14"/>
      <c r="M62" s="14"/>
    </row>
    <row r="63" spans="1:13" x14ac:dyDescent="0.25">
      <c r="A63" s="14"/>
      <c r="B63" s="14"/>
      <c r="C63" s="14"/>
      <c r="D63" s="32"/>
      <c r="E63" s="13" t="s">
        <v>17</v>
      </c>
      <c r="F63" s="16"/>
      <c r="G63" s="17"/>
      <c r="H63" s="17"/>
      <c r="I63" s="17"/>
      <c r="J63" s="15">
        <f>OR(F63&lt;&gt;0,G63&lt;&gt;0,H63&lt;&gt;0,I63&lt;&gt;0)*(F63 + (F63 = 0))*(G63 + (G63 = 0))*(H63 + (H63 = 0))*(I63 + (I63 = 0))</f>
        <v>0</v>
      </c>
      <c r="K63" s="14"/>
      <c r="L63" s="14"/>
      <c r="M63" s="14"/>
    </row>
    <row r="64" spans="1:13" x14ac:dyDescent="0.25">
      <c r="A64" s="14"/>
      <c r="B64" s="14"/>
      <c r="C64" s="14"/>
      <c r="D64" s="32"/>
      <c r="E64" s="14"/>
      <c r="F64" s="14"/>
      <c r="G64" s="14"/>
      <c r="H64" s="14"/>
      <c r="I64" s="14"/>
      <c r="J64" s="18" t="s">
        <v>73</v>
      </c>
      <c r="K64" s="19">
        <f>SUM(J61:J63)</f>
        <v>920.64</v>
      </c>
      <c r="L64" s="17">
        <v>47.22</v>
      </c>
      <c r="M64" s="19">
        <f>ROUND(K64*L64*1,2)</f>
        <v>43472.62</v>
      </c>
    </row>
    <row r="65" spans="1:13" ht="0.95" customHeight="1" x14ac:dyDescent="0.25">
      <c r="A65" s="20"/>
      <c r="B65" s="20"/>
      <c r="C65" s="20"/>
      <c r="D65" s="33"/>
      <c r="E65" s="20"/>
      <c r="F65" s="20"/>
      <c r="G65" s="20"/>
      <c r="H65" s="20"/>
      <c r="I65" s="20"/>
      <c r="J65" s="20"/>
      <c r="K65" s="20"/>
      <c r="L65" s="20"/>
      <c r="M65" s="20"/>
    </row>
    <row r="66" spans="1:13" ht="22.5" x14ac:dyDescent="0.25">
      <c r="A66" s="12" t="s">
        <v>74</v>
      </c>
      <c r="B66" s="13" t="s">
        <v>22</v>
      </c>
      <c r="C66" s="13" t="s">
        <v>23</v>
      </c>
      <c r="D66" s="21" t="s">
        <v>75</v>
      </c>
      <c r="E66" s="14"/>
      <c r="F66" s="14"/>
      <c r="G66" s="14"/>
      <c r="H66" s="14"/>
      <c r="I66" s="14"/>
      <c r="J66" s="14"/>
      <c r="K66" s="15">
        <f>K71</f>
        <v>920.64</v>
      </c>
      <c r="L66" s="15">
        <f>L71</f>
        <v>24.13</v>
      </c>
      <c r="M66" s="15">
        <f>M71</f>
        <v>22215.040000000001</v>
      </c>
    </row>
    <row r="67" spans="1:13" ht="168.75" x14ac:dyDescent="0.25">
      <c r="A67" s="14"/>
      <c r="B67" s="14"/>
      <c r="C67" s="14"/>
      <c r="D67" s="21" t="s">
        <v>76</v>
      </c>
      <c r="E67" s="14"/>
      <c r="F67" s="14"/>
      <c r="G67" s="14"/>
      <c r="H67" s="14"/>
      <c r="I67" s="14"/>
      <c r="J67" s="14"/>
      <c r="K67" s="14"/>
      <c r="L67" s="14"/>
      <c r="M67" s="14"/>
    </row>
    <row r="68" spans="1:13" x14ac:dyDescent="0.25">
      <c r="A68" s="14"/>
      <c r="B68" s="14"/>
      <c r="C68" s="14"/>
      <c r="D68" s="32"/>
      <c r="E68" s="13" t="s">
        <v>77</v>
      </c>
      <c r="F68" s="16"/>
      <c r="G68" s="17"/>
      <c r="H68" s="17"/>
      <c r="I68" s="17"/>
      <c r="J68" s="15">
        <f>OR(F68&lt;&gt;0,G68&lt;&gt;0,H68&lt;&gt;0,I68&lt;&gt;0)*(F68 + (F68 = 0))*(G68 + (G68 = 0))*(H68 + (H68 = 0))*(I68 + (I68 = 0))</f>
        <v>0</v>
      </c>
      <c r="K68" s="14"/>
      <c r="L68" s="14"/>
      <c r="M68" s="14"/>
    </row>
    <row r="69" spans="1:13" x14ac:dyDescent="0.25">
      <c r="A69" s="14"/>
      <c r="B69" s="14"/>
      <c r="C69" s="14"/>
      <c r="D69" s="32"/>
      <c r="E69" s="13" t="s">
        <v>47</v>
      </c>
      <c r="F69" s="16">
        <v>2</v>
      </c>
      <c r="G69" s="17">
        <v>37.6</v>
      </c>
      <c r="H69" s="17">
        <v>8.4</v>
      </c>
      <c r="I69" s="17">
        <v>0</v>
      </c>
      <c r="J69" s="15">
        <f>OR(F69&lt;&gt;0,G69&lt;&gt;0,H69&lt;&gt;0,I69&lt;&gt;0)*(F69 + (F69 = 0))*(G69 + (G69 = 0))*(H69 + (H69 = 0))*(I69 + (I69 = 0))</f>
        <v>631.67999999999995</v>
      </c>
      <c r="K69" s="14"/>
      <c r="L69" s="14"/>
      <c r="M69" s="14"/>
    </row>
    <row r="70" spans="1:13" x14ac:dyDescent="0.25">
      <c r="A70" s="14"/>
      <c r="B70" s="14"/>
      <c r="C70" s="14"/>
      <c r="D70" s="32"/>
      <c r="E70" s="13" t="s">
        <v>48</v>
      </c>
      <c r="F70" s="16">
        <v>2</v>
      </c>
      <c r="G70" s="17">
        <v>17.2</v>
      </c>
      <c r="H70" s="17">
        <v>8.4</v>
      </c>
      <c r="I70" s="17">
        <v>0</v>
      </c>
      <c r="J70" s="15">
        <f>OR(F70&lt;&gt;0,G70&lt;&gt;0,H70&lt;&gt;0,I70&lt;&gt;0)*(F70 + (F70 = 0))*(G70 + (G70 = 0))*(H70 + (H70 = 0))*(I70 + (I70 = 0))</f>
        <v>288.95999999999998</v>
      </c>
      <c r="K70" s="14"/>
      <c r="L70" s="14"/>
      <c r="M70" s="14"/>
    </row>
    <row r="71" spans="1:13" x14ac:dyDescent="0.25">
      <c r="A71" s="14"/>
      <c r="B71" s="14"/>
      <c r="C71" s="14"/>
      <c r="D71" s="32"/>
      <c r="E71" s="14"/>
      <c r="F71" s="14"/>
      <c r="G71" s="14"/>
      <c r="H71" s="14"/>
      <c r="I71" s="14"/>
      <c r="J71" s="18" t="s">
        <v>78</v>
      </c>
      <c r="K71" s="19">
        <f>SUM(J68:J70)</f>
        <v>920.64</v>
      </c>
      <c r="L71" s="17">
        <v>24.13</v>
      </c>
      <c r="M71" s="19">
        <f>ROUND(K71*L71*1,2)</f>
        <v>22215.040000000001</v>
      </c>
    </row>
    <row r="72" spans="1:13" ht="0.95" customHeight="1" x14ac:dyDescent="0.25">
      <c r="A72" s="20"/>
      <c r="B72" s="20"/>
      <c r="C72" s="20"/>
      <c r="D72" s="33"/>
      <c r="E72" s="20"/>
      <c r="F72" s="20"/>
      <c r="G72" s="20"/>
      <c r="H72" s="20"/>
      <c r="I72" s="20"/>
      <c r="J72" s="20"/>
      <c r="K72" s="20"/>
      <c r="L72" s="20"/>
      <c r="M72" s="20"/>
    </row>
    <row r="73" spans="1:13" ht="22.5" x14ac:dyDescent="0.25">
      <c r="A73" s="12" t="s">
        <v>79</v>
      </c>
      <c r="B73" s="13" t="s">
        <v>22</v>
      </c>
      <c r="C73" s="13" t="s">
        <v>34</v>
      </c>
      <c r="D73" s="21" t="s">
        <v>80</v>
      </c>
      <c r="E73" s="14"/>
      <c r="F73" s="14"/>
      <c r="G73" s="14"/>
      <c r="H73" s="14"/>
      <c r="I73" s="14"/>
      <c r="J73" s="14"/>
      <c r="K73" s="15">
        <f>K77</f>
        <v>69.599999999999994</v>
      </c>
      <c r="L73" s="15">
        <f>L77</f>
        <v>19.61</v>
      </c>
      <c r="M73" s="15">
        <f>M77</f>
        <v>1364.86</v>
      </c>
    </row>
    <row r="74" spans="1:13" ht="146.25" x14ac:dyDescent="0.25">
      <c r="A74" s="14"/>
      <c r="B74" s="14"/>
      <c r="C74" s="14"/>
      <c r="D74" s="21" t="s">
        <v>81</v>
      </c>
      <c r="E74" s="14"/>
      <c r="F74" s="14"/>
      <c r="G74" s="14"/>
      <c r="H74" s="14"/>
      <c r="I74" s="14"/>
      <c r="J74" s="14"/>
      <c r="K74" s="14"/>
      <c r="L74" s="14"/>
      <c r="M74" s="14"/>
    </row>
    <row r="75" spans="1:13" x14ac:dyDescent="0.25">
      <c r="A75" s="14"/>
      <c r="B75" s="14"/>
      <c r="C75" s="14"/>
      <c r="D75" s="32"/>
      <c r="E75" s="13" t="s">
        <v>17</v>
      </c>
      <c r="F75" s="16">
        <v>1</v>
      </c>
      <c r="G75" s="17">
        <v>18.8</v>
      </c>
      <c r="H75" s="17">
        <v>0</v>
      </c>
      <c r="I75" s="17">
        <v>0</v>
      </c>
      <c r="J75" s="15">
        <f>OR(F75&lt;&gt;0,G75&lt;&gt;0,H75&lt;&gt;0,I75&lt;&gt;0)*(F75 + (F75 = 0))*(G75 + (G75 = 0))*(H75 + (H75 = 0))*(I75 + (I75 = 0))</f>
        <v>18.8</v>
      </c>
      <c r="K75" s="14"/>
      <c r="L75" s="14"/>
      <c r="M75" s="14"/>
    </row>
    <row r="76" spans="1:13" x14ac:dyDescent="0.25">
      <c r="A76" s="14"/>
      <c r="B76" s="14"/>
      <c r="C76" s="14"/>
      <c r="D76" s="32"/>
      <c r="E76" s="13" t="s">
        <v>17</v>
      </c>
      <c r="F76" s="16">
        <v>4</v>
      </c>
      <c r="G76" s="17">
        <v>12.7</v>
      </c>
      <c r="H76" s="17">
        <v>0</v>
      </c>
      <c r="I76" s="17">
        <v>0</v>
      </c>
      <c r="J76" s="15">
        <f>OR(F76&lt;&gt;0,G76&lt;&gt;0,H76&lt;&gt;0,I76&lt;&gt;0)*(F76 + (F76 = 0))*(G76 + (G76 = 0))*(H76 + (H76 = 0))*(I76 + (I76 = 0))</f>
        <v>50.8</v>
      </c>
      <c r="K76" s="14"/>
      <c r="L76" s="14"/>
      <c r="M76" s="14"/>
    </row>
    <row r="77" spans="1:13" x14ac:dyDescent="0.25">
      <c r="A77" s="14"/>
      <c r="B77" s="14"/>
      <c r="C77" s="14"/>
      <c r="D77" s="32"/>
      <c r="E77" s="14"/>
      <c r="F77" s="14"/>
      <c r="G77" s="14"/>
      <c r="H77" s="14"/>
      <c r="I77" s="14"/>
      <c r="J77" s="18" t="s">
        <v>82</v>
      </c>
      <c r="K77" s="19">
        <f>SUM(J75:J76)</f>
        <v>69.599999999999994</v>
      </c>
      <c r="L77" s="17">
        <v>19.61</v>
      </c>
      <c r="M77" s="19">
        <f>ROUND(K77*L77*1,2)</f>
        <v>1364.86</v>
      </c>
    </row>
    <row r="78" spans="1:13" ht="0.95" customHeight="1" x14ac:dyDescent="0.25">
      <c r="A78" s="20"/>
      <c r="B78" s="20"/>
      <c r="C78" s="20"/>
      <c r="D78" s="33"/>
      <c r="E78" s="20"/>
      <c r="F78" s="20"/>
      <c r="G78" s="20"/>
      <c r="H78" s="20"/>
      <c r="I78" s="20"/>
      <c r="J78" s="20"/>
      <c r="K78" s="20"/>
      <c r="L78" s="20"/>
      <c r="M78" s="20"/>
    </row>
    <row r="79" spans="1:13" x14ac:dyDescent="0.25">
      <c r="A79" s="12" t="s">
        <v>83</v>
      </c>
      <c r="B79" s="13" t="s">
        <v>22</v>
      </c>
      <c r="C79" s="13" t="s">
        <v>84</v>
      </c>
      <c r="D79" s="21" t="s">
        <v>85</v>
      </c>
      <c r="E79" s="14"/>
      <c r="F79" s="14"/>
      <c r="G79" s="14"/>
      <c r="H79" s="14"/>
      <c r="I79" s="14"/>
      <c r="J79" s="14"/>
      <c r="K79" s="15">
        <f>K83</f>
        <v>110.4</v>
      </c>
      <c r="L79" s="15">
        <f>L83</f>
        <v>39.4</v>
      </c>
      <c r="M79" s="15">
        <f>M83</f>
        <v>4349.76</v>
      </c>
    </row>
    <row r="80" spans="1:13" ht="180" x14ac:dyDescent="0.25">
      <c r="A80" s="14"/>
      <c r="B80" s="14"/>
      <c r="C80" s="14"/>
      <c r="D80" s="21" t="s">
        <v>86</v>
      </c>
      <c r="E80" s="14"/>
      <c r="F80" s="14"/>
      <c r="G80" s="14"/>
      <c r="H80" s="14"/>
      <c r="I80" s="14"/>
      <c r="J80" s="14"/>
      <c r="K80" s="14"/>
      <c r="L80" s="14"/>
      <c r="M80" s="14"/>
    </row>
    <row r="81" spans="1:13" x14ac:dyDescent="0.25">
      <c r="A81" s="14"/>
      <c r="B81" s="14"/>
      <c r="C81" s="14"/>
      <c r="D81" s="32"/>
      <c r="E81" s="13" t="s">
        <v>17</v>
      </c>
      <c r="F81" s="16">
        <v>2</v>
      </c>
      <c r="G81" s="17">
        <v>38</v>
      </c>
      <c r="H81" s="17">
        <v>0</v>
      </c>
      <c r="I81" s="17">
        <v>0</v>
      </c>
      <c r="J81" s="15">
        <f>OR(F81&lt;&gt;0,G81&lt;&gt;0,H81&lt;&gt;0,I81&lt;&gt;0)*(F81 + (F81 = 0))*(G81 + (G81 = 0))*(H81 + (H81 = 0))*(I81 + (I81 = 0))</f>
        <v>76</v>
      </c>
      <c r="K81" s="14"/>
      <c r="L81" s="14"/>
      <c r="M81" s="14"/>
    </row>
    <row r="82" spans="1:13" x14ac:dyDescent="0.25">
      <c r="A82" s="14"/>
      <c r="B82" s="14"/>
      <c r="C82" s="14"/>
      <c r="D82" s="32"/>
      <c r="E82" s="13" t="s">
        <v>17</v>
      </c>
      <c r="F82" s="16">
        <v>2</v>
      </c>
      <c r="G82" s="17">
        <v>17.2</v>
      </c>
      <c r="H82" s="17">
        <v>0</v>
      </c>
      <c r="I82" s="17">
        <v>0</v>
      </c>
      <c r="J82" s="15">
        <f>OR(F82&lt;&gt;0,G82&lt;&gt;0,H82&lt;&gt;0,I82&lt;&gt;0)*(F82 + (F82 = 0))*(G82 + (G82 = 0))*(H82 + (H82 = 0))*(I82 + (I82 = 0))</f>
        <v>34.4</v>
      </c>
      <c r="K82" s="14"/>
      <c r="L82" s="14"/>
      <c r="M82" s="14"/>
    </row>
    <row r="83" spans="1:13" x14ac:dyDescent="0.25">
      <c r="A83" s="14"/>
      <c r="B83" s="14"/>
      <c r="C83" s="14"/>
      <c r="D83" s="32"/>
      <c r="E83" s="14"/>
      <c r="F83" s="14"/>
      <c r="G83" s="14"/>
      <c r="H83" s="14"/>
      <c r="I83" s="14"/>
      <c r="J83" s="18" t="s">
        <v>87</v>
      </c>
      <c r="K83" s="19">
        <f>SUM(J81:J82)</f>
        <v>110.4</v>
      </c>
      <c r="L83" s="17">
        <v>39.4</v>
      </c>
      <c r="M83" s="19">
        <f>ROUND(K83*L83*1,2)</f>
        <v>4349.76</v>
      </c>
    </row>
    <row r="84" spans="1:13" ht="0.95" customHeight="1" x14ac:dyDescent="0.25">
      <c r="A84" s="20"/>
      <c r="B84" s="20"/>
      <c r="C84" s="20"/>
      <c r="D84" s="33"/>
      <c r="E84" s="20"/>
      <c r="F84" s="20"/>
      <c r="G84" s="20"/>
      <c r="H84" s="20"/>
      <c r="I84" s="20"/>
      <c r="J84" s="20"/>
      <c r="K84" s="20"/>
      <c r="L84" s="20"/>
      <c r="M84" s="20"/>
    </row>
    <row r="85" spans="1:13" x14ac:dyDescent="0.25">
      <c r="A85" s="12" t="s">
        <v>88</v>
      </c>
      <c r="B85" s="13" t="s">
        <v>22</v>
      </c>
      <c r="C85" s="13" t="s">
        <v>29</v>
      </c>
      <c r="D85" s="21" t="s">
        <v>89</v>
      </c>
      <c r="E85" s="14"/>
      <c r="F85" s="14"/>
      <c r="G85" s="14"/>
      <c r="H85" s="14"/>
      <c r="I85" s="14"/>
      <c r="J85" s="14"/>
      <c r="K85" s="15">
        <f>K88</f>
        <v>8</v>
      </c>
      <c r="L85" s="15">
        <f>L88</f>
        <v>30.26</v>
      </c>
      <c r="M85" s="15">
        <f>M88</f>
        <v>242.08</v>
      </c>
    </row>
    <row r="86" spans="1:13" ht="191.25" x14ac:dyDescent="0.25">
      <c r="A86" s="14"/>
      <c r="B86" s="14"/>
      <c r="C86" s="14"/>
      <c r="D86" s="21" t="s">
        <v>90</v>
      </c>
      <c r="E86" s="14"/>
      <c r="F86" s="14"/>
      <c r="G86" s="14"/>
      <c r="H86" s="14"/>
      <c r="I86" s="14"/>
      <c r="J86" s="14"/>
      <c r="K86" s="14"/>
      <c r="L86" s="14"/>
      <c r="M86" s="14"/>
    </row>
    <row r="87" spans="1:13" x14ac:dyDescent="0.25">
      <c r="A87" s="14"/>
      <c r="B87" s="14"/>
      <c r="C87" s="14"/>
      <c r="D87" s="32"/>
      <c r="E87" s="13" t="s">
        <v>17</v>
      </c>
      <c r="F87" s="16">
        <v>8</v>
      </c>
      <c r="G87" s="17">
        <v>0</v>
      </c>
      <c r="H87" s="17">
        <v>0</v>
      </c>
      <c r="I87" s="17">
        <v>0</v>
      </c>
      <c r="J87" s="15">
        <f>OR(F87&lt;&gt;0,G87&lt;&gt;0,H87&lt;&gt;0,I87&lt;&gt;0)*(F87 + (F87 = 0))*(G87 + (G87 = 0))*(H87 + (H87 = 0))*(I87 + (I87 = 0))</f>
        <v>8</v>
      </c>
      <c r="K87" s="14"/>
      <c r="L87" s="14"/>
      <c r="M87" s="14"/>
    </row>
    <row r="88" spans="1:13" x14ac:dyDescent="0.25">
      <c r="A88" s="14"/>
      <c r="B88" s="14"/>
      <c r="C88" s="14"/>
      <c r="D88" s="32"/>
      <c r="E88" s="14"/>
      <c r="F88" s="14"/>
      <c r="G88" s="14"/>
      <c r="H88" s="14"/>
      <c r="I88" s="14"/>
      <c r="J88" s="18" t="s">
        <v>91</v>
      </c>
      <c r="K88" s="19">
        <f>J87</f>
        <v>8</v>
      </c>
      <c r="L88" s="17">
        <v>30.26</v>
      </c>
      <c r="M88" s="19">
        <f>ROUND(K88*L88*1,2)</f>
        <v>242.08</v>
      </c>
    </row>
    <row r="89" spans="1:13" ht="0.95" customHeight="1" x14ac:dyDescent="0.25">
      <c r="A89" s="20"/>
      <c r="B89" s="20"/>
      <c r="C89" s="20"/>
      <c r="D89" s="33"/>
      <c r="E89" s="20"/>
      <c r="F89" s="20"/>
      <c r="G89" s="20"/>
      <c r="H89" s="20"/>
      <c r="I89" s="20"/>
      <c r="J89" s="20"/>
      <c r="K89" s="20"/>
      <c r="L89" s="20"/>
      <c r="M89" s="20"/>
    </row>
    <row r="90" spans="1:13" ht="22.5" x14ac:dyDescent="0.25">
      <c r="A90" s="12" t="s">
        <v>92</v>
      </c>
      <c r="B90" s="13" t="s">
        <v>22</v>
      </c>
      <c r="C90" s="13" t="s">
        <v>84</v>
      </c>
      <c r="D90" s="21" t="s">
        <v>93</v>
      </c>
      <c r="E90" s="14"/>
      <c r="F90" s="14"/>
      <c r="G90" s="14"/>
      <c r="H90" s="14"/>
      <c r="I90" s="14"/>
      <c r="J90" s="14"/>
      <c r="K90" s="15">
        <f>K93</f>
        <v>1</v>
      </c>
      <c r="L90" s="15">
        <f>L93</f>
        <v>31.07</v>
      </c>
      <c r="M90" s="15">
        <f>M93</f>
        <v>31.07</v>
      </c>
    </row>
    <row r="91" spans="1:13" ht="213.75" x14ac:dyDescent="0.25">
      <c r="A91" s="14"/>
      <c r="B91" s="14"/>
      <c r="C91" s="14"/>
      <c r="D91" s="21" t="s">
        <v>94</v>
      </c>
      <c r="E91" s="14"/>
      <c r="F91" s="14"/>
      <c r="G91" s="14"/>
      <c r="H91" s="14"/>
      <c r="I91" s="14"/>
      <c r="J91" s="14"/>
      <c r="K91" s="14"/>
      <c r="L91" s="14"/>
      <c r="M91" s="14"/>
    </row>
    <row r="92" spans="1:13" x14ac:dyDescent="0.25">
      <c r="A92" s="14"/>
      <c r="B92" s="14"/>
      <c r="C92" s="14"/>
      <c r="D92" s="32"/>
      <c r="E92" s="13" t="s">
        <v>17</v>
      </c>
      <c r="F92" s="16">
        <v>1</v>
      </c>
      <c r="G92" s="17">
        <v>0</v>
      </c>
      <c r="H92" s="17">
        <v>0</v>
      </c>
      <c r="I92" s="17">
        <v>0</v>
      </c>
      <c r="J92" s="15">
        <f>OR(F92&lt;&gt;0,G92&lt;&gt;0,H92&lt;&gt;0,I92&lt;&gt;0)*(F92 + (F92 = 0))*(G92 + (G92 = 0))*(H92 + (H92 = 0))*(I92 + (I92 = 0))</f>
        <v>1</v>
      </c>
      <c r="K92" s="14"/>
      <c r="L92" s="14"/>
      <c r="M92" s="14"/>
    </row>
    <row r="93" spans="1:13" x14ac:dyDescent="0.25">
      <c r="A93" s="14"/>
      <c r="B93" s="14"/>
      <c r="C93" s="14"/>
      <c r="D93" s="32"/>
      <c r="E93" s="14"/>
      <c r="F93" s="14"/>
      <c r="G93" s="14"/>
      <c r="H93" s="14"/>
      <c r="I93" s="14"/>
      <c r="J93" s="18" t="s">
        <v>95</v>
      </c>
      <c r="K93" s="19">
        <f>J92</f>
        <v>1</v>
      </c>
      <c r="L93" s="17">
        <v>31.07</v>
      </c>
      <c r="M93" s="19">
        <f>ROUND(K93*L93*1,2)</f>
        <v>31.07</v>
      </c>
    </row>
    <row r="94" spans="1:13" ht="0.95" customHeight="1" x14ac:dyDescent="0.25">
      <c r="A94" s="20"/>
      <c r="B94" s="20"/>
      <c r="C94" s="20"/>
      <c r="D94" s="33"/>
      <c r="E94" s="20"/>
      <c r="F94" s="20"/>
      <c r="G94" s="20"/>
      <c r="H94" s="20"/>
      <c r="I94" s="20"/>
      <c r="J94" s="20"/>
      <c r="K94" s="20"/>
      <c r="L94" s="20"/>
      <c r="M94" s="20"/>
    </row>
    <row r="95" spans="1:13" x14ac:dyDescent="0.25">
      <c r="A95" s="12" t="s">
        <v>96</v>
      </c>
      <c r="B95" s="13" t="s">
        <v>22</v>
      </c>
      <c r="C95" s="13" t="s">
        <v>29</v>
      </c>
      <c r="D95" s="21" t="s">
        <v>97</v>
      </c>
      <c r="E95" s="14"/>
      <c r="F95" s="14"/>
      <c r="G95" s="14"/>
      <c r="H95" s="14"/>
      <c r="I95" s="14"/>
      <c r="J95" s="14"/>
      <c r="K95" s="15">
        <f>K98</f>
        <v>39</v>
      </c>
      <c r="L95" s="15">
        <f>L98</f>
        <v>29.86</v>
      </c>
      <c r="M95" s="15">
        <f>M98</f>
        <v>1164.54</v>
      </c>
    </row>
    <row r="96" spans="1:13" ht="90" x14ac:dyDescent="0.25">
      <c r="A96" s="14"/>
      <c r="B96" s="14"/>
      <c r="C96" s="14"/>
      <c r="D96" s="21" t="s">
        <v>98</v>
      </c>
      <c r="E96" s="14"/>
      <c r="F96" s="14"/>
      <c r="G96" s="14"/>
      <c r="H96" s="14"/>
      <c r="I96" s="14"/>
      <c r="J96" s="14"/>
      <c r="K96" s="14"/>
      <c r="L96" s="14"/>
      <c r="M96" s="14"/>
    </row>
    <row r="97" spans="1:13" x14ac:dyDescent="0.25">
      <c r="A97" s="14"/>
      <c r="B97" s="14"/>
      <c r="C97" s="14"/>
      <c r="D97" s="32"/>
      <c r="E97" s="13" t="s">
        <v>99</v>
      </c>
      <c r="F97" s="16">
        <v>130</v>
      </c>
      <c r="G97" s="17">
        <v>0.3</v>
      </c>
      <c r="H97" s="17">
        <v>0</v>
      </c>
      <c r="I97" s="17">
        <v>0</v>
      </c>
      <c r="J97" s="15">
        <f>OR(F97&lt;&gt;0,G97&lt;&gt;0,H97&lt;&gt;0,I97&lt;&gt;0)*(F97 + (F97 = 0))*(G97 + (G97 = 0))*(H97 + (H97 = 0))*(I97 + (I97 = 0))</f>
        <v>39</v>
      </c>
      <c r="K97" s="14"/>
      <c r="L97" s="14"/>
      <c r="M97" s="14"/>
    </row>
    <row r="98" spans="1:13" x14ac:dyDescent="0.25">
      <c r="A98" s="14"/>
      <c r="B98" s="14"/>
      <c r="C98" s="14"/>
      <c r="D98" s="32"/>
      <c r="E98" s="14"/>
      <c r="F98" s="14"/>
      <c r="G98" s="14"/>
      <c r="H98" s="14"/>
      <c r="I98" s="14"/>
      <c r="J98" s="18" t="s">
        <v>100</v>
      </c>
      <c r="K98" s="19">
        <f>J97</f>
        <v>39</v>
      </c>
      <c r="L98" s="17">
        <v>29.86</v>
      </c>
      <c r="M98" s="19">
        <f>ROUND(K98*L98*1,2)</f>
        <v>1164.54</v>
      </c>
    </row>
    <row r="99" spans="1:13" ht="0.95" customHeight="1" x14ac:dyDescent="0.25">
      <c r="A99" s="20"/>
      <c r="B99" s="20"/>
      <c r="C99" s="20"/>
      <c r="D99" s="33"/>
      <c r="E99" s="20"/>
      <c r="F99" s="20"/>
      <c r="G99" s="20"/>
      <c r="H99" s="20"/>
      <c r="I99" s="20"/>
      <c r="J99" s="20"/>
      <c r="K99" s="20"/>
      <c r="L99" s="20"/>
      <c r="M99" s="20"/>
    </row>
    <row r="100" spans="1:13" ht="22.5" x14ac:dyDescent="0.25">
      <c r="A100" s="12" t="s">
        <v>101</v>
      </c>
      <c r="B100" s="13" t="s">
        <v>22</v>
      </c>
      <c r="C100" s="13" t="s">
        <v>34</v>
      </c>
      <c r="D100" s="21" t="s">
        <v>102</v>
      </c>
      <c r="E100" s="14"/>
      <c r="F100" s="14"/>
      <c r="G100" s="14"/>
      <c r="H100" s="14"/>
      <c r="I100" s="14"/>
      <c r="J100" s="14"/>
      <c r="K100" s="15">
        <f>K104</f>
        <v>110.4</v>
      </c>
      <c r="L100" s="15">
        <f>L104</f>
        <v>13.75</v>
      </c>
      <c r="M100" s="15">
        <f>M104</f>
        <v>1518</v>
      </c>
    </row>
    <row r="101" spans="1:13" ht="123.75" x14ac:dyDescent="0.25">
      <c r="A101" s="14"/>
      <c r="B101" s="14"/>
      <c r="C101" s="14"/>
      <c r="D101" s="21" t="s">
        <v>103</v>
      </c>
      <c r="E101" s="14"/>
      <c r="F101" s="14"/>
      <c r="G101" s="14"/>
      <c r="H101" s="14"/>
      <c r="I101" s="14"/>
      <c r="J101" s="14"/>
      <c r="K101" s="14"/>
      <c r="L101" s="14"/>
      <c r="M101" s="14"/>
    </row>
    <row r="102" spans="1:13" x14ac:dyDescent="0.25">
      <c r="A102" s="14"/>
      <c r="B102" s="14"/>
      <c r="C102" s="14"/>
      <c r="D102" s="32"/>
      <c r="E102" s="13" t="s">
        <v>17</v>
      </c>
      <c r="F102" s="16">
        <v>2</v>
      </c>
      <c r="G102" s="17">
        <v>38</v>
      </c>
      <c r="H102" s="17">
        <v>0</v>
      </c>
      <c r="I102" s="17">
        <v>0</v>
      </c>
      <c r="J102" s="15">
        <f>OR(F102&lt;&gt;0,G102&lt;&gt;0,H102&lt;&gt;0,I102&lt;&gt;0)*(F102 + (F102 = 0))*(G102 + (G102 = 0))*(H102 + (H102 = 0))*(I102 + (I102 = 0))</f>
        <v>76</v>
      </c>
      <c r="K102" s="14"/>
      <c r="L102" s="14"/>
      <c r="M102" s="14"/>
    </row>
    <row r="103" spans="1:13" x14ac:dyDescent="0.25">
      <c r="A103" s="14"/>
      <c r="B103" s="14"/>
      <c r="C103" s="14"/>
      <c r="D103" s="32"/>
      <c r="E103" s="13" t="s">
        <v>17</v>
      </c>
      <c r="F103" s="16">
        <v>2</v>
      </c>
      <c r="G103" s="17">
        <v>17.2</v>
      </c>
      <c r="H103" s="17">
        <v>0</v>
      </c>
      <c r="I103" s="17">
        <v>0</v>
      </c>
      <c r="J103" s="15">
        <f>OR(F103&lt;&gt;0,G103&lt;&gt;0,H103&lt;&gt;0,I103&lt;&gt;0)*(F103 + (F103 = 0))*(G103 + (G103 = 0))*(H103 + (H103 = 0))*(I103 + (I103 = 0))</f>
        <v>34.4</v>
      </c>
      <c r="K103" s="14"/>
      <c r="L103" s="14"/>
      <c r="M103" s="14"/>
    </row>
    <row r="104" spans="1:13" x14ac:dyDescent="0.25">
      <c r="A104" s="14"/>
      <c r="B104" s="14"/>
      <c r="C104" s="14"/>
      <c r="D104" s="32"/>
      <c r="E104" s="14"/>
      <c r="F104" s="14"/>
      <c r="G104" s="14"/>
      <c r="H104" s="14"/>
      <c r="I104" s="14"/>
      <c r="J104" s="18" t="s">
        <v>104</v>
      </c>
      <c r="K104" s="19">
        <f>SUM(J102:J103)</f>
        <v>110.4</v>
      </c>
      <c r="L104" s="17">
        <v>13.75</v>
      </c>
      <c r="M104" s="19">
        <f>ROUND(K104*L104,2)</f>
        <v>1518</v>
      </c>
    </row>
    <row r="105" spans="1:13" ht="0.95" customHeight="1" x14ac:dyDescent="0.25">
      <c r="A105" s="20"/>
      <c r="B105" s="20"/>
      <c r="C105" s="20"/>
      <c r="D105" s="33"/>
      <c r="E105" s="20"/>
      <c r="F105" s="20"/>
      <c r="G105" s="20"/>
      <c r="H105" s="20"/>
      <c r="I105" s="20"/>
      <c r="J105" s="20"/>
      <c r="K105" s="20"/>
      <c r="L105" s="20"/>
      <c r="M105" s="20"/>
    </row>
    <row r="106" spans="1:13" ht="22.5" x14ac:dyDescent="0.25">
      <c r="A106" s="12" t="s">
        <v>105</v>
      </c>
      <c r="B106" s="13" t="s">
        <v>22</v>
      </c>
      <c r="C106" s="13" t="s">
        <v>34</v>
      </c>
      <c r="D106" s="21" t="s">
        <v>106</v>
      </c>
      <c r="E106" s="14"/>
      <c r="F106" s="14"/>
      <c r="G106" s="14"/>
      <c r="H106" s="14"/>
      <c r="I106" s="14"/>
      <c r="J106" s="14"/>
      <c r="K106" s="15">
        <f>K110</f>
        <v>110.4</v>
      </c>
      <c r="L106" s="15">
        <f>L110</f>
        <v>17.57</v>
      </c>
      <c r="M106" s="15">
        <f>M110</f>
        <v>1939.73</v>
      </c>
    </row>
    <row r="107" spans="1:13" ht="112.5" x14ac:dyDescent="0.25">
      <c r="A107" s="14"/>
      <c r="B107" s="14"/>
      <c r="C107" s="14"/>
      <c r="D107" s="21" t="s">
        <v>107</v>
      </c>
      <c r="E107" s="14"/>
      <c r="F107" s="14"/>
      <c r="G107" s="14"/>
      <c r="H107" s="14"/>
      <c r="I107" s="14"/>
      <c r="J107" s="14"/>
      <c r="K107" s="14"/>
      <c r="L107" s="14"/>
      <c r="M107" s="14"/>
    </row>
    <row r="108" spans="1:13" x14ac:dyDescent="0.25">
      <c r="A108" s="14"/>
      <c r="B108" s="14"/>
      <c r="C108" s="14"/>
      <c r="D108" s="32"/>
      <c r="E108" s="13" t="s">
        <v>17</v>
      </c>
      <c r="F108" s="16">
        <v>2</v>
      </c>
      <c r="G108" s="17">
        <v>38</v>
      </c>
      <c r="H108" s="17">
        <v>0</v>
      </c>
      <c r="I108" s="17">
        <v>0</v>
      </c>
      <c r="J108" s="15">
        <f>OR(F108&lt;&gt;0,G108&lt;&gt;0,H108&lt;&gt;0,I108&lt;&gt;0)*(F108 + (F108 = 0))*(G108 + (G108 = 0))*(H108 + (H108 = 0))*(I108 + (I108 = 0))</f>
        <v>76</v>
      </c>
      <c r="K108" s="14"/>
      <c r="L108" s="14"/>
      <c r="M108" s="14"/>
    </row>
    <row r="109" spans="1:13" x14ac:dyDescent="0.25">
      <c r="A109" s="14"/>
      <c r="B109" s="14"/>
      <c r="C109" s="14"/>
      <c r="D109" s="32"/>
      <c r="E109" s="13" t="s">
        <v>17</v>
      </c>
      <c r="F109" s="16">
        <v>2</v>
      </c>
      <c r="G109" s="17">
        <v>17.2</v>
      </c>
      <c r="H109" s="17">
        <v>0</v>
      </c>
      <c r="I109" s="17">
        <v>0</v>
      </c>
      <c r="J109" s="15">
        <f>OR(F109&lt;&gt;0,G109&lt;&gt;0,H109&lt;&gt;0,I109&lt;&gt;0)*(F109 + (F109 = 0))*(G109 + (G109 = 0))*(H109 + (H109 = 0))*(I109 + (I109 = 0))</f>
        <v>34.4</v>
      </c>
      <c r="K109" s="14"/>
      <c r="L109" s="14"/>
      <c r="M109" s="14"/>
    </row>
    <row r="110" spans="1:13" x14ac:dyDescent="0.25">
      <c r="A110" s="14"/>
      <c r="B110" s="14"/>
      <c r="C110" s="14"/>
      <c r="D110" s="32"/>
      <c r="E110" s="14"/>
      <c r="F110" s="14"/>
      <c r="G110" s="14"/>
      <c r="H110" s="14"/>
      <c r="I110" s="14"/>
      <c r="J110" s="18" t="s">
        <v>108</v>
      </c>
      <c r="K110" s="19">
        <f>SUM(J108:J109)</f>
        <v>110.4</v>
      </c>
      <c r="L110" s="17">
        <v>17.57</v>
      </c>
      <c r="M110" s="19">
        <f>ROUND(K110*L110,2)</f>
        <v>1939.73</v>
      </c>
    </row>
    <row r="111" spans="1:13" ht="0.95" customHeight="1" x14ac:dyDescent="0.25">
      <c r="A111" s="20"/>
      <c r="B111" s="20"/>
      <c r="C111" s="20"/>
      <c r="D111" s="33"/>
      <c r="E111" s="20"/>
      <c r="F111" s="20"/>
      <c r="G111" s="20"/>
      <c r="H111" s="20"/>
      <c r="I111" s="20"/>
      <c r="J111" s="20"/>
      <c r="K111" s="20"/>
      <c r="L111" s="20"/>
      <c r="M111" s="20"/>
    </row>
    <row r="112" spans="1:13" x14ac:dyDescent="0.25">
      <c r="A112" s="14"/>
      <c r="B112" s="14"/>
      <c r="C112" s="14"/>
      <c r="D112" s="32"/>
      <c r="E112" s="14"/>
      <c r="F112" s="14"/>
      <c r="G112" s="14"/>
      <c r="H112" s="14"/>
      <c r="I112" s="14"/>
      <c r="J112" s="18" t="s">
        <v>109</v>
      </c>
      <c r="K112" s="17">
        <v>1</v>
      </c>
      <c r="L112" s="19">
        <f>M53+M59+M66+M73+M79+M85+M90+M95+M100+M106</f>
        <v>81738.679999999993</v>
      </c>
      <c r="M112" s="19">
        <f>ROUND(K112*L112*1,2)</f>
        <v>81738.679999999993</v>
      </c>
    </row>
    <row r="113" spans="1:13" ht="0.95" customHeight="1" x14ac:dyDescent="0.25">
      <c r="A113" s="20"/>
      <c r="B113" s="20"/>
      <c r="C113" s="20"/>
      <c r="D113" s="33"/>
      <c r="E113" s="20"/>
      <c r="F113" s="20"/>
      <c r="G113" s="20"/>
      <c r="H113" s="20"/>
      <c r="I113" s="20"/>
      <c r="J113" s="20"/>
      <c r="K113" s="20"/>
      <c r="L113" s="20"/>
      <c r="M113" s="20"/>
    </row>
    <row r="114" spans="1:13" x14ac:dyDescent="0.25">
      <c r="A114" s="9" t="s">
        <v>110</v>
      </c>
      <c r="B114" s="9" t="s">
        <v>16</v>
      </c>
      <c r="C114" s="9" t="s">
        <v>17</v>
      </c>
      <c r="D114" s="31" t="s">
        <v>111</v>
      </c>
      <c r="E114" s="10"/>
      <c r="F114" s="10"/>
      <c r="G114" s="10"/>
      <c r="H114" s="10"/>
      <c r="I114" s="10"/>
      <c r="J114" s="10"/>
      <c r="K114" s="11">
        <f>K121</f>
        <v>1</v>
      </c>
      <c r="L114" s="11">
        <f>L121</f>
        <v>4950.53</v>
      </c>
      <c r="M114" s="11">
        <f>M121</f>
        <v>4950.53</v>
      </c>
    </row>
    <row r="115" spans="1:13" ht="22.5" x14ac:dyDescent="0.25">
      <c r="A115" s="12" t="s">
        <v>112</v>
      </c>
      <c r="B115" s="13" t="s">
        <v>22</v>
      </c>
      <c r="C115" s="13" t="s">
        <v>23</v>
      </c>
      <c r="D115" s="21" t="s">
        <v>113</v>
      </c>
      <c r="E115" s="14"/>
      <c r="F115" s="14"/>
      <c r="G115" s="14"/>
      <c r="H115" s="14"/>
      <c r="I115" s="14"/>
      <c r="J115" s="14"/>
      <c r="K115" s="15">
        <f>K119</f>
        <v>684.72</v>
      </c>
      <c r="L115" s="15">
        <f>L119</f>
        <v>7.23</v>
      </c>
      <c r="M115" s="15">
        <f>M119</f>
        <v>4950.53</v>
      </c>
    </row>
    <row r="116" spans="1:13" ht="146.25" x14ac:dyDescent="0.25">
      <c r="A116" s="14"/>
      <c r="B116" s="14"/>
      <c r="C116" s="14"/>
      <c r="D116" s="21" t="s">
        <v>114</v>
      </c>
      <c r="E116" s="14"/>
      <c r="F116" s="14"/>
      <c r="G116" s="14"/>
      <c r="H116" s="14"/>
      <c r="I116" s="14"/>
      <c r="J116" s="14"/>
      <c r="K116" s="14"/>
      <c r="L116" s="14"/>
      <c r="M116" s="14"/>
    </row>
    <row r="117" spans="1:13" x14ac:dyDescent="0.25">
      <c r="A117" s="14"/>
      <c r="B117" s="14"/>
      <c r="C117" s="14"/>
      <c r="D117" s="32"/>
      <c r="E117" s="13" t="s">
        <v>17</v>
      </c>
      <c r="F117" s="16">
        <v>0</v>
      </c>
      <c r="G117" s="17">
        <v>38</v>
      </c>
      <c r="H117" s="17">
        <v>0</v>
      </c>
      <c r="I117" s="17">
        <v>0</v>
      </c>
      <c r="J117" s="15">
        <f>OR(F117&lt;&gt;0,G117&lt;&gt;0,H117&lt;&gt;0,I117&lt;&gt;0)*(F117 + (F117 = 0))*(G117 + (G117 = 0))*(H117 + (H117 = 0))*(I117 + (I117 = 0))</f>
        <v>38</v>
      </c>
      <c r="K117" s="14"/>
      <c r="L117" s="14"/>
      <c r="M117" s="14"/>
    </row>
    <row r="118" spans="1:13" x14ac:dyDescent="0.25">
      <c r="A118" s="14"/>
      <c r="B118" s="14"/>
      <c r="C118" s="14"/>
      <c r="D118" s="32"/>
      <c r="E118" s="13" t="s">
        <v>17</v>
      </c>
      <c r="F118" s="16">
        <v>1</v>
      </c>
      <c r="G118" s="17">
        <v>37.6</v>
      </c>
      <c r="H118" s="17">
        <v>17.2</v>
      </c>
      <c r="I118" s="17">
        <v>0</v>
      </c>
      <c r="J118" s="15">
        <f>OR(F118&lt;&gt;0,G118&lt;&gt;0,H118&lt;&gt;0,I118&lt;&gt;0)*(F118 + (F118 = 0))*(G118 + (G118 = 0))*(H118 + (H118 = 0))*(I118 + (I118 = 0))</f>
        <v>646.72</v>
      </c>
      <c r="K118" s="14"/>
      <c r="L118" s="14"/>
      <c r="M118" s="14"/>
    </row>
    <row r="119" spans="1:13" x14ac:dyDescent="0.25">
      <c r="A119" s="14"/>
      <c r="B119" s="14"/>
      <c r="C119" s="14"/>
      <c r="D119" s="32"/>
      <c r="E119" s="14"/>
      <c r="F119" s="14"/>
      <c r="G119" s="14"/>
      <c r="H119" s="14"/>
      <c r="I119" s="14"/>
      <c r="J119" s="18" t="s">
        <v>115</v>
      </c>
      <c r="K119" s="19">
        <f>SUM(J117:J118)</f>
        <v>684.72</v>
      </c>
      <c r="L119" s="17">
        <v>7.23</v>
      </c>
      <c r="M119" s="19">
        <f>ROUND(K119*L119*1,2)</f>
        <v>4950.53</v>
      </c>
    </row>
    <row r="120" spans="1:13" ht="0.95" customHeight="1" x14ac:dyDescent="0.25">
      <c r="A120" s="20"/>
      <c r="B120" s="20"/>
      <c r="C120" s="20"/>
      <c r="D120" s="33"/>
      <c r="E120" s="20"/>
      <c r="F120" s="20"/>
      <c r="G120" s="20"/>
      <c r="H120" s="20"/>
      <c r="I120" s="20"/>
      <c r="J120" s="20"/>
      <c r="K120" s="20"/>
      <c r="L120" s="20"/>
      <c r="M120" s="20"/>
    </row>
    <row r="121" spans="1:13" x14ac:dyDescent="0.25">
      <c r="A121" s="14"/>
      <c r="B121" s="14"/>
      <c r="C121" s="14"/>
      <c r="D121" s="32"/>
      <c r="E121" s="14"/>
      <c r="F121" s="14"/>
      <c r="G121" s="14"/>
      <c r="H121" s="14"/>
      <c r="I121" s="14"/>
      <c r="J121" s="18" t="s">
        <v>116</v>
      </c>
      <c r="K121" s="17">
        <v>1</v>
      </c>
      <c r="L121" s="19">
        <f>M115</f>
        <v>4950.53</v>
      </c>
      <c r="M121" s="19">
        <f>ROUND(K121*L121*1,2)</f>
        <v>4950.53</v>
      </c>
    </row>
    <row r="122" spans="1:13" ht="0.95" customHeight="1" x14ac:dyDescent="0.25">
      <c r="A122" s="20"/>
      <c r="B122" s="20"/>
      <c r="C122" s="20"/>
      <c r="D122" s="33"/>
      <c r="E122" s="20"/>
      <c r="F122" s="20"/>
      <c r="G122" s="20"/>
      <c r="H122" s="20"/>
      <c r="I122" s="20"/>
      <c r="J122" s="20"/>
      <c r="K122" s="20"/>
      <c r="L122" s="20"/>
      <c r="M122" s="20"/>
    </row>
    <row r="123" spans="1:13" x14ac:dyDescent="0.25">
      <c r="A123" s="9" t="s">
        <v>117</v>
      </c>
      <c r="B123" s="9" t="s">
        <v>16</v>
      </c>
      <c r="C123" s="9" t="s">
        <v>17</v>
      </c>
      <c r="D123" s="31" t="s">
        <v>118</v>
      </c>
      <c r="E123" s="10"/>
      <c r="F123" s="10"/>
      <c r="G123" s="10"/>
      <c r="H123" s="10"/>
      <c r="I123" s="10"/>
      <c r="J123" s="10"/>
      <c r="K123" s="11">
        <f>K129</f>
        <v>1</v>
      </c>
      <c r="L123" s="11">
        <f>L129</f>
        <v>4592</v>
      </c>
      <c r="M123" s="11">
        <f>M129</f>
        <v>4592</v>
      </c>
    </row>
    <row r="124" spans="1:13" x14ac:dyDescent="0.25">
      <c r="A124" s="12" t="s">
        <v>119</v>
      </c>
      <c r="B124" s="13" t="s">
        <v>22</v>
      </c>
      <c r="C124" s="13" t="s">
        <v>23</v>
      </c>
      <c r="D124" s="21" t="s">
        <v>120</v>
      </c>
      <c r="E124" s="14"/>
      <c r="F124" s="14"/>
      <c r="G124" s="14"/>
      <c r="H124" s="14"/>
      <c r="I124" s="14"/>
      <c r="J124" s="14"/>
      <c r="K124" s="15">
        <f>K127</f>
        <v>200</v>
      </c>
      <c r="L124" s="15">
        <f>L127</f>
        <v>22.96</v>
      </c>
      <c r="M124" s="15">
        <f>M127</f>
        <v>4592</v>
      </c>
    </row>
    <row r="125" spans="1:13" ht="112.5" x14ac:dyDescent="0.25">
      <c r="A125" s="14"/>
      <c r="B125" s="14"/>
      <c r="C125" s="14"/>
      <c r="D125" s="21" t="s">
        <v>121</v>
      </c>
      <c r="E125" s="14"/>
      <c r="F125" s="14"/>
      <c r="G125" s="14"/>
      <c r="H125" s="14"/>
      <c r="I125" s="14"/>
      <c r="J125" s="14"/>
      <c r="K125" s="14"/>
      <c r="L125" s="14"/>
      <c r="M125" s="14"/>
    </row>
    <row r="126" spans="1:13" x14ac:dyDescent="0.25">
      <c r="A126" s="14"/>
      <c r="B126" s="14"/>
      <c r="C126" s="14"/>
      <c r="D126" s="32"/>
      <c r="E126" s="13" t="s">
        <v>17</v>
      </c>
      <c r="F126" s="16">
        <v>1</v>
      </c>
      <c r="G126" s="17">
        <v>40</v>
      </c>
      <c r="H126" s="17">
        <v>5</v>
      </c>
      <c r="I126" s="17">
        <v>0</v>
      </c>
      <c r="J126" s="15">
        <f>OR(F126&lt;&gt;0,G126&lt;&gt;0,H126&lt;&gt;0,I126&lt;&gt;0)*(F126 + (F126 = 0))*(G126 + (G126 = 0))*(H126 + (H126 = 0))*(I126 + (I126 = 0))</f>
        <v>200</v>
      </c>
      <c r="K126" s="14"/>
      <c r="L126" s="14"/>
      <c r="M126" s="14"/>
    </row>
    <row r="127" spans="1:13" x14ac:dyDescent="0.25">
      <c r="A127" s="14"/>
      <c r="B127" s="14"/>
      <c r="C127" s="14"/>
      <c r="D127" s="32"/>
      <c r="E127" s="14"/>
      <c r="F127" s="14"/>
      <c r="G127" s="14"/>
      <c r="H127" s="14"/>
      <c r="I127" s="14"/>
      <c r="J127" s="18" t="s">
        <v>122</v>
      </c>
      <c r="K127" s="19">
        <f>J126</f>
        <v>200</v>
      </c>
      <c r="L127" s="17">
        <v>22.96</v>
      </c>
      <c r="M127" s="19">
        <f>ROUND(K127*L127*1,2)</f>
        <v>4592</v>
      </c>
    </row>
    <row r="128" spans="1:13" ht="0.95" customHeight="1" x14ac:dyDescent="0.25">
      <c r="A128" s="20"/>
      <c r="B128" s="20"/>
      <c r="C128" s="20"/>
      <c r="D128" s="33"/>
      <c r="E128" s="20"/>
      <c r="F128" s="20"/>
      <c r="G128" s="20"/>
      <c r="H128" s="20"/>
      <c r="I128" s="20"/>
      <c r="J128" s="20"/>
      <c r="K128" s="20"/>
      <c r="L128" s="20"/>
      <c r="M128" s="20"/>
    </row>
    <row r="129" spans="1:13" x14ac:dyDescent="0.25">
      <c r="A129" s="14"/>
      <c r="B129" s="14"/>
      <c r="C129" s="14"/>
      <c r="D129" s="32"/>
      <c r="E129" s="14"/>
      <c r="F129" s="14"/>
      <c r="G129" s="14"/>
      <c r="H129" s="14"/>
      <c r="I129" s="14"/>
      <c r="J129" s="18" t="s">
        <v>123</v>
      </c>
      <c r="K129" s="17">
        <v>1</v>
      </c>
      <c r="L129" s="19">
        <f>M124</f>
        <v>4592</v>
      </c>
      <c r="M129" s="19">
        <f>ROUND(K129*L129*1,2)</f>
        <v>4592</v>
      </c>
    </row>
    <row r="130" spans="1:13" ht="0.95" customHeight="1" x14ac:dyDescent="0.25">
      <c r="A130" s="20"/>
      <c r="B130" s="20"/>
      <c r="C130" s="20"/>
      <c r="D130" s="33"/>
      <c r="E130" s="20"/>
      <c r="F130" s="20"/>
      <c r="G130" s="20"/>
      <c r="H130" s="20"/>
      <c r="I130" s="20"/>
      <c r="J130" s="20"/>
      <c r="K130" s="20"/>
      <c r="L130" s="20"/>
      <c r="M130" s="20"/>
    </row>
    <row r="131" spans="1:13" x14ac:dyDescent="0.25">
      <c r="A131" s="9" t="s">
        <v>124</v>
      </c>
      <c r="B131" s="9" t="s">
        <v>16</v>
      </c>
      <c r="C131" s="9" t="s">
        <v>17</v>
      </c>
      <c r="D131" s="31" t="s">
        <v>125</v>
      </c>
      <c r="E131" s="10"/>
      <c r="F131" s="10"/>
      <c r="G131" s="10"/>
      <c r="H131" s="10"/>
      <c r="I131" s="10"/>
      <c r="J131" s="10"/>
      <c r="K131" s="11">
        <f>K137</f>
        <v>1</v>
      </c>
      <c r="L131" s="11">
        <f>L137</f>
        <v>381.05</v>
      </c>
      <c r="M131" s="11">
        <f>M137</f>
        <v>381.05</v>
      </c>
    </row>
    <row r="132" spans="1:13" x14ac:dyDescent="0.25">
      <c r="A132" s="12" t="s">
        <v>126</v>
      </c>
      <c r="B132" s="13" t="s">
        <v>22</v>
      </c>
      <c r="C132" s="13" t="s">
        <v>29</v>
      </c>
      <c r="D132" s="21" t="s">
        <v>127</v>
      </c>
      <c r="E132" s="14"/>
      <c r="F132" s="14"/>
      <c r="G132" s="14"/>
      <c r="H132" s="14"/>
      <c r="I132" s="14"/>
      <c r="J132" s="14"/>
      <c r="K132" s="15">
        <f>K135</f>
        <v>1</v>
      </c>
      <c r="L132" s="15">
        <f>L135</f>
        <v>381.05</v>
      </c>
      <c r="M132" s="15">
        <f>M135</f>
        <v>381.05</v>
      </c>
    </row>
    <row r="133" spans="1:13" ht="112.5" x14ac:dyDescent="0.25">
      <c r="A133" s="14"/>
      <c r="B133" s="14"/>
      <c r="C133" s="14"/>
      <c r="D133" s="21" t="s">
        <v>128</v>
      </c>
      <c r="E133" s="14"/>
      <c r="F133" s="14"/>
      <c r="G133" s="14"/>
      <c r="H133" s="14"/>
      <c r="I133" s="14"/>
      <c r="J133" s="14"/>
      <c r="K133" s="14"/>
      <c r="L133" s="14"/>
      <c r="M133" s="14"/>
    </row>
    <row r="134" spans="1:13" x14ac:dyDescent="0.25">
      <c r="A134" s="14"/>
      <c r="B134" s="14"/>
      <c r="C134" s="14"/>
      <c r="D134" s="32"/>
      <c r="E134" s="13" t="s">
        <v>17</v>
      </c>
      <c r="F134" s="16">
        <v>1</v>
      </c>
      <c r="G134" s="17">
        <v>0</v>
      </c>
      <c r="H134" s="17">
        <v>0</v>
      </c>
      <c r="I134" s="17">
        <v>0</v>
      </c>
      <c r="J134" s="15">
        <f>OR(F134&lt;&gt;0,G134&lt;&gt;0,H134&lt;&gt;0,I134&lt;&gt;0)*(F134 + (F134 = 0))*(G134 + (G134 = 0))*(H134 + (H134 = 0))*(I134 + (I134 = 0))</f>
        <v>1</v>
      </c>
      <c r="K134" s="14"/>
      <c r="L134" s="14"/>
      <c r="M134" s="14"/>
    </row>
    <row r="135" spans="1:13" x14ac:dyDescent="0.25">
      <c r="A135" s="14"/>
      <c r="B135" s="14"/>
      <c r="C135" s="14"/>
      <c r="D135" s="32"/>
      <c r="E135" s="14"/>
      <c r="F135" s="14"/>
      <c r="G135" s="14"/>
      <c r="H135" s="14"/>
      <c r="I135" s="14"/>
      <c r="J135" s="18" t="s">
        <v>129</v>
      </c>
      <c r="K135" s="19">
        <f>J134</f>
        <v>1</v>
      </c>
      <c r="L135" s="17">
        <v>381.05</v>
      </c>
      <c r="M135" s="19">
        <f>ROUND(K135*L135*1,2)</f>
        <v>381.05</v>
      </c>
    </row>
    <row r="136" spans="1:13" ht="0.95" customHeight="1" x14ac:dyDescent="0.25">
      <c r="A136" s="20"/>
      <c r="B136" s="20"/>
      <c r="C136" s="20"/>
      <c r="D136" s="33"/>
      <c r="E136" s="20"/>
      <c r="F136" s="20"/>
      <c r="G136" s="20"/>
      <c r="H136" s="20"/>
      <c r="I136" s="20"/>
      <c r="J136" s="20"/>
      <c r="K136" s="20"/>
      <c r="L136" s="20"/>
      <c r="M136" s="20"/>
    </row>
    <row r="137" spans="1:13" x14ac:dyDescent="0.25">
      <c r="A137" s="14"/>
      <c r="B137" s="14"/>
      <c r="C137" s="14"/>
      <c r="D137" s="32"/>
      <c r="E137" s="14"/>
      <c r="F137" s="14"/>
      <c r="G137" s="14"/>
      <c r="H137" s="14"/>
      <c r="I137" s="14"/>
      <c r="J137" s="18" t="s">
        <v>130</v>
      </c>
      <c r="K137" s="17">
        <v>1</v>
      </c>
      <c r="L137" s="19">
        <f>M132</f>
        <v>381.05</v>
      </c>
      <c r="M137" s="19">
        <f>ROUND(K137*L137*1,2)</f>
        <v>381.05</v>
      </c>
    </row>
    <row r="138" spans="1:13" ht="0.95" customHeight="1" x14ac:dyDescent="0.25">
      <c r="A138" s="20"/>
      <c r="B138" s="20"/>
      <c r="C138" s="20"/>
      <c r="D138" s="33"/>
      <c r="E138" s="20"/>
      <c r="F138" s="20"/>
      <c r="G138" s="20"/>
      <c r="H138" s="20"/>
      <c r="I138" s="20"/>
      <c r="J138" s="20"/>
      <c r="K138" s="20"/>
      <c r="L138" s="20"/>
      <c r="M138" s="20"/>
    </row>
    <row r="139" spans="1:13" x14ac:dyDescent="0.25">
      <c r="A139" s="14"/>
      <c r="B139" s="14"/>
      <c r="C139" s="14"/>
      <c r="D139" s="32"/>
      <c r="E139" s="14"/>
      <c r="F139" s="14"/>
      <c r="G139" s="14"/>
      <c r="H139" s="14"/>
      <c r="I139" s="14"/>
      <c r="J139" s="18" t="s">
        <v>131</v>
      </c>
      <c r="K139" s="22">
        <v>1</v>
      </c>
      <c r="L139" s="19">
        <f>M5+M52+M114+M123+M131</f>
        <v>107637.63</v>
      </c>
      <c r="M139" s="19">
        <f>ROUND(K139*L139*1,2)</f>
        <v>107637.63</v>
      </c>
    </row>
    <row r="140" spans="1:13" ht="0.95" customHeight="1" x14ac:dyDescent="0.25">
      <c r="A140" s="20"/>
      <c r="B140" s="20"/>
      <c r="C140" s="20"/>
      <c r="D140" s="33"/>
      <c r="E140" s="20"/>
      <c r="F140" s="20"/>
      <c r="G140" s="20"/>
      <c r="H140" s="20"/>
      <c r="I140" s="20"/>
      <c r="J140" s="20"/>
      <c r="K140" s="20"/>
      <c r="L140" s="20"/>
      <c r="M140" s="20"/>
    </row>
    <row r="141" spans="1:13" x14ac:dyDescent="0.25">
      <c r="A141" s="5" t="s">
        <v>132</v>
      </c>
      <c r="B141" s="5" t="s">
        <v>16</v>
      </c>
      <c r="C141" s="5" t="s">
        <v>17</v>
      </c>
      <c r="D141" s="30" t="s">
        <v>133</v>
      </c>
      <c r="E141" s="6"/>
      <c r="F141" s="6"/>
      <c r="G141" s="6"/>
      <c r="H141" s="6"/>
      <c r="I141" s="6"/>
      <c r="J141" s="6"/>
      <c r="K141" s="7">
        <f>K279</f>
        <v>1</v>
      </c>
      <c r="L141" s="8">
        <f>L279</f>
        <v>65902.23</v>
      </c>
      <c r="M141" s="8">
        <f>M279</f>
        <v>65902.23</v>
      </c>
    </row>
    <row r="142" spans="1:13" x14ac:dyDescent="0.25">
      <c r="A142" s="9" t="s">
        <v>134</v>
      </c>
      <c r="B142" s="9" t="s">
        <v>16</v>
      </c>
      <c r="C142" s="9" t="s">
        <v>17</v>
      </c>
      <c r="D142" s="31" t="s">
        <v>135</v>
      </c>
      <c r="E142" s="10"/>
      <c r="F142" s="10"/>
      <c r="G142" s="10"/>
      <c r="H142" s="10"/>
      <c r="I142" s="10"/>
      <c r="J142" s="10"/>
      <c r="K142" s="11">
        <f>K155</f>
        <v>1</v>
      </c>
      <c r="L142" s="11">
        <f>L155</f>
        <v>10556.86</v>
      </c>
      <c r="M142" s="11">
        <f>M155</f>
        <v>10556.86</v>
      </c>
    </row>
    <row r="143" spans="1:13" x14ac:dyDescent="0.25">
      <c r="A143" s="12" t="s">
        <v>136</v>
      </c>
      <c r="B143" s="13" t="s">
        <v>22</v>
      </c>
      <c r="C143" s="13" t="s">
        <v>137</v>
      </c>
      <c r="D143" s="21" t="s">
        <v>138</v>
      </c>
      <c r="E143" s="14"/>
      <c r="F143" s="14"/>
      <c r="G143" s="14"/>
      <c r="H143" s="14"/>
      <c r="I143" s="14"/>
      <c r="J143" s="14"/>
      <c r="K143" s="15">
        <f>K147</f>
        <v>385.5</v>
      </c>
      <c r="L143" s="15">
        <f>L147</f>
        <v>18.010000000000002</v>
      </c>
      <c r="M143" s="15">
        <f>M147</f>
        <v>6942.86</v>
      </c>
    </row>
    <row r="144" spans="1:13" ht="67.5" x14ac:dyDescent="0.25">
      <c r="A144" s="14"/>
      <c r="B144" s="14"/>
      <c r="C144" s="14"/>
      <c r="D144" s="21" t="s">
        <v>139</v>
      </c>
      <c r="E144" s="14"/>
      <c r="F144" s="14"/>
      <c r="G144" s="14"/>
      <c r="H144" s="14"/>
      <c r="I144" s="14"/>
      <c r="J144" s="14"/>
      <c r="K144" s="14"/>
      <c r="L144" s="14"/>
      <c r="M144" s="14"/>
    </row>
    <row r="145" spans="1:13" x14ac:dyDescent="0.25">
      <c r="A145" s="14"/>
      <c r="B145" s="14"/>
      <c r="C145" s="14"/>
      <c r="D145" s="32"/>
      <c r="E145" s="13" t="s">
        <v>140</v>
      </c>
      <c r="F145" s="16"/>
      <c r="G145" s="17"/>
      <c r="H145" s="17"/>
      <c r="I145" s="17"/>
      <c r="J145" s="15">
        <f>OR(F145&lt;&gt;0,G145&lt;&gt;0,H145&lt;&gt;0,I145&lt;&gt;0)*(F145 + (F145 = 0))*(G145 + (G145 = 0))*(H145 + (H145 = 0))*(I145 + (I145 = 0))</f>
        <v>0</v>
      </c>
      <c r="K145" s="14"/>
      <c r="L145" s="14"/>
      <c r="M145" s="14"/>
    </row>
    <row r="146" spans="1:13" x14ac:dyDescent="0.25">
      <c r="A146" s="14"/>
      <c r="B146" s="14"/>
      <c r="C146" s="14"/>
      <c r="D146" s="32"/>
      <c r="E146" s="13" t="s">
        <v>141</v>
      </c>
      <c r="F146" s="16">
        <v>1</v>
      </c>
      <c r="G146" s="17">
        <v>1285</v>
      </c>
      <c r="H146" s="17">
        <v>0</v>
      </c>
      <c r="I146" s="17">
        <v>0.3</v>
      </c>
      <c r="J146" s="15">
        <f>OR(F146&lt;&gt;0,G146&lt;&gt;0,H146&lt;&gt;0,I146&lt;&gt;0)*(F146 + (F146 = 0))*(G146 + (G146 = 0))*(H146 + (H146 = 0))*(I146 + (I146 = 0))</f>
        <v>385.5</v>
      </c>
      <c r="K146" s="14"/>
      <c r="L146" s="14"/>
      <c r="M146" s="14"/>
    </row>
    <row r="147" spans="1:13" x14ac:dyDescent="0.25">
      <c r="A147" s="14"/>
      <c r="B147" s="14"/>
      <c r="C147" s="14"/>
      <c r="D147" s="32"/>
      <c r="E147" s="14"/>
      <c r="F147" s="14"/>
      <c r="G147" s="14"/>
      <c r="H147" s="14"/>
      <c r="I147" s="14"/>
      <c r="J147" s="18" t="s">
        <v>142</v>
      </c>
      <c r="K147" s="19">
        <f>SUM(J145:J146)</f>
        <v>385.5</v>
      </c>
      <c r="L147" s="17">
        <v>18.010000000000002</v>
      </c>
      <c r="M147" s="19">
        <f>ROUND(K147*L147*1,2)</f>
        <v>6942.86</v>
      </c>
    </row>
    <row r="148" spans="1:13" ht="0.95" customHeight="1" x14ac:dyDescent="0.25">
      <c r="A148" s="20"/>
      <c r="B148" s="20"/>
      <c r="C148" s="20"/>
      <c r="D148" s="33"/>
      <c r="E148" s="20"/>
      <c r="F148" s="20"/>
      <c r="G148" s="20"/>
      <c r="H148" s="20"/>
      <c r="I148" s="20"/>
      <c r="J148" s="20"/>
      <c r="K148" s="20"/>
      <c r="L148" s="20"/>
      <c r="M148" s="20"/>
    </row>
    <row r="149" spans="1:13" x14ac:dyDescent="0.25">
      <c r="A149" s="12" t="s">
        <v>143</v>
      </c>
      <c r="B149" s="13" t="s">
        <v>22</v>
      </c>
      <c r="C149" s="13" t="s">
        <v>23</v>
      </c>
      <c r="D149" s="21" t="s">
        <v>144</v>
      </c>
      <c r="E149" s="14"/>
      <c r="F149" s="14"/>
      <c r="G149" s="14"/>
      <c r="H149" s="14"/>
      <c r="I149" s="14"/>
      <c r="J149" s="14"/>
      <c r="K149" s="15">
        <f>K153</f>
        <v>1390</v>
      </c>
      <c r="L149" s="15">
        <f>L153</f>
        <v>2.6</v>
      </c>
      <c r="M149" s="15">
        <f>M153</f>
        <v>3614</v>
      </c>
    </row>
    <row r="150" spans="1:13" ht="33.75" x14ac:dyDescent="0.25">
      <c r="A150" s="14"/>
      <c r="B150" s="14"/>
      <c r="C150" s="14"/>
      <c r="D150" s="21" t="s">
        <v>145</v>
      </c>
      <c r="E150" s="14"/>
      <c r="F150" s="14"/>
      <c r="G150" s="14"/>
      <c r="H150" s="14"/>
      <c r="I150" s="14"/>
      <c r="J150" s="14"/>
      <c r="K150" s="14"/>
      <c r="L150" s="14"/>
      <c r="M150" s="14"/>
    </row>
    <row r="151" spans="1:13" x14ac:dyDescent="0.25">
      <c r="A151" s="14"/>
      <c r="B151" s="14"/>
      <c r="C151" s="14"/>
      <c r="D151" s="32"/>
      <c r="E151" s="13" t="s">
        <v>140</v>
      </c>
      <c r="F151" s="16"/>
      <c r="G151" s="17"/>
      <c r="H151" s="17"/>
      <c r="I151" s="17"/>
      <c r="J151" s="15">
        <f>OR(F151&lt;&gt;0,G151&lt;&gt;0,H151&lt;&gt;0,I151&lt;&gt;0)*(F151 + (F151 = 0))*(G151 + (G151 = 0))*(H151 + (H151 = 0))*(I151 + (I151 = 0))</f>
        <v>0</v>
      </c>
      <c r="K151" s="14"/>
      <c r="L151" s="14"/>
      <c r="M151" s="14"/>
    </row>
    <row r="152" spans="1:13" x14ac:dyDescent="0.25">
      <c r="A152" s="14"/>
      <c r="B152" s="14"/>
      <c r="C152" s="14"/>
      <c r="D152" s="32"/>
      <c r="E152" s="13" t="s">
        <v>17</v>
      </c>
      <c r="F152" s="16">
        <v>1</v>
      </c>
      <c r="G152" s="17">
        <v>1390</v>
      </c>
      <c r="H152" s="17">
        <v>0</v>
      </c>
      <c r="I152" s="17">
        <v>0</v>
      </c>
      <c r="J152" s="15">
        <f>OR(F152&lt;&gt;0,G152&lt;&gt;0,H152&lt;&gt;0,I152&lt;&gt;0)*(F152 + (F152 = 0))*(G152 + (G152 = 0))*(H152 + (H152 = 0))*(I152 + (I152 = 0))</f>
        <v>1390</v>
      </c>
      <c r="K152" s="14"/>
      <c r="L152" s="14"/>
      <c r="M152" s="14"/>
    </row>
    <row r="153" spans="1:13" x14ac:dyDescent="0.25">
      <c r="A153" s="14"/>
      <c r="B153" s="14"/>
      <c r="C153" s="14"/>
      <c r="D153" s="32"/>
      <c r="E153" s="14"/>
      <c r="F153" s="14"/>
      <c r="G153" s="14"/>
      <c r="H153" s="14"/>
      <c r="I153" s="14"/>
      <c r="J153" s="18" t="s">
        <v>146</v>
      </c>
      <c r="K153" s="19">
        <f>SUM(J151:J152)</f>
        <v>1390</v>
      </c>
      <c r="L153" s="17">
        <v>2.6</v>
      </c>
      <c r="M153" s="19">
        <f>ROUND(K153*L153*1,2)</f>
        <v>3614</v>
      </c>
    </row>
    <row r="154" spans="1:13" ht="0.95" customHeight="1" x14ac:dyDescent="0.25">
      <c r="A154" s="20"/>
      <c r="B154" s="20"/>
      <c r="C154" s="20"/>
      <c r="D154" s="33"/>
      <c r="E154" s="20"/>
      <c r="F154" s="20"/>
      <c r="G154" s="20"/>
      <c r="H154" s="20"/>
      <c r="I154" s="20"/>
      <c r="J154" s="20"/>
      <c r="K154" s="20"/>
      <c r="L154" s="20"/>
      <c r="M154" s="20"/>
    </row>
    <row r="155" spans="1:13" x14ac:dyDescent="0.25">
      <c r="A155" s="14"/>
      <c r="B155" s="14"/>
      <c r="C155" s="14"/>
      <c r="D155" s="32"/>
      <c r="E155" s="14"/>
      <c r="F155" s="14"/>
      <c r="G155" s="14"/>
      <c r="H155" s="14"/>
      <c r="I155" s="14"/>
      <c r="J155" s="18" t="s">
        <v>147</v>
      </c>
      <c r="K155" s="17">
        <v>1</v>
      </c>
      <c r="L155" s="19">
        <f>M143+M149</f>
        <v>10556.86</v>
      </c>
      <c r="M155" s="19">
        <f>ROUND(K155*L155*1,2)</f>
        <v>10556.86</v>
      </c>
    </row>
    <row r="156" spans="1:13" ht="0.95" customHeight="1" x14ac:dyDescent="0.25">
      <c r="A156" s="20"/>
      <c r="B156" s="20"/>
      <c r="C156" s="20"/>
      <c r="D156" s="33"/>
      <c r="E156" s="20"/>
      <c r="F156" s="20"/>
      <c r="G156" s="20"/>
      <c r="H156" s="20"/>
      <c r="I156" s="20"/>
      <c r="J156" s="20"/>
      <c r="K156" s="20"/>
      <c r="L156" s="20"/>
      <c r="M156" s="20"/>
    </row>
    <row r="157" spans="1:13" x14ac:dyDescent="0.25">
      <c r="A157" s="9" t="s">
        <v>148</v>
      </c>
      <c r="B157" s="9" t="s">
        <v>16</v>
      </c>
      <c r="C157" s="9" t="s">
        <v>17</v>
      </c>
      <c r="D157" s="31" t="s">
        <v>149</v>
      </c>
      <c r="E157" s="10"/>
      <c r="F157" s="10"/>
      <c r="G157" s="10"/>
      <c r="H157" s="10"/>
      <c r="I157" s="10"/>
      <c r="J157" s="10"/>
      <c r="K157" s="11">
        <f>K173</f>
        <v>1</v>
      </c>
      <c r="L157" s="11">
        <f>L173</f>
        <v>343.1</v>
      </c>
      <c r="M157" s="11">
        <f>M173</f>
        <v>343.1</v>
      </c>
    </row>
    <row r="158" spans="1:13" x14ac:dyDescent="0.25">
      <c r="A158" s="12" t="s">
        <v>150</v>
      </c>
      <c r="B158" s="13" t="s">
        <v>22</v>
      </c>
      <c r="C158" s="13" t="s">
        <v>137</v>
      </c>
      <c r="D158" s="21" t="s">
        <v>151</v>
      </c>
      <c r="E158" s="14"/>
      <c r="F158" s="14"/>
      <c r="G158" s="14"/>
      <c r="H158" s="14"/>
      <c r="I158" s="14"/>
      <c r="J158" s="14"/>
      <c r="K158" s="15">
        <f>K165</f>
        <v>218.4</v>
      </c>
      <c r="L158" s="15">
        <f>L165</f>
        <v>1.41</v>
      </c>
      <c r="M158" s="15">
        <f>M165</f>
        <v>307.94</v>
      </c>
    </row>
    <row r="159" spans="1:13" ht="67.5" x14ac:dyDescent="0.25">
      <c r="A159" s="14"/>
      <c r="B159" s="14"/>
      <c r="C159" s="14"/>
      <c r="D159" s="21" t="s">
        <v>152</v>
      </c>
      <c r="E159" s="14"/>
      <c r="F159" s="14"/>
      <c r="G159" s="14"/>
      <c r="H159" s="14"/>
      <c r="I159" s="14"/>
      <c r="J159" s="14"/>
      <c r="K159" s="14"/>
      <c r="L159" s="14"/>
      <c r="M159" s="14"/>
    </row>
    <row r="160" spans="1:13" x14ac:dyDescent="0.25">
      <c r="A160" s="14"/>
      <c r="B160" s="14"/>
      <c r="C160" s="14"/>
      <c r="D160" s="32"/>
      <c r="E160" s="13" t="s">
        <v>153</v>
      </c>
      <c r="F160" s="16"/>
      <c r="G160" s="17"/>
      <c r="H160" s="17"/>
      <c r="I160" s="17"/>
      <c r="J160" s="17">
        <v>67</v>
      </c>
      <c r="K160" s="14"/>
      <c r="L160" s="14"/>
      <c r="M160" s="14"/>
    </row>
    <row r="161" spans="1:13" x14ac:dyDescent="0.25">
      <c r="A161" s="14"/>
      <c r="B161" s="14"/>
      <c r="C161" s="14"/>
      <c r="D161" s="32"/>
      <c r="E161" s="13" t="s">
        <v>154</v>
      </c>
      <c r="F161" s="16"/>
      <c r="G161" s="17"/>
      <c r="H161" s="17"/>
      <c r="I161" s="17"/>
      <c r="J161" s="17">
        <v>66.599999999999994</v>
      </c>
      <c r="K161" s="14"/>
      <c r="L161" s="14"/>
      <c r="M161" s="14"/>
    </row>
    <row r="162" spans="1:13" x14ac:dyDescent="0.25">
      <c r="A162" s="14"/>
      <c r="B162" s="14"/>
      <c r="C162" s="14"/>
      <c r="D162" s="32"/>
      <c r="E162" s="13" t="s">
        <v>155</v>
      </c>
      <c r="F162" s="16"/>
      <c r="G162" s="17"/>
      <c r="H162" s="17"/>
      <c r="I162" s="17"/>
      <c r="J162" s="17">
        <v>12.3</v>
      </c>
      <c r="K162" s="14"/>
      <c r="L162" s="14"/>
      <c r="M162" s="14"/>
    </row>
    <row r="163" spans="1:13" x14ac:dyDescent="0.25">
      <c r="A163" s="14"/>
      <c r="B163" s="14"/>
      <c r="C163" s="14"/>
      <c r="D163" s="32"/>
      <c r="E163" s="13" t="s">
        <v>156</v>
      </c>
      <c r="F163" s="16">
        <v>0</v>
      </c>
      <c r="G163" s="17">
        <v>0</v>
      </c>
      <c r="H163" s="17">
        <v>1</v>
      </c>
      <c r="I163" s="17">
        <v>0.5</v>
      </c>
      <c r="J163" s="15">
        <f>OR(F163&lt;&gt;0,G163&lt;&gt;0,H163&lt;&gt;0,I163&lt;&gt;0)*(F163 + (F163 = 0))*(G163 + (G163 = 0))*(H163 + (H163 = 0))*(I163 + (I163 = 0))</f>
        <v>0.5</v>
      </c>
      <c r="K163" s="14"/>
      <c r="L163" s="14"/>
      <c r="M163" s="14"/>
    </row>
    <row r="164" spans="1:13" x14ac:dyDescent="0.25">
      <c r="A164" s="14"/>
      <c r="B164" s="14"/>
      <c r="C164" s="14"/>
      <c r="D164" s="32"/>
      <c r="E164" s="13" t="s">
        <v>157</v>
      </c>
      <c r="F164" s="16"/>
      <c r="G164" s="17"/>
      <c r="H164" s="17"/>
      <c r="I164" s="17"/>
      <c r="J164" s="17">
        <v>72</v>
      </c>
      <c r="K164" s="14"/>
      <c r="L164" s="14"/>
      <c r="M164" s="14"/>
    </row>
    <row r="165" spans="1:13" x14ac:dyDescent="0.25">
      <c r="A165" s="14"/>
      <c r="B165" s="14"/>
      <c r="C165" s="14"/>
      <c r="D165" s="32"/>
      <c r="E165" s="14"/>
      <c r="F165" s="14"/>
      <c r="G165" s="14"/>
      <c r="H165" s="14"/>
      <c r="I165" s="14"/>
      <c r="J165" s="18" t="s">
        <v>158</v>
      </c>
      <c r="K165" s="19">
        <f>SUM(J160:J164)</f>
        <v>218.4</v>
      </c>
      <c r="L165" s="17">
        <v>1.41</v>
      </c>
      <c r="M165" s="19">
        <f>ROUND(K165*L165*1,2)</f>
        <v>307.94</v>
      </c>
    </row>
    <row r="166" spans="1:13" ht="0.95" customHeight="1" x14ac:dyDescent="0.25">
      <c r="A166" s="20"/>
      <c r="B166" s="20"/>
      <c r="C166" s="20"/>
      <c r="D166" s="33"/>
      <c r="E166" s="20"/>
      <c r="F166" s="20"/>
      <c r="G166" s="20"/>
      <c r="H166" s="20"/>
      <c r="I166" s="20"/>
      <c r="J166" s="20"/>
      <c r="K166" s="20"/>
      <c r="L166" s="20"/>
      <c r="M166" s="20"/>
    </row>
    <row r="167" spans="1:13" x14ac:dyDescent="0.25">
      <c r="A167" s="12" t="s">
        <v>159</v>
      </c>
      <c r="B167" s="13" t="s">
        <v>22</v>
      </c>
      <c r="C167" s="13" t="s">
        <v>137</v>
      </c>
      <c r="D167" s="21" t="s">
        <v>160</v>
      </c>
      <c r="E167" s="14"/>
      <c r="F167" s="14"/>
      <c r="G167" s="14"/>
      <c r="H167" s="14"/>
      <c r="I167" s="14"/>
      <c r="J167" s="14"/>
      <c r="K167" s="15">
        <f>K171</f>
        <v>18.8</v>
      </c>
      <c r="L167" s="15">
        <f>L171</f>
        <v>1.87</v>
      </c>
      <c r="M167" s="15">
        <f>M171</f>
        <v>35.159999999999997</v>
      </c>
    </row>
    <row r="168" spans="1:13" ht="56.25" x14ac:dyDescent="0.25">
      <c r="A168" s="14"/>
      <c r="B168" s="14"/>
      <c r="C168" s="14"/>
      <c r="D168" s="21" t="s">
        <v>161</v>
      </c>
      <c r="E168" s="14"/>
      <c r="F168" s="14"/>
      <c r="G168" s="14"/>
      <c r="H168" s="14"/>
      <c r="I168" s="14"/>
      <c r="J168" s="14"/>
      <c r="K168" s="14"/>
      <c r="L168" s="14"/>
      <c r="M168" s="14"/>
    </row>
    <row r="169" spans="1:13" x14ac:dyDescent="0.25">
      <c r="A169" s="14"/>
      <c r="B169" s="14"/>
      <c r="C169" s="14"/>
      <c r="D169" s="32"/>
      <c r="E169" s="13" t="s">
        <v>162</v>
      </c>
      <c r="F169" s="16">
        <v>2</v>
      </c>
      <c r="G169" s="17">
        <v>1.4</v>
      </c>
      <c r="H169" s="17">
        <v>1.4</v>
      </c>
      <c r="I169" s="17">
        <v>2.5</v>
      </c>
      <c r="J169" s="15">
        <f>OR(F169&lt;&gt;0,G169&lt;&gt;0,H169&lt;&gt;0,I169&lt;&gt;0)*(F169 + (F169 = 0))*(G169 + (G169 = 0))*(H169 + (H169 = 0))*(I169 + (I169 = 0))</f>
        <v>9.8000000000000007</v>
      </c>
      <c r="K169" s="14"/>
      <c r="L169" s="14"/>
      <c r="M169" s="14"/>
    </row>
    <row r="170" spans="1:13" x14ac:dyDescent="0.25">
      <c r="A170" s="14"/>
      <c r="B170" s="14"/>
      <c r="C170" s="14"/>
      <c r="D170" s="32"/>
      <c r="E170" s="13" t="s">
        <v>163</v>
      </c>
      <c r="F170" s="16">
        <v>9</v>
      </c>
      <c r="G170" s="17">
        <v>1</v>
      </c>
      <c r="H170" s="17">
        <v>1</v>
      </c>
      <c r="I170" s="17">
        <v>1</v>
      </c>
      <c r="J170" s="15">
        <f>OR(F170&lt;&gt;0,G170&lt;&gt;0,H170&lt;&gt;0,I170&lt;&gt;0)*(F170 + (F170 = 0))*(G170 + (G170 = 0))*(H170 + (H170 = 0))*(I170 + (I170 = 0))</f>
        <v>9</v>
      </c>
      <c r="K170" s="14"/>
      <c r="L170" s="14"/>
      <c r="M170" s="14"/>
    </row>
    <row r="171" spans="1:13" x14ac:dyDescent="0.25">
      <c r="A171" s="14"/>
      <c r="B171" s="14"/>
      <c r="C171" s="14"/>
      <c r="D171" s="32"/>
      <c r="E171" s="14"/>
      <c r="F171" s="14"/>
      <c r="G171" s="14"/>
      <c r="H171" s="14"/>
      <c r="I171" s="14"/>
      <c r="J171" s="18" t="s">
        <v>164</v>
      </c>
      <c r="K171" s="19">
        <f>SUM(J169:J170)</f>
        <v>18.8</v>
      </c>
      <c r="L171" s="17">
        <v>1.87</v>
      </c>
      <c r="M171" s="19">
        <f>ROUND(K171*L171*1,2)</f>
        <v>35.159999999999997</v>
      </c>
    </row>
    <row r="172" spans="1:13" ht="0.95" customHeight="1" x14ac:dyDescent="0.25">
      <c r="A172" s="20"/>
      <c r="B172" s="20"/>
      <c r="C172" s="20"/>
      <c r="D172" s="33"/>
      <c r="E172" s="20"/>
      <c r="F172" s="20"/>
      <c r="G172" s="20"/>
      <c r="H172" s="20"/>
      <c r="I172" s="20"/>
      <c r="J172" s="20"/>
      <c r="K172" s="20"/>
      <c r="L172" s="20"/>
      <c r="M172" s="20"/>
    </row>
    <row r="173" spans="1:13" x14ac:dyDescent="0.25">
      <c r="A173" s="14"/>
      <c r="B173" s="14"/>
      <c r="C173" s="14"/>
      <c r="D173" s="32"/>
      <c r="E173" s="14"/>
      <c r="F173" s="14"/>
      <c r="G173" s="14"/>
      <c r="H173" s="14"/>
      <c r="I173" s="14"/>
      <c r="J173" s="18" t="s">
        <v>165</v>
      </c>
      <c r="K173" s="17">
        <v>1</v>
      </c>
      <c r="L173" s="19">
        <f>M158+M167</f>
        <v>343.1</v>
      </c>
      <c r="M173" s="19">
        <f>ROUND(K173*L173*1,2)</f>
        <v>343.1</v>
      </c>
    </row>
    <row r="174" spans="1:13" ht="0.95" customHeight="1" x14ac:dyDescent="0.25">
      <c r="A174" s="20"/>
      <c r="B174" s="20"/>
      <c r="C174" s="20"/>
      <c r="D174" s="33"/>
      <c r="E174" s="20"/>
      <c r="F174" s="20"/>
      <c r="G174" s="20"/>
      <c r="H174" s="20"/>
      <c r="I174" s="20"/>
      <c r="J174" s="20"/>
      <c r="K174" s="20"/>
      <c r="L174" s="20"/>
      <c r="M174" s="20"/>
    </row>
    <row r="175" spans="1:13" x14ac:dyDescent="0.25">
      <c r="A175" s="9" t="s">
        <v>166</v>
      </c>
      <c r="B175" s="9" t="s">
        <v>16</v>
      </c>
      <c r="C175" s="9" t="s">
        <v>17</v>
      </c>
      <c r="D175" s="31" t="s">
        <v>167</v>
      </c>
      <c r="E175" s="10"/>
      <c r="F175" s="10"/>
      <c r="G175" s="10"/>
      <c r="H175" s="10"/>
      <c r="I175" s="10"/>
      <c r="J175" s="10"/>
      <c r="K175" s="11">
        <f>K245</f>
        <v>1</v>
      </c>
      <c r="L175" s="11">
        <f>L245</f>
        <v>11208.73</v>
      </c>
      <c r="M175" s="11">
        <f>M245</f>
        <v>11208.73</v>
      </c>
    </row>
    <row r="176" spans="1:13" x14ac:dyDescent="0.25">
      <c r="A176" s="12" t="s">
        <v>168</v>
      </c>
      <c r="B176" s="13" t="s">
        <v>22</v>
      </c>
      <c r="C176" s="13" t="s">
        <v>29</v>
      </c>
      <c r="D176" s="21" t="s">
        <v>169</v>
      </c>
      <c r="E176" s="14"/>
      <c r="F176" s="14"/>
      <c r="G176" s="14"/>
      <c r="H176" s="14"/>
      <c r="I176" s="14"/>
      <c r="J176" s="14"/>
      <c r="K176" s="15">
        <f>K179</f>
        <v>1</v>
      </c>
      <c r="L176" s="15">
        <f>L179</f>
        <v>175.1</v>
      </c>
      <c r="M176" s="15">
        <f>M179</f>
        <v>175.1</v>
      </c>
    </row>
    <row r="177" spans="1:13" ht="191.25" x14ac:dyDescent="0.25">
      <c r="A177" s="14"/>
      <c r="B177" s="14"/>
      <c r="C177" s="14"/>
      <c r="D177" s="21" t="s">
        <v>170</v>
      </c>
      <c r="E177" s="14"/>
      <c r="F177" s="14"/>
      <c r="G177" s="14"/>
      <c r="H177" s="14"/>
      <c r="I177" s="14"/>
      <c r="J177" s="14"/>
      <c r="K177" s="14"/>
      <c r="L177" s="14"/>
      <c r="M177" s="14"/>
    </row>
    <row r="178" spans="1:13" x14ac:dyDescent="0.25">
      <c r="A178" s="14"/>
      <c r="B178" s="14"/>
      <c r="C178" s="14"/>
      <c r="D178" s="32"/>
      <c r="E178" s="13" t="s">
        <v>171</v>
      </c>
      <c r="F178" s="16">
        <v>1</v>
      </c>
      <c r="G178" s="17">
        <v>0</v>
      </c>
      <c r="H178" s="17">
        <v>0</v>
      </c>
      <c r="I178" s="17">
        <v>0</v>
      </c>
      <c r="J178" s="15">
        <f>OR(F178&lt;&gt;0,G178&lt;&gt;0,H178&lt;&gt;0,I178&lt;&gt;0)*(F178 + (F178 = 0))*(G178 + (G178 = 0))*(H178 + (H178 = 0))*(I178 + (I178 = 0))</f>
        <v>1</v>
      </c>
      <c r="K178" s="14"/>
      <c r="L178" s="14"/>
      <c r="M178" s="14"/>
    </row>
    <row r="179" spans="1:13" x14ac:dyDescent="0.25">
      <c r="A179" s="14"/>
      <c r="B179" s="14"/>
      <c r="C179" s="14"/>
      <c r="D179" s="32"/>
      <c r="E179" s="14"/>
      <c r="F179" s="14"/>
      <c r="G179" s="14"/>
      <c r="H179" s="14"/>
      <c r="I179" s="14"/>
      <c r="J179" s="18" t="s">
        <v>172</v>
      </c>
      <c r="K179" s="19">
        <f>J178</f>
        <v>1</v>
      </c>
      <c r="L179" s="17">
        <v>175.1</v>
      </c>
      <c r="M179" s="19">
        <f>ROUND(K179*L179*1,2)</f>
        <v>175.1</v>
      </c>
    </row>
    <row r="180" spans="1:13" ht="0.95" customHeight="1" x14ac:dyDescent="0.25">
      <c r="A180" s="20"/>
      <c r="B180" s="20"/>
      <c r="C180" s="20"/>
      <c r="D180" s="33"/>
      <c r="E180" s="20"/>
      <c r="F180" s="20"/>
      <c r="G180" s="20"/>
      <c r="H180" s="20"/>
      <c r="I180" s="20"/>
      <c r="J180" s="20"/>
      <c r="K180" s="20"/>
      <c r="L180" s="20"/>
      <c r="M180" s="20"/>
    </row>
    <row r="181" spans="1:13" x14ac:dyDescent="0.25">
      <c r="A181" s="12" t="s">
        <v>173</v>
      </c>
      <c r="B181" s="13" t="s">
        <v>22</v>
      </c>
      <c r="C181" s="13" t="s">
        <v>29</v>
      </c>
      <c r="D181" s="21" t="s">
        <v>174</v>
      </c>
      <c r="E181" s="14"/>
      <c r="F181" s="14"/>
      <c r="G181" s="14"/>
      <c r="H181" s="14"/>
      <c r="I181" s="14"/>
      <c r="J181" s="14"/>
      <c r="K181" s="15">
        <f>K184</f>
        <v>2</v>
      </c>
      <c r="L181" s="15">
        <f>L184</f>
        <v>117.26</v>
      </c>
      <c r="M181" s="15">
        <f>M184</f>
        <v>234.52</v>
      </c>
    </row>
    <row r="182" spans="1:13" ht="90" x14ac:dyDescent="0.25">
      <c r="A182" s="14"/>
      <c r="B182" s="14"/>
      <c r="C182" s="14"/>
      <c r="D182" s="21" t="s">
        <v>175</v>
      </c>
      <c r="E182" s="14"/>
      <c r="F182" s="14"/>
      <c r="G182" s="14"/>
      <c r="H182" s="14"/>
      <c r="I182" s="14"/>
      <c r="J182" s="14"/>
      <c r="K182" s="14"/>
      <c r="L182" s="14"/>
      <c r="M182" s="14"/>
    </row>
    <row r="183" spans="1:13" x14ac:dyDescent="0.25">
      <c r="A183" s="14"/>
      <c r="B183" s="14"/>
      <c r="C183" s="14"/>
      <c r="D183" s="32"/>
      <c r="E183" s="13" t="s">
        <v>17</v>
      </c>
      <c r="F183" s="16">
        <v>2</v>
      </c>
      <c r="G183" s="17">
        <v>0</v>
      </c>
      <c r="H183" s="17">
        <v>0</v>
      </c>
      <c r="I183" s="17">
        <v>0</v>
      </c>
      <c r="J183" s="15">
        <f>OR(F183&lt;&gt;0,G183&lt;&gt;0,H183&lt;&gt;0,I183&lt;&gt;0)*(F183 + (F183 = 0))*(G183 + (G183 = 0))*(H183 + (H183 = 0))*(I183 + (I183 = 0))</f>
        <v>2</v>
      </c>
      <c r="K183" s="14"/>
      <c r="L183" s="14"/>
      <c r="M183" s="14"/>
    </row>
    <row r="184" spans="1:13" x14ac:dyDescent="0.25">
      <c r="A184" s="14"/>
      <c r="B184" s="14"/>
      <c r="C184" s="14"/>
      <c r="D184" s="32"/>
      <c r="E184" s="14"/>
      <c r="F184" s="14"/>
      <c r="G184" s="14"/>
      <c r="H184" s="14"/>
      <c r="I184" s="14"/>
      <c r="J184" s="18" t="s">
        <v>176</v>
      </c>
      <c r="K184" s="19">
        <f>J183</f>
        <v>2</v>
      </c>
      <c r="L184" s="17">
        <v>117.26</v>
      </c>
      <c r="M184" s="19">
        <f>ROUND(K184*L184*1,2)</f>
        <v>234.52</v>
      </c>
    </row>
    <row r="185" spans="1:13" ht="0.95" customHeight="1" x14ac:dyDescent="0.25">
      <c r="A185" s="20"/>
      <c r="B185" s="20"/>
      <c r="C185" s="20"/>
      <c r="D185" s="33"/>
      <c r="E185" s="20"/>
      <c r="F185" s="20"/>
      <c r="G185" s="20"/>
      <c r="H185" s="20"/>
      <c r="I185" s="20"/>
      <c r="J185" s="20"/>
      <c r="K185" s="20"/>
      <c r="L185" s="20"/>
      <c r="M185" s="20"/>
    </row>
    <row r="186" spans="1:13" x14ac:dyDescent="0.25">
      <c r="A186" s="12" t="s">
        <v>177</v>
      </c>
      <c r="B186" s="13" t="s">
        <v>22</v>
      </c>
      <c r="C186" s="13" t="s">
        <v>29</v>
      </c>
      <c r="D186" s="21" t="s">
        <v>178</v>
      </c>
      <c r="E186" s="14"/>
      <c r="F186" s="14"/>
      <c r="G186" s="14"/>
      <c r="H186" s="14"/>
      <c r="I186" s="14"/>
      <c r="J186" s="14"/>
      <c r="K186" s="15">
        <f>K189</f>
        <v>5</v>
      </c>
      <c r="L186" s="15">
        <f>L189</f>
        <v>131.68</v>
      </c>
      <c r="M186" s="15">
        <f>M189</f>
        <v>658.4</v>
      </c>
    </row>
    <row r="187" spans="1:13" ht="90" x14ac:dyDescent="0.25">
      <c r="A187" s="14"/>
      <c r="B187" s="14"/>
      <c r="C187" s="14"/>
      <c r="D187" s="21" t="s">
        <v>179</v>
      </c>
      <c r="E187" s="14"/>
      <c r="F187" s="14"/>
      <c r="G187" s="14"/>
      <c r="H187" s="14"/>
      <c r="I187" s="14"/>
      <c r="J187" s="14"/>
      <c r="K187" s="14"/>
      <c r="L187" s="14"/>
      <c r="M187" s="14"/>
    </row>
    <row r="188" spans="1:13" x14ac:dyDescent="0.25">
      <c r="A188" s="14"/>
      <c r="B188" s="14"/>
      <c r="C188" s="14"/>
      <c r="D188" s="32"/>
      <c r="E188" s="13" t="s">
        <v>17</v>
      </c>
      <c r="F188" s="16">
        <v>5</v>
      </c>
      <c r="G188" s="17">
        <v>0</v>
      </c>
      <c r="H188" s="17">
        <v>0</v>
      </c>
      <c r="I188" s="17">
        <v>0</v>
      </c>
      <c r="J188" s="15">
        <f>OR(F188&lt;&gt;0,G188&lt;&gt;0,H188&lt;&gt;0,I188&lt;&gt;0)*(F188 + (F188 = 0))*(G188 + (G188 = 0))*(H188 + (H188 = 0))*(I188 + (I188 = 0))</f>
        <v>5</v>
      </c>
      <c r="K188" s="14"/>
      <c r="L188" s="14"/>
      <c r="M188" s="14"/>
    </row>
    <row r="189" spans="1:13" x14ac:dyDescent="0.25">
      <c r="A189" s="14"/>
      <c r="B189" s="14"/>
      <c r="C189" s="14"/>
      <c r="D189" s="32"/>
      <c r="E189" s="14"/>
      <c r="F189" s="14"/>
      <c r="G189" s="14"/>
      <c r="H189" s="14"/>
      <c r="I189" s="14"/>
      <c r="J189" s="18" t="s">
        <v>180</v>
      </c>
      <c r="K189" s="19">
        <f>J188</f>
        <v>5</v>
      </c>
      <c r="L189" s="17">
        <v>131.68</v>
      </c>
      <c r="M189" s="19">
        <f>ROUND(K189*L189*1,2)</f>
        <v>658.4</v>
      </c>
    </row>
    <row r="190" spans="1:13" ht="0.95" customHeight="1" x14ac:dyDescent="0.25">
      <c r="A190" s="20"/>
      <c r="B190" s="20"/>
      <c r="C190" s="20"/>
      <c r="D190" s="33"/>
      <c r="E190" s="20"/>
      <c r="F190" s="20"/>
      <c r="G190" s="20"/>
      <c r="H190" s="20"/>
      <c r="I190" s="20"/>
      <c r="J190" s="20"/>
      <c r="K190" s="20"/>
      <c r="L190" s="20"/>
      <c r="M190" s="20"/>
    </row>
    <row r="191" spans="1:13" x14ac:dyDescent="0.25">
      <c r="A191" s="12" t="s">
        <v>181</v>
      </c>
      <c r="B191" s="13" t="s">
        <v>22</v>
      </c>
      <c r="C191" s="13" t="s">
        <v>29</v>
      </c>
      <c r="D191" s="21" t="s">
        <v>182</v>
      </c>
      <c r="E191" s="14"/>
      <c r="F191" s="14"/>
      <c r="G191" s="14"/>
      <c r="H191" s="14"/>
      <c r="I191" s="14"/>
      <c r="J191" s="14"/>
      <c r="K191" s="15">
        <f>K194</f>
        <v>1</v>
      </c>
      <c r="L191" s="15">
        <f>L194</f>
        <v>151.29</v>
      </c>
      <c r="M191" s="15">
        <f>M194</f>
        <v>151.29</v>
      </c>
    </row>
    <row r="192" spans="1:13" ht="90" x14ac:dyDescent="0.25">
      <c r="A192" s="14"/>
      <c r="B192" s="14"/>
      <c r="C192" s="14"/>
      <c r="D192" s="21" t="s">
        <v>183</v>
      </c>
      <c r="E192" s="14"/>
      <c r="F192" s="14"/>
      <c r="G192" s="14"/>
      <c r="H192" s="14"/>
      <c r="I192" s="14"/>
      <c r="J192" s="14"/>
      <c r="K192" s="14"/>
      <c r="L192" s="14"/>
      <c r="M192" s="14"/>
    </row>
    <row r="193" spans="1:13" x14ac:dyDescent="0.25">
      <c r="A193" s="14"/>
      <c r="B193" s="14"/>
      <c r="C193" s="14"/>
      <c r="D193" s="32"/>
      <c r="E193" s="13" t="s">
        <v>17</v>
      </c>
      <c r="F193" s="16">
        <v>1</v>
      </c>
      <c r="G193" s="17">
        <v>0</v>
      </c>
      <c r="H193" s="17">
        <v>0</v>
      </c>
      <c r="I193" s="17">
        <v>0</v>
      </c>
      <c r="J193" s="15">
        <f>OR(F193&lt;&gt;0,G193&lt;&gt;0,H193&lt;&gt;0,I193&lt;&gt;0)*(F193 + (F193 = 0))*(G193 + (G193 = 0))*(H193 + (H193 = 0))*(I193 + (I193 = 0))</f>
        <v>1</v>
      </c>
      <c r="K193" s="14"/>
      <c r="L193" s="14"/>
      <c r="M193" s="14"/>
    </row>
    <row r="194" spans="1:13" x14ac:dyDescent="0.25">
      <c r="A194" s="14"/>
      <c r="B194" s="14"/>
      <c r="C194" s="14"/>
      <c r="D194" s="32"/>
      <c r="E194" s="14"/>
      <c r="F194" s="14"/>
      <c r="G194" s="14"/>
      <c r="H194" s="14"/>
      <c r="I194" s="14"/>
      <c r="J194" s="18" t="s">
        <v>184</v>
      </c>
      <c r="K194" s="19">
        <f>J193</f>
        <v>1</v>
      </c>
      <c r="L194" s="17">
        <v>151.29</v>
      </c>
      <c r="M194" s="19">
        <f>ROUND(K194*L194*1,2)</f>
        <v>151.29</v>
      </c>
    </row>
    <row r="195" spans="1:13" ht="0.95" customHeight="1" x14ac:dyDescent="0.25">
      <c r="A195" s="20"/>
      <c r="B195" s="20"/>
      <c r="C195" s="20"/>
      <c r="D195" s="33"/>
      <c r="E195" s="20"/>
      <c r="F195" s="20"/>
      <c r="G195" s="20"/>
      <c r="H195" s="20"/>
      <c r="I195" s="20"/>
      <c r="J195" s="20"/>
      <c r="K195" s="20"/>
      <c r="L195" s="20"/>
      <c r="M195" s="20"/>
    </row>
    <row r="196" spans="1:13" x14ac:dyDescent="0.25">
      <c r="A196" s="12" t="s">
        <v>185</v>
      </c>
      <c r="B196" s="13" t="s">
        <v>22</v>
      </c>
      <c r="C196" s="13" t="s">
        <v>29</v>
      </c>
      <c r="D196" s="21" t="s">
        <v>186</v>
      </c>
      <c r="E196" s="14"/>
      <c r="F196" s="14"/>
      <c r="G196" s="14"/>
      <c r="H196" s="14"/>
      <c r="I196" s="14"/>
      <c r="J196" s="14"/>
      <c r="K196" s="15">
        <f>K199</f>
        <v>1</v>
      </c>
      <c r="L196" s="15">
        <f>L199</f>
        <v>174.15</v>
      </c>
      <c r="M196" s="15">
        <f>M199</f>
        <v>174.15</v>
      </c>
    </row>
    <row r="197" spans="1:13" ht="90" x14ac:dyDescent="0.25">
      <c r="A197" s="14"/>
      <c r="B197" s="14"/>
      <c r="C197" s="14"/>
      <c r="D197" s="21" t="s">
        <v>187</v>
      </c>
      <c r="E197" s="14"/>
      <c r="F197" s="14"/>
      <c r="G197" s="14"/>
      <c r="H197" s="14"/>
      <c r="I197" s="14"/>
      <c r="J197" s="14"/>
      <c r="K197" s="14"/>
      <c r="L197" s="14"/>
      <c r="M197" s="14"/>
    </row>
    <row r="198" spans="1:13" x14ac:dyDescent="0.25">
      <c r="A198" s="14"/>
      <c r="B198" s="14"/>
      <c r="C198" s="14"/>
      <c r="D198" s="32"/>
      <c r="E198" s="13" t="s">
        <v>17</v>
      </c>
      <c r="F198" s="16">
        <v>1</v>
      </c>
      <c r="G198" s="17">
        <v>0</v>
      </c>
      <c r="H198" s="17">
        <v>0</v>
      </c>
      <c r="I198" s="17">
        <v>0</v>
      </c>
      <c r="J198" s="15">
        <f>OR(F198&lt;&gt;0,G198&lt;&gt;0,H198&lt;&gt;0,I198&lt;&gt;0)*(F198 + (F198 = 0))*(G198 + (G198 = 0))*(H198 + (H198 = 0))*(I198 + (I198 = 0))</f>
        <v>1</v>
      </c>
      <c r="K198" s="14"/>
      <c r="L198" s="14"/>
      <c r="M198" s="14"/>
    </row>
    <row r="199" spans="1:13" x14ac:dyDescent="0.25">
      <c r="A199" s="14"/>
      <c r="B199" s="14"/>
      <c r="C199" s="14"/>
      <c r="D199" s="32"/>
      <c r="E199" s="14"/>
      <c r="F199" s="14"/>
      <c r="G199" s="14"/>
      <c r="H199" s="14"/>
      <c r="I199" s="14"/>
      <c r="J199" s="18" t="s">
        <v>188</v>
      </c>
      <c r="K199" s="19">
        <f>J198</f>
        <v>1</v>
      </c>
      <c r="L199" s="17">
        <v>174.15</v>
      </c>
      <c r="M199" s="19">
        <f>ROUND(K199*L199*1,2)</f>
        <v>174.15</v>
      </c>
    </row>
    <row r="200" spans="1:13" ht="0.95" customHeight="1" x14ac:dyDescent="0.25">
      <c r="A200" s="20"/>
      <c r="B200" s="20"/>
      <c r="C200" s="20"/>
      <c r="D200" s="33"/>
      <c r="E200" s="20"/>
      <c r="F200" s="20"/>
      <c r="G200" s="20"/>
      <c r="H200" s="20"/>
      <c r="I200" s="20"/>
      <c r="J200" s="20"/>
      <c r="K200" s="20"/>
      <c r="L200" s="20"/>
      <c r="M200" s="20"/>
    </row>
    <row r="201" spans="1:13" x14ac:dyDescent="0.25">
      <c r="A201" s="12" t="s">
        <v>189</v>
      </c>
      <c r="B201" s="13" t="s">
        <v>22</v>
      </c>
      <c r="C201" s="13" t="s">
        <v>29</v>
      </c>
      <c r="D201" s="21" t="s">
        <v>190</v>
      </c>
      <c r="E201" s="14"/>
      <c r="F201" s="14"/>
      <c r="G201" s="14"/>
      <c r="H201" s="14"/>
      <c r="I201" s="14"/>
      <c r="J201" s="14"/>
      <c r="K201" s="15">
        <f>K205</f>
        <v>2</v>
      </c>
      <c r="L201" s="15">
        <f>L205</f>
        <v>872.07</v>
      </c>
      <c r="M201" s="15">
        <f>M205</f>
        <v>1744.14</v>
      </c>
    </row>
    <row r="202" spans="1:13" ht="180" x14ac:dyDescent="0.25">
      <c r="A202" s="14"/>
      <c r="B202" s="14"/>
      <c r="C202" s="14"/>
      <c r="D202" s="21" t="s">
        <v>191</v>
      </c>
      <c r="E202" s="14"/>
      <c r="F202" s="14"/>
      <c r="G202" s="14"/>
      <c r="H202" s="14"/>
      <c r="I202" s="14"/>
      <c r="J202" s="14"/>
      <c r="K202" s="14"/>
      <c r="L202" s="14"/>
      <c r="M202" s="14"/>
    </row>
    <row r="203" spans="1:13" x14ac:dyDescent="0.25">
      <c r="A203" s="14"/>
      <c r="B203" s="14"/>
      <c r="C203" s="14"/>
      <c r="D203" s="32"/>
      <c r="E203" s="13" t="s">
        <v>192</v>
      </c>
      <c r="F203" s="16">
        <v>1</v>
      </c>
      <c r="G203" s="17">
        <v>0</v>
      </c>
      <c r="H203" s="17">
        <v>0</v>
      </c>
      <c r="I203" s="17">
        <v>0</v>
      </c>
      <c r="J203" s="15">
        <f>OR(F203&lt;&gt;0,G203&lt;&gt;0,H203&lt;&gt;0,I203&lt;&gt;0)*(F203 + (F203 = 0))*(G203 + (G203 = 0))*(H203 + (H203 = 0))*(I203 + (I203 = 0))</f>
        <v>1</v>
      </c>
      <c r="K203" s="14"/>
      <c r="L203" s="14"/>
      <c r="M203" s="14"/>
    </row>
    <row r="204" spans="1:13" x14ac:dyDescent="0.25">
      <c r="A204" s="14"/>
      <c r="B204" s="14"/>
      <c r="C204" s="14"/>
      <c r="D204" s="32"/>
      <c r="E204" s="13" t="s">
        <v>193</v>
      </c>
      <c r="F204" s="16">
        <v>1</v>
      </c>
      <c r="G204" s="17">
        <v>0</v>
      </c>
      <c r="H204" s="17">
        <v>0</v>
      </c>
      <c r="I204" s="17">
        <v>0</v>
      </c>
      <c r="J204" s="15">
        <f>OR(F204&lt;&gt;0,G204&lt;&gt;0,H204&lt;&gt;0,I204&lt;&gt;0)*(F204 + (F204 = 0))*(G204 + (G204 = 0))*(H204 + (H204 = 0))*(I204 + (I204 = 0))</f>
        <v>1</v>
      </c>
      <c r="K204" s="14"/>
      <c r="L204" s="14"/>
      <c r="M204" s="14"/>
    </row>
    <row r="205" spans="1:13" x14ac:dyDescent="0.25">
      <c r="A205" s="14"/>
      <c r="B205" s="14"/>
      <c r="C205" s="14"/>
      <c r="D205" s="32"/>
      <c r="E205" s="14"/>
      <c r="F205" s="14"/>
      <c r="G205" s="14"/>
      <c r="H205" s="14"/>
      <c r="I205" s="14"/>
      <c r="J205" s="18" t="s">
        <v>194</v>
      </c>
      <c r="K205" s="19">
        <f>SUM(J203:J204)</f>
        <v>2</v>
      </c>
      <c r="L205" s="17">
        <v>872.07</v>
      </c>
      <c r="M205" s="19">
        <f>ROUND(K205*L205*1,2)</f>
        <v>1744.14</v>
      </c>
    </row>
    <row r="206" spans="1:13" ht="0.95" customHeight="1" x14ac:dyDescent="0.25">
      <c r="A206" s="20"/>
      <c r="B206" s="20"/>
      <c r="C206" s="20"/>
      <c r="D206" s="33"/>
      <c r="E206" s="20"/>
      <c r="F206" s="20"/>
      <c r="G206" s="20"/>
      <c r="H206" s="20"/>
      <c r="I206" s="20"/>
      <c r="J206" s="20"/>
      <c r="K206" s="20"/>
      <c r="L206" s="20"/>
      <c r="M206" s="20"/>
    </row>
    <row r="207" spans="1:13" x14ac:dyDescent="0.25">
      <c r="A207" s="12" t="s">
        <v>195</v>
      </c>
      <c r="B207" s="13" t="s">
        <v>22</v>
      </c>
      <c r="C207" s="13" t="s">
        <v>34</v>
      </c>
      <c r="D207" s="21" t="s">
        <v>196</v>
      </c>
      <c r="E207" s="14"/>
      <c r="F207" s="14"/>
      <c r="G207" s="14"/>
      <c r="H207" s="14"/>
      <c r="I207" s="14"/>
      <c r="J207" s="14"/>
      <c r="K207" s="15">
        <f>K212</f>
        <v>67</v>
      </c>
      <c r="L207" s="15">
        <f>L212</f>
        <v>16.72</v>
      </c>
      <c r="M207" s="15">
        <f>M212</f>
        <v>1120.24</v>
      </c>
    </row>
    <row r="208" spans="1:13" ht="135" x14ac:dyDescent="0.25">
      <c r="A208" s="14"/>
      <c r="B208" s="14"/>
      <c r="C208" s="14"/>
      <c r="D208" s="21" t="s">
        <v>197</v>
      </c>
      <c r="E208" s="14"/>
      <c r="F208" s="14"/>
      <c r="G208" s="14"/>
      <c r="H208" s="14"/>
      <c r="I208" s="14"/>
      <c r="J208" s="14"/>
      <c r="K208" s="14"/>
      <c r="L208" s="14"/>
      <c r="M208" s="14"/>
    </row>
    <row r="209" spans="1:13" x14ac:dyDescent="0.25">
      <c r="A209" s="14"/>
      <c r="B209" s="14"/>
      <c r="C209" s="14"/>
      <c r="D209" s="32"/>
      <c r="E209" s="13" t="s">
        <v>17</v>
      </c>
      <c r="F209" s="16">
        <v>5</v>
      </c>
      <c r="G209" s="17">
        <v>10</v>
      </c>
      <c r="H209" s="17">
        <v>0</v>
      </c>
      <c r="I209" s="17">
        <v>0</v>
      </c>
      <c r="J209" s="15">
        <f>OR(F209&lt;&gt;0,G209&lt;&gt;0,H209&lt;&gt;0,I209&lt;&gt;0)*(F209 + (F209 = 0))*(G209 + (G209 = 0))*(H209 + (H209 = 0))*(I209 + (I209 = 0))</f>
        <v>50</v>
      </c>
      <c r="K209" s="14"/>
      <c r="L209" s="14"/>
      <c r="M209" s="14"/>
    </row>
    <row r="210" spans="1:13" x14ac:dyDescent="0.25">
      <c r="A210" s="14"/>
      <c r="B210" s="14"/>
      <c r="C210" s="14"/>
      <c r="D210" s="32"/>
      <c r="E210" s="13" t="s">
        <v>17</v>
      </c>
      <c r="F210" s="16">
        <v>1</v>
      </c>
      <c r="G210" s="17">
        <v>3</v>
      </c>
      <c r="H210" s="17">
        <v>0</v>
      </c>
      <c r="I210" s="17">
        <v>0</v>
      </c>
      <c r="J210" s="15">
        <f>OR(F210&lt;&gt;0,G210&lt;&gt;0,H210&lt;&gt;0,I210&lt;&gt;0)*(F210 + (F210 = 0))*(G210 + (G210 = 0))*(H210 + (H210 = 0))*(I210 + (I210 = 0))</f>
        <v>3</v>
      </c>
      <c r="K210" s="14"/>
      <c r="L210" s="14"/>
      <c r="M210" s="14"/>
    </row>
    <row r="211" spans="1:13" x14ac:dyDescent="0.25">
      <c r="A211" s="14"/>
      <c r="B211" s="14"/>
      <c r="C211" s="14"/>
      <c r="D211" s="32"/>
      <c r="E211" s="13" t="s">
        <v>17</v>
      </c>
      <c r="F211" s="16">
        <v>7</v>
      </c>
      <c r="G211" s="17">
        <v>2</v>
      </c>
      <c r="H211" s="17">
        <v>0</v>
      </c>
      <c r="I211" s="17">
        <v>0</v>
      </c>
      <c r="J211" s="15">
        <f>OR(F211&lt;&gt;0,G211&lt;&gt;0,H211&lt;&gt;0,I211&lt;&gt;0)*(F211 + (F211 = 0))*(G211 + (G211 = 0))*(H211 + (H211 = 0))*(I211 + (I211 = 0))</f>
        <v>14</v>
      </c>
      <c r="K211" s="14"/>
      <c r="L211" s="14"/>
      <c r="M211" s="14"/>
    </row>
    <row r="212" spans="1:13" x14ac:dyDescent="0.25">
      <c r="A212" s="14"/>
      <c r="B212" s="14"/>
      <c r="C212" s="14"/>
      <c r="D212" s="32"/>
      <c r="E212" s="14"/>
      <c r="F212" s="14"/>
      <c r="G212" s="14"/>
      <c r="H212" s="14"/>
      <c r="I212" s="14"/>
      <c r="J212" s="18" t="s">
        <v>198</v>
      </c>
      <c r="K212" s="19">
        <f>SUM(J209:J211)</f>
        <v>67</v>
      </c>
      <c r="L212" s="17">
        <v>16.72</v>
      </c>
      <c r="M212" s="19">
        <f>ROUND(K212*L212*1,2)</f>
        <v>1120.24</v>
      </c>
    </row>
    <row r="213" spans="1:13" ht="0.95" customHeight="1" x14ac:dyDescent="0.25">
      <c r="A213" s="20"/>
      <c r="B213" s="20"/>
      <c r="C213" s="20"/>
      <c r="D213" s="33"/>
      <c r="E213" s="20"/>
      <c r="F213" s="20"/>
      <c r="G213" s="20"/>
      <c r="H213" s="20"/>
      <c r="I213" s="20"/>
      <c r="J213" s="20"/>
      <c r="K213" s="20"/>
      <c r="L213" s="20"/>
      <c r="M213" s="20"/>
    </row>
    <row r="214" spans="1:13" x14ac:dyDescent="0.25">
      <c r="A214" s="12" t="s">
        <v>199</v>
      </c>
      <c r="B214" s="13" t="s">
        <v>22</v>
      </c>
      <c r="C214" s="13" t="s">
        <v>34</v>
      </c>
      <c r="D214" s="21" t="s">
        <v>200</v>
      </c>
      <c r="E214" s="14"/>
      <c r="F214" s="14"/>
      <c r="G214" s="14"/>
      <c r="H214" s="14"/>
      <c r="I214" s="14"/>
      <c r="J214" s="14"/>
      <c r="K214" s="15">
        <f>K220</f>
        <v>55.5</v>
      </c>
      <c r="L214" s="15">
        <f>L220</f>
        <v>21.69</v>
      </c>
      <c r="M214" s="15">
        <f>M220</f>
        <v>1203.8</v>
      </c>
    </row>
    <row r="215" spans="1:13" ht="135" x14ac:dyDescent="0.25">
      <c r="A215" s="14"/>
      <c r="B215" s="14"/>
      <c r="C215" s="14"/>
      <c r="D215" s="21" t="s">
        <v>201</v>
      </c>
      <c r="E215" s="14"/>
      <c r="F215" s="14"/>
      <c r="G215" s="14"/>
      <c r="H215" s="14"/>
      <c r="I215" s="14"/>
      <c r="J215" s="14"/>
      <c r="K215" s="14"/>
      <c r="L215" s="14"/>
      <c r="M215" s="14"/>
    </row>
    <row r="216" spans="1:13" x14ac:dyDescent="0.25">
      <c r="A216" s="14"/>
      <c r="B216" s="14"/>
      <c r="C216" s="14"/>
      <c r="D216" s="32"/>
      <c r="E216" s="13" t="s">
        <v>17</v>
      </c>
      <c r="F216" s="16">
        <v>0</v>
      </c>
      <c r="G216" s="17">
        <v>24</v>
      </c>
      <c r="H216" s="17">
        <v>0</v>
      </c>
      <c r="I216" s="17">
        <v>0</v>
      </c>
      <c r="J216" s="15">
        <f>OR(F216&lt;&gt;0,G216&lt;&gt;0,H216&lt;&gt;0,I216&lt;&gt;0)*(F216 + (F216 = 0))*(G216 + (G216 = 0))*(H216 + (H216 = 0))*(I216 + (I216 = 0))</f>
        <v>24</v>
      </c>
      <c r="K216" s="14"/>
      <c r="L216" s="14"/>
      <c r="M216" s="14"/>
    </row>
    <row r="217" spans="1:13" x14ac:dyDescent="0.25">
      <c r="A217" s="14"/>
      <c r="B217" s="14"/>
      <c r="C217" s="14"/>
      <c r="D217" s="32"/>
      <c r="E217" s="13" t="s">
        <v>17</v>
      </c>
      <c r="F217" s="16">
        <v>0</v>
      </c>
      <c r="G217" s="17">
        <v>9</v>
      </c>
      <c r="H217" s="17">
        <v>0</v>
      </c>
      <c r="I217" s="17">
        <v>0</v>
      </c>
      <c r="J217" s="15">
        <f>OR(F217&lt;&gt;0,G217&lt;&gt;0,H217&lt;&gt;0,I217&lt;&gt;0)*(F217 + (F217 = 0))*(G217 + (G217 = 0))*(H217 + (H217 = 0))*(I217 + (I217 = 0))</f>
        <v>9</v>
      </c>
      <c r="K217" s="14"/>
      <c r="L217" s="14"/>
      <c r="M217" s="14"/>
    </row>
    <row r="218" spans="1:13" x14ac:dyDescent="0.25">
      <c r="A218" s="14"/>
      <c r="B218" s="14"/>
      <c r="C218" s="14"/>
      <c r="D218" s="32"/>
      <c r="E218" s="13" t="s">
        <v>17</v>
      </c>
      <c r="F218" s="16">
        <v>0</v>
      </c>
      <c r="G218" s="17">
        <v>16</v>
      </c>
      <c r="H218" s="17">
        <v>0</v>
      </c>
      <c r="I218" s="17">
        <v>0</v>
      </c>
      <c r="J218" s="15">
        <f>OR(F218&lt;&gt;0,G218&lt;&gt;0,H218&lt;&gt;0,I218&lt;&gt;0)*(F218 + (F218 = 0))*(G218 + (G218 = 0))*(H218 + (H218 = 0))*(I218 + (I218 = 0))</f>
        <v>16</v>
      </c>
      <c r="K218" s="14"/>
      <c r="L218" s="14"/>
      <c r="M218" s="14"/>
    </row>
    <row r="219" spans="1:13" x14ac:dyDescent="0.25">
      <c r="A219" s="14"/>
      <c r="B219" s="14"/>
      <c r="C219" s="14"/>
      <c r="D219" s="32"/>
      <c r="E219" s="13" t="s">
        <v>17</v>
      </c>
      <c r="F219" s="16">
        <v>0</v>
      </c>
      <c r="G219" s="17">
        <v>6.5</v>
      </c>
      <c r="H219" s="17">
        <v>0</v>
      </c>
      <c r="I219" s="17">
        <v>0</v>
      </c>
      <c r="J219" s="15">
        <f>OR(F219&lt;&gt;0,G219&lt;&gt;0,H219&lt;&gt;0,I219&lt;&gt;0)*(F219 + (F219 = 0))*(G219 + (G219 = 0))*(H219 + (H219 = 0))*(I219 + (I219 = 0))</f>
        <v>6.5</v>
      </c>
      <c r="K219" s="14"/>
      <c r="L219" s="14"/>
      <c r="M219" s="14"/>
    </row>
    <row r="220" spans="1:13" x14ac:dyDescent="0.25">
      <c r="A220" s="14"/>
      <c r="B220" s="14"/>
      <c r="C220" s="14"/>
      <c r="D220" s="32"/>
      <c r="E220" s="14"/>
      <c r="F220" s="14"/>
      <c r="G220" s="14"/>
      <c r="H220" s="14"/>
      <c r="I220" s="14"/>
      <c r="J220" s="18" t="s">
        <v>202</v>
      </c>
      <c r="K220" s="19">
        <f>SUM(J216:J219)</f>
        <v>55.5</v>
      </c>
      <c r="L220" s="17">
        <v>21.69</v>
      </c>
      <c r="M220" s="19">
        <f>ROUND(K220*L220*1,2)</f>
        <v>1203.8</v>
      </c>
    </row>
    <row r="221" spans="1:13" ht="0.95" customHeight="1" x14ac:dyDescent="0.25">
      <c r="A221" s="20"/>
      <c r="B221" s="20"/>
      <c r="C221" s="20"/>
      <c r="D221" s="33"/>
      <c r="E221" s="20"/>
      <c r="F221" s="20"/>
      <c r="G221" s="20"/>
      <c r="H221" s="20"/>
      <c r="I221" s="20"/>
      <c r="J221" s="20"/>
      <c r="K221" s="20"/>
      <c r="L221" s="20"/>
      <c r="M221" s="20"/>
    </row>
    <row r="222" spans="1:13" x14ac:dyDescent="0.25">
      <c r="A222" s="12" t="s">
        <v>203</v>
      </c>
      <c r="B222" s="13" t="s">
        <v>22</v>
      </c>
      <c r="C222" s="13" t="s">
        <v>34</v>
      </c>
      <c r="D222" s="21" t="s">
        <v>204</v>
      </c>
      <c r="E222" s="14"/>
      <c r="F222" s="14"/>
      <c r="G222" s="14"/>
      <c r="H222" s="14"/>
      <c r="I222" s="14"/>
      <c r="J222" s="14"/>
      <c r="K222" s="15">
        <f>K225</f>
        <v>8.1999999999999993</v>
      </c>
      <c r="L222" s="15">
        <f>L225</f>
        <v>23.48</v>
      </c>
      <c r="M222" s="15">
        <f>M225</f>
        <v>192.54</v>
      </c>
    </row>
    <row r="223" spans="1:13" ht="135" x14ac:dyDescent="0.25">
      <c r="A223" s="14"/>
      <c r="B223" s="14"/>
      <c r="C223" s="14"/>
      <c r="D223" s="21" t="s">
        <v>205</v>
      </c>
      <c r="E223" s="14"/>
      <c r="F223" s="14"/>
      <c r="G223" s="14"/>
      <c r="H223" s="14"/>
      <c r="I223" s="14"/>
      <c r="J223" s="14"/>
      <c r="K223" s="14"/>
      <c r="L223" s="14"/>
      <c r="M223" s="14"/>
    </row>
    <row r="224" spans="1:13" x14ac:dyDescent="0.25">
      <c r="A224" s="14"/>
      <c r="B224" s="14"/>
      <c r="C224" s="14"/>
      <c r="D224" s="32"/>
      <c r="E224" s="13" t="s">
        <v>17</v>
      </c>
      <c r="F224" s="16">
        <v>1</v>
      </c>
      <c r="G224" s="17">
        <v>8.1999999999999993</v>
      </c>
      <c r="H224" s="17">
        <v>0</v>
      </c>
      <c r="I224" s="17">
        <v>0</v>
      </c>
      <c r="J224" s="15">
        <f>OR(F224&lt;&gt;0,G224&lt;&gt;0,H224&lt;&gt;0,I224&lt;&gt;0)*(F224 + (F224 = 0))*(G224 + (G224 = 0))*(H224 + (H224 = 0))*(I224 + (I224 = 0))</f>
        <v>8.1999999999999993</v>
      </c>
      <c r="K224" s="14"/>
      <c r="L224" s="14"/>
      <c r="M224" s="14"/>
    </row>
    <row r="225" spans="1:13" x14ac:dyDescent="0.25">
      <c r="A225" s="14"/>
      <c r="B225" s="14"/>
      <c r="C225" s="14"/>
      <c r="D225" s="32"/>
      <c r="E225" s="14"/>
      <c r="F225" s="14"/>
      <c r="G225" s="14"/>
      <c r="H225" s="14"/>
      <c r="I225" s="14"/>
      <c r="J225" s="18" t="s">
        <v>206</v>
      </c>
      <c r="K225" s="19">
        <f>J224</f>
        <v>8.1999999999999993</v>
      </c>
      <c r="L225" s="17">
        <v>23.48</v>
      </c>
      <c r="M225" s="19">
        <f>ROUND(K225*L225*1,2)</f>
        <v>192.54</v>
      </c>
    </row>
    <row r="226" spans="1:13" ht="0.95" customHeight="1" x14ac:dyDescent="0.25">
      <c r="A226" s="20"/>
      <c r="B226" s="20"/>
      <c r="C226" s="20"/>
      <c r="D226" s="33"/>
      <c r="E226" s="20"/>
      <c r="F226" s="20"/>
      <c r="G226" s="20"/>
      <c r="H226" s="20"/>
      <c r="I226" s="20"/>
      <c r="J226" s="20"/>
      <c r="K226" s="20"/>
      <c r="L226" s="20"/>
      <c r="M226" s="20"/>
    </row>
    <row r="227" spans="1:13" x14ac:dyDescent="0.25">
      <c r="A227" s="12" t="s">
        <v>207</v>
      </c>
      <c r="B227" s="13" t="s">
        <v>22</v>
      </c>
      <c r="C227" s="13" t="s">
        <v>34</v>
      </c>
      <c r="D227" s="21" t="s">
        <v>208</v>
      </c>
      <c r="E227" s="14"/>
      <c r="F227" s="14"/>
      <c r="G227" s="14"/>
      <c r="H227" s="14"/>
      <c r="I227" s="14"/>
      <c r="J227" s="14"/>
      <c r="K227" s="15">
        <f>K232</f>
        <v>74</v>
      </c>
      <c r="L227" s="15">
        <f>L232</f>
        <v>52.4</v>
      </c>
      <c r="M227" s="15">
        <f>M232</f>
        <v>3877.6</v>
      </c>
    </row>
    <row r="228" spans="1:13" ht="112.5" x14ac:dyDescent="0.25">
      <c r="A228" s="14"/>
      <c r="B228" s="14"/>
      <c r="C228" s="14"/>
      <c r="D228" s="21" t="s">
        <v>209</v>
      </c>
      <c r="E228" s="14"/>
      <c r="F228" s="14"/>
      <c r="G228" s="14"/>
      <c r="H228" s="14"/>
      <c r="I228" s="14"/>
      <c r="J228" s="14"/>
      <c r="K228" s="14"/>
      <c r="L228" s="14"/>
      <c r="M228" s="14"/>
    </row>
    <row r="229" spans="1:13" x14ac:dyDescent="0.25">
      <c r="A229" s="14"/>
      <c r="B229" s="14"/>
      <c r="C229" s="14"/>
      <c r="D229" s="32"/>
      <c r="E229" s="13" t="s">
        <v>17</v>
      </c>
      <c r="F229" s="16">
        <v>1</v>
      </c>
      <c r="G229" s="17">
        <v>37</v>
      </c>
      <c r="H229" s="17">
        <v>0</v>
      </c>
      <c r="I229" s="17">
        <v>0</v>
      </c>
      <c r="J229" s="15">
        <f>OR(F229&lt;&gt;0,G229&lt;&gt;0,H229&lt;&gt;0,I229&lt;&gt;0)*(F229 + (F229 = 0))*(G229 + (G229 = 0))*(H229 + (H229 = 0))*(I229 + (I229 = 0))</f>
        <v>37</v>
      </c>
      <c r="K229" s="14"/>
      <c r="L229" s="14"/>
      <c r="M229" s="14"/>
    </row>
    <row r="230" spans="1:13" x14ac:dyDescent="0.25">
      <c r="A230" s="14"/>
      <c r="B230" s="14"/>
      <c r="C230" s="14"/>
      <c r="D230" s="32"/>
      <c r="E230" s="13" t="s">
        <v>17</v>
      </c>
      <c r="F230" s="16">
        <v>1</v>
      </c>
      <c r="G230" s="17">
        <v>8.9</v>
      </c>
      <c r="H230" s="17">
        <v>0</v>
      </c>
      <c r="I230" s="17">
        <v>0</v>
      </c>
      <c r="J230" s="15">
        <f>OR(F230&lt;&gt;0,G230&lt;&gt;0,H230&lt;&gt;0,I230&lt;&gt;0)*(F230 + (F230 = 0))*(G230 + (G230 = 0))*(H230 + (H230 = 0))*(I230 + (I230 = 0))</f>
        <v>8.9</v>
      </c>
      <c r="K230" s="14"/>
      <c r="L230" s="14"/>
      <c r="M230" s="14"/>
    </row>
    <row r="231" spans="1:13" x14ac:dyDescent="0.25">
      <c r="A231" s="14"/>
      <c r="B231" s="14"/>
      <c r="C231" s="14"/>
      <c r="D231" s="32"/>
      <c r="E231" s="13" t="s">
        <v>17</v>
      </c>
      <c r="F231" s="16">
        <v>1</v>
      </c>
      <c r="G231" s="17">
        <v>28.1</v>
      </c>
      <c r="H231" s="17">
        <v>0</v>
      </c>
      <c r="I231" s="17">
        <v>0</v>
      </c>
      <c r="J231" s="15">
        <f>OR(F231&lt;&gt;0,G231&lt;&gt;0,H231&lt;&gt;0,I231&lt;&gt;0)*(F231 + (F231 = 0))*(G231 + (G231 = 0))*(H231 + (H231 = 0))*(I231 + (I231 = 0))</f>
        <v>28.1</v>
      </c>
      <c r="K231" s="14"/>
      <c r="L231" s="14"/>
      <c r="M231" s="14"/>
    </row>
    <row r="232" spans="1:13" x14ac:dyDescent="0.25">
      <c r="A232" s="14"/>
      <c r="B232" s="14"/>
      <c r="C232" s="14"/>
      <c r="D232" s="32"/>
      <c r="E232" s="14"/>
      <c r="F232" s="14"/>
      <c r="G232" s="14"/>
      <c r="H232" s="14"/>
      <c r="I232" s="14"/>
      <c r="J232" s="18" t="s">
        <v>210</v>
      </c>
      <c r="K232" s="19">
        <f>SUM(J229:J231)</f>
        <v>74</v>
      </c>
      <c r="L232" s="17">
        <v>52.4</v>
      </c>
      <c r="M232" s="19">
        <f>ROUND(K232*L232*1,2)</f>
        <v>3877.6</v>
      </c>
    </row>
    <row r="233" spans="1:13" ht="0.95" customHeight="1" x14ac:dyDescent="0.25">
      <c r="A233" s="20"/>
      <c r="B233" s="20"/>
      <c r="C233" s="20"/>
      <c r="D233" s="33"/>
      <c r="E233" s="20"/>
      <c r="F233" s="20"/>
      <c r="G233" s="20"/>
      <c r="H233" s="20"/>
      <c r="I233" s="20"/>
      <c r="J233" s="20"/>
      <c r="K233" s="20"/>
      <c r="L233" s="20"/>
      <c r="M233" s="20"/>
    </row>
    <row r="234" spans="1:13" x14ac:dyDescent="0.25">
      <c r="A234" s="12" t="s">
        <v>211</v>
      </c>
      <c r="B234" s="13" t="s">
        <v>22</v>
      </c>
      <c r="C234" s="13" t="s">
        <v>34</v>
      </c>
      <c r="D234" s="21" t="s">
        <v>212</v>
      </c>
      <c r="E234" s="14"/>
      <c r="F234" s="14"/>
      <c r="G234" s="14"/>
      <c r="H234" s="14"/>
      <c r="I234" s="14"/>
      <c r="J234" s="14"/>
      <c r="K234" s="15">
        <f>K238</f>
        <v>72</v>
      </c>
      <c r="L234" s="15">
        <f>L238</f>
        <v>21.21</v>
      </c>
      <c r="M234" s="15">
        <f>M238</f>
        <v>1527.12</v>
      </c>
    </row>
    <row r="235" spans="1:13" ht="146.25" x14ac:dyDescent="0.25">
      <c r="A235" s="14"/>
      <c r="B235" s="14"/>
      <c r="C235" s="14"/>
      <c r="D235" s="21" t="s">
        <v>213</v>
      </c>
      <c r="E235" s="14"/>
      <c r="F235" s="14"/>
      <c r="G235" s="14"/>
      <c r="H235" s="14"/>
      <c r="I235" s="14"/>
      <c r="J235" s="14"/>
      <c r="K235" s="14"/>
      <c r="L235" s="14"/>
      <c r="M235" s="14"/>
    </row>
    <row r="236" spans="1:13" x14ac:dyDescent="0.25">
      <c r="A236" s="14"/>
      <c r="B236" s="14"/>
      <c r="C236" s="14"/>
      <c r="D236" s="32"/>
      <c r="E236" s="13" t="s">
        <v>17</v>
      </c>
      <c r="F236" s="16">
        <v>1</v>
      </c>
      <c r="G236" s="17">
        <v>40</v>
      </c>
      <c r="H236" s="17">
        <v>0</v>
      </c>
      <c r="I236" s="17">
        <v>0</v>
      </c>
      <c r="J236" s="15">
        <f>OR(F236&lt;&gt;0,G236&lt;&gt;0,H236&lt;&gt;0,I236&lt;&gt;0)*(F236 + (F236 = 0))*(G236 + (G236 = 0))*(H236 + (H236 = 0))*(I236 + (I236 = 0))</f>
        <v>40</v>
      </c>
      <c r="K236" s="14"/>
      <c r="L236" s="14"/>
      <c r="M236" s="14"/>
    </row>
    <row r="237" spans="1:13" x14ac:dyDescent="0.25">
      <c r="A237" s="14"/>
      <c r="B237" s="14"/>
      <c r="C237" s="14"/>
      <c r="D237" s="32"/>
      <c r="E237" s="13" t="s">
        <v>17</v>
      </c>
      <c r="F237" s="16">
        <v>1</v>
      </c>
      <c r="G237" s="17">
        <v>32</v>
      </c>
      <c r="H237" s="17">
        <v>0</v>
      </c>
      <c r="I237" s="17">
        <v>0</v>
      </c>
      <c r="J237" s="15">
        <f>OR(F237&lt;&gt;0,G237&lt;&gt;0,H237&lt;&gt;0,I237&lt;&gt;0)*(F237 + (F237 = 0))*(G237 + (G237 = 0))*(H237 + (H237 = 0))*(I237 + (I237 = 0))</f>
        <v>32</v>
      </c>
      <c r="K237" s="14"/>
      <c r="L237" s="14"/>
      <c r="M237" s="14"/>
    </row>
    <row r="238" spans="1:13" x14ac:dyDescent="0.25">
      <c r="A238" s="14"/>
      <c r="B238" s="14"/>
      <c r="C238" s="14"/>
      <c r="D238" s="32"/>
      <c r="E238" s="14"/>
      <c r="F238" s="14"/>
      <c r="G238" s="14"/>
      <c r="H238" s="14"/>
      <c r="I238" s="14"/>
      <c r="J238" s="18" t="s">
        <v>214</v>
      </c>
      <c r="K238" s="19">
        <f>SUM(J236:J237)</f>
        <v>72</v>
      </c>
      <c r="L238" s="17">
        <v>21.21</v>
      </c>
      <c r="M238" s="19">
        <f>ROUND(K238*L238,2)</f>
        <v>1527.12</v>
      </c>
    </row>
    <row r="239" spans="1:13" ht="0.95" customHeight="1" x14ac:dyDescent="0.25">
      <c r="A239" s="20"/>
      <c r="B239" s="20"/>
      <c r="C239" s="20"/>
      <c r="D239" s="33"/>
      <c r="E239" s="20"/>
      <c r="F239" s="20"/>
      <c r="G239" s="20"/>
      <c r="H239" s="20"/>
      <c r="I239" s="20"/>
      <c r="J239" s="20"/>
      <c r="K239" s="20"/>
      <c r="L239" s="20"/>
      <c r="M239" s="20"/>
    </row>
    <row r="240" spans="1:13" x14ac:dyDescent="0.25">
      <c r="A240" s="12" t="s">
        <v>215</v>
      </c>
      <c r="B240" s="13" t="s">
        <v>22</v>
      </c>
      <c r="C240" s="13" t="s">
        <v>29</v>
      </c>
      <c r="D240" s="21" t="s">
        <v>216</v>
      </c>
      <c r="E240" s="14"/>
      <c r="F240" s="14"/>
      <c r="G240" s="14"/>
      <c r="H240" s="14"/>
      <c r="I240" s="14"/>
      <c r="J240" s="14"/>
      <c r="K240" s="15">
        <f>K243</f>
        <v>1</v>
      </c>
      <c r="L240" s="15">
        <f>L243</f>
        <v>149.83000000000001</v>
      </c>
      <c r="M240" s="15">
        <f>M243</f>
        <v>149.83000000000001</v>
      </c>
    </row>
    <row r="241" spans="1:13" ht="78.75" x14ac:dyDescent="0.25">
      <c r="A241" s="14"/>
      <c r="B241" s="14"/>
      <c r="C241" s="14"/>
      <c r="D241" s="21" t="s">
        <v>217</v>
      </c>
      <c r="E241" s="14"/>
      <c r="F241" s="14"/>
      <c r="G241" s="14"/>
      <c r="H241" s="14"/>
      <c r="I241" s="14"/>
      <c r="J241" s="14"/>
      <c r="K241" s="14"/>
      <c r="L241" s="14"/>
      <c r="M241" s="14"/>
    </row>
    <row r="242" spans="1:13" x14ac:dyDescent="0.25">
      <c r="A242" s="14"/>
      <c r="B242" s="14"/>
      <c r="C242" s="14"/>
      <c r="D242" s="32"/>
      <c r="E242" s="13" t="s">
        <v>17</v>
      </c>
      <c r="F242" s="16">
        <v>1</v>
      </c>
      <c r="G242" s="17">
        <v>0</v>
      </c>
      <c r="H242" s="17">
        <v>0</v>
      </c>
      <c r="I242" s="17">
        <v>0</v>
      </c>
      <c r="J242" s="15">
        <f>OR(F242&lt;&gt;0,G242&lt;&gt;0,H242&lt;&gt;0,I242&lt;&gt;0)*(F242 + (F242 = 0))*(G242 + (G242 = 0))*(H242 + (H242 = 0))*(I242 + (I242 = 0))</f>
        <v>1</v>
      </c>
      <c r="K242" s="14"/>
      <c r="L242" s="14"/>
      <c r="M242" s="14"/>
    </row>
    <row r="243" spans="1:13" x14ac:dyDescent="0.25">
      <c r="A243" s="14"/>
      <c r="B243" s="14"/>
      <c r="C243" s="14"/>
      <c r="D243" s="32"/>
      <c r="E243" s="14"/>
      <c r="F243" s="14"/>
      <c r="G243" s="14"/>
      <c r="H243" s="14"/>
      <c r="I243" s="14"/>
      <c r="J243" s="18" t="s">
        <v>218</v>
      </c>
      <c r="K243" s="19">
        <f>J242</f>
        <v>1</v>
      </c>
      <c r="L243" s="17">
        <v>149.83000000000001</v>
      </c>
      <c r="M243" s="19">
        <f>ROUND(K243*L243*1,2)</f>
        <v>149.83000000000001</v>
      </c>
    </row>
    <row r="244" spans="1:13" ht="0.95" customHeight="1" x14ac:dyDescent="0.25">
      <c r="A244" s="20"/>
      <c r="B244" s="20"/>
      <c r="C244" s="20"/>
      <c r="D244" s="33"/>
      <c r="E244" s="20"/>
      <c r="F244" s="20"/>
      <c r="G244" s="20"/>
      <c r="H244" s="20"/>
      <c r="I244" s="20"/>
      <c r="J244" s="20"/>
      <c r="K244" s="20"/>
      <c r="L244" s="20"/>
      <c r="M244" s="20"/>
    </row>
    <row r="245" spans="1:13" x14ac:dyDescent="0.25">
      <c r="A245" s="14"/>
      <c r="B245" s="14"/>
      <c r="C245" s="14"/>
      <c r="D245" s="32"/>
      <c r="E245" s="14"/>
      <c r="F245" s="14"/>
      <c r="G245" s="14"/>
      <c r="H245" s="14"/>
      <c r="I245" s="14"/>
      <c r="J245" s="18" t="s">
        <v>219</v>
      </c>
      <c r="K245" s="17">
        <v>1</v>
      </c>
      <c r="L245" s="19">
        <f>M176+M181+M186+M191+M196+M201+M207+M214+M222+M227+M234+M240</f>
        <v>11208.73</v>
      </c>
      <c r="M245" s="19">
        <f>ROUND(K245*L245*1,2)</f>
        <v>11208.73</v>
      </c>
    </row>
    <row r="246" spans="1:13" ht="0.95" customHeight="1" x14ac:dyDescent="0.25">
      <c r="A246" s="20"/>
      <c r="B246" s="20"/>
      <c r="C246" s="20"/>
      <c r="D246" s="33"/>
      <c r="E246" s="20"/>
      <c r="F246" s="20"/>
      <c r="G246" s="20"/>
      <c r="H246" s="20"/>
      <c r="I246" s="20"/>
      <c r="J246" s="20"/>
      <c r="K246" s="20"/>
      <c r="L246" s="20"/>
      <c r="M246" s="20"/>
    </row>
    <row r="247" spans="1:13" x14ac:dyDescent="0.25">
      <c r="A247" s="12" t="s">
        <v>220</v>
      </c>
      <c r="B247" s="13" t="s">
        <v>22</v>
      </c>
      <c r="C247" s="13" t="s">
        <v>23</v>
      </c>
      <c r="D247" s="21" t="s">
        <v>221</v>
      </c>
      <c r="E247" s="14"/>
      <c r="F247" s="14"/>
      <c r="G247" s="14"/>
      <c r="H247" s="14"/>
      <c r="I247" s="14"/>
      <c r="J247" s="14"/>
      <c r="K247" s="15">
        <f>K251</f>
        <v>1390</v>
      </c>
      <c r="L247" s="15">
        <f>L251</f>
        <v>26.05</v>
      </c>
      <c r="M247" s="15">
        <f>M251</f>
        <v>36209.5</v>
      </c>
    </row>
    <row r="248" spans="1:13" ht="157.5" x14ac:dyDescent="0.25">
      <c r="A248" s="14"/>
      <c r="B248" s="14"/>
      <c r="C248" s="14"/>
      <c r="D248" s="21" t="s">
        <v>222</v>
      </c>
      <c r="E248" s="14"/>
      <c r="F248" s="14"/>
      <c r="G248" s="14"/>
      <c r="H248" s="14"/>
      <c r="I248" s="14"/>
      <c r="J248" s="14"/>
      <c r="K248" s="14"/>
      <c r="L248" s="14"/>
      <c r="M248" s="14"/>
    </row>
    <row r="249" spans="1:13" x14ac:dyDescent="0.25">
      <c r="A249" s="14"/>
      <c r="B249" s="14"/>
      <c r="C249" s="14"/>
      <c r="D249" s="32"/>
      <c r="E249" s="13" t="s">
        <v>140</v>
      </c>
      <c r="F249" s="16"/>
      <c r="G249" s="17"/>
      <c r="H249" s="17"/>
      <c r="I249" s="17"/>
      <c r="J249" s="15">
        <f>OR(F249&lt;&gt;0,G249&lt;&gt;0,H249&lt;&gt;0,I249&lt;&gt;0)*(F249 + (F249 = 0))*(G249 + (G249 = 0))*(H249 + (H249 = 0))*(I249 + (I249 = 0))</f>
        <v>0</v>
      </c>
      <c r="K249" s="14"/>
      <c r="L249" s="14"/>
      <c r="M249" s="14"/>
    </row>
    <row r="250" spans="1:13" x14ac:dyDescent="0.25">
      <c r="A250" s="14"/>
      <c r="B250" s="14"/>
      <c r="C250" s="14"/>
      <c r="D250" s="32"/>
      <c r="E250" s="13" t="s">
        <v>17</v>
      </c>
      <c r="F250" s="16">
        <v>1</v>
      </c>
      <c r="G250" s="17">
        <v>1390</v>
      </c>
      <c r="H250" s="17">
        <v>0</v>
      </c>
      <c r="I250" s="17">
        <v>0</v>
      </c>
      <c r="J250" s="15">
        <f>OR(F250&lt;&gt;0,G250&lt;&gt;0,H250&lt;&gt;0,I250&lt;&gt;0)*(F250 + (F250 = 0))*(G250 + (G250 = 0))*(H250 + (H250 = 0))*(I250 + (I250 = 0))</f>
        <v>1390</v>
      </c>
      <c r="K250" s="14"/>
      <c r="L250" s="14"/>
      <c r="M250" s="14"/>
    </row>
    <row r="251" spans="1:13" x14ac:dyDescent="0.25">
      <c r="A251" s="14"/>
      <c r="B251" s="14"/>
      <c r="C251" s="14"/>
      <c r="D251" s="32"/>
      <c r="E251" s="14"/>
      <c r="F251" s="14"/>
      <c r="G251" s="14"/>
      <c r="H251" s="14"/>
      <c r="I251" s="14"/>
      <c r="J251" s="18" t="s">
        <v>223</v>
      </c>
      <c r="K251" s="19">
        <f>SUM(J249:J250)</f>
        <v>1390</v>
      </c>
      <c r="L251" s="17">
        <v>26.05</v>
      </c>
      <c r="M251" s="19">
        <f>ROUND(K251*L251*1,2)</f>
        <v>36209.5</v>
      </c>
    </row>
    <row r="252" spans="1:13" ht="0.95" customHeight="1" x14ac:dyDescent="0.25">
      <c r="A252" s="20"/>
      <c r="B252" s="20"/>
      <c r="C252" s="20"/>
      <c r="D252" s="33"/>
      <c r="E252" s="20"/>
      <c r="F252" s="20"/>
      <c r="G252" s="20"/>
      <c r="H252" s="20"/>
      <c r="I252" s="20"/>
      <c r="J252" s="20"/>
      <c r="K252" s="20"/>
      <c r="L252" s="20"/>
      <c r="M252" s="20"/>
    </row>
    <row r="253" spans="1:13" x14ac:dyDescent="0.25">
      <c r="A253" s="12" t="s">
        <v>224</v>
      </c>
      <c r="B253" s="13" t="s">
        <v>22</v>
      </c>
      <c r="C253" s="13" t="s">
        <v>29</v>
      </c>
      <c r="D253" s="21" t="s">
        <v>225</v>
      </c>
      <c r="E253" s="14"/>
      <c r="F253" s="14"/>
      <c r="G253" s="14"/>
      <c r="H253" s="14"/>
      <c r="I253" s="14"/>
      <c r="J253" s="14"/>
      <c r="K253" s="15">
        <f>K256</f>
        <v>1</v>
      </c>
      <c r="L253" s="15">
        <f>L256</f>
        <v>402.43</v>
      </c>
      <c r="M253" s="15">
        <f>M256</f>
        <v>402.43</v>
      </c>
    </row>
    <row r="254" spans="1:13" ht="45" x14ac:dyDescent="0.25">
      <c r="A254" s="14"/>
      <c r="B254" s="14"/>
      <c r="C254" s="14"/>
      <c r="D254" s="21" t="s">
        <v>226</v>
      </c>
      <c r="E254" s="14"/>
      <c r="F254" s="14"/>
      <c r="G254" s="14"/>
      <c r="H254" s="14"/>
      <c r="I254" s="14"/>
      <c r="J254" s="14"/>
      <c r="K254" s="14"/>
      <c r="L254" s="14"/>
      <c r="M254" s="14"/>
    </row>
    <row r="255" spans="1:13" x14ac:dyDescent="0.25">
      <c r="A255" s="14"/>
      <c r="B255" s="14"/>
      <c r="C255" s="14"/>
      <c r="D255" s="32"/>
      <c r="E255" s="13" t="s">
        <v>17</v>
      </c>
      <c r="F255" s="16">
        <v>1</v>
      </c>
      <c r="G255" s="17">
        <v>0</v>
      </c>
      <c r="H255" s="17">
        <v>0</v>
      </c>
      <c r="I255" s="17">
        <v>0</v>
      </c>
      <c r="J255" s="15">
        <f>OR(F255&lt;&gt;0,G255&lt;&gt;0,H255&lt;&gt;0,I255&lt;&gt;0)*(F255 + (F255 = 0))*(G255 + (G255 = 0))*(H255 + (H255 = 0))*(I255 + (I255 = 0))</f>
        <v>1</v>
      </c>
      <c r="K255" s="14"/>
      <c r="L255" s="14"/>
      <c r="M255" s="14"/>
    </row>
    <row r="256" spans="1:13" x14ac:dyDescent="0.25">
      <c r="A256" s="14"/>
      <c r="B256" s="14"/>
      <c r="C256" s="14"/>
      <c r="D256" s="32"/>
      <c r="E256" s="14"/>
      <c r="F256" s="14"/>
      <c r="G256" s="14"/>
      <c r="H256" s="14"/>
      <c r="I256" s="14"/>
      <c r="J256" s="18" t="s">
        <v>227</v>
      </c>
      <c r="K256" s="19">
        <f>J255</f>
        <v>1</v>
      </c>
      <c r="L256" s="17">
        <v>402.43</v>
      </c>
      <c r="M256" s="19">
        <f>ROUND(K256*L256*1,2)</f>
        <v>402.43</v>
      </c>
    </row>
    <row r="257" spans="1:13" ht="0.95" customHeight="1" x14ac:dyDescent="0.25">
      <c r="A257" s="20"/>
      <c r="B257" s="20"/>
      <c r="C257" s="20"/>
      <c r="D257" s="33"/>
      <c r="E257" s="20"/>
      <c r="F257" s="20"/>
      <c r="G257" s="20"/>
      <c r="H257" s="20"/>
      <c r="I257" s="20"/>
      <c r="J257" s="20"/>
      <c r="K257" s="20"/>
      <c r="L257" s="20"/>
      <c r="M257" s="20"/>
    </row>
    <row r="258" spans="1:13" x14ac:dyDescent="0.25">
      <c r="A258" s="12" t="s">
        <v>228</v>
      </c>
      <c r="B258" s="13" t="s">
        <v>22</v>
      </c>
      <c r="C258" s="13" t="s">
        <v>29</v>
      </c>
      <c r="D258" s="21" t="s">
        <v>229</v>
      </c>
      <c r="E258" s="14"/>
      <c r="F258" s="14"/>
      <c r="G258" s="14"/>
      <c r="H258" s="14"/>
      <c r="I258" s="14"/>
      <c r="J258" s="14"/>
      <c r="K258" s="15">
        <f>K261</f>
        <v>1</v>
      </c>
      <c r="L258" s="15">
        <f>L261</f>
        <v>248.55</v>
      </c>
      <c r="M258" s="15">
        <f>M261</f>
        <v>248.55</v>
      </c>
    </row>
    <row r="259" spans="1:13" ht="45" x14ac:dyDescent="0.25">
      <c r="A259" s="14"/>
      <c r="B259" s="14"/>
      <c r="C259" s="14"/>
      <c r="D259" s="21" t="s">
        <v>230</v>
      </c>
      <c r="E259" s="14"/>
      <c r="F259" s="14"/>
      <c r="G259" s="14"/>
      <c r="H259" s="14"/>
      <c r="I259" s="14"/>
      <c r="J259" s="14"/>
      <c r="K259" s="14"/>
      <c r="L259" s="14"/>
      <c r="M259" s="14"/>
    </row>
    <row r="260" spans="1:13" x14ac:dyDescent="0.25">
      <c r="A260" s="14"/>
      <c r="B260" s="14"/>
      <c r="C260" s="14"/>
      <c r="D260" s="32"/>
      <c r="E260" s="13" t="s">
        <v>17</v>
      </c>
      <c r="F260" s="16">
        <v>1</v>
      </c>
      <c r="G260" s="17">
        <v>0</v>
      </c>
      <c r="H260" s="17">
        <v>0</v>
      </c>
      <c r="I260" s="17">
        <v>0</v>
      </c>
      <c r="J260" s="15">
        <f>OR(F260&lt;&gt;0,G260&lt;&gt;0,H260&lt;&gt;0,I260&lt;&gt;0)*(F260 + (F260 = 0))*(G260 + (G260 = 0))*(H260 + (H260 = 0))*(I260 + (I260 = 0))</f>
        <v>1</v>
      </c>
      <c r="K260" s="14"/>
      <c r="L260" s="14"/>
      <c r="M260" s="14"/>
    </row>
    <row r="261" spans="1:13" x14ac:dyDescent="0.25">
      <c r="A261" s="14"/>
      <c r="B261" s="14"/>
      <c r="C261" s="14"/>
      <c r="D261" s="32"/>
      <c r="E261" s="14"/>
      <c r="F261" s="14"/>
      <c r="G261" s="14"/>
      <c r="H261" s="14"/>
      <c r="I261" s="14"/>
      <c r="J261" s="18" t="s">
        <v>231</v>
      </c>
      <c r="K261" s="19">
        <f>J260</f>
        <v>1</v>
      </c>
      <c r="L261" s="17">
        <v>248.55</v>
      </c>
      <c r="M261" s="19">
        <f>ROUND(K261*L261*1,2)</f>
        <v>248.55</v>
      </c>
    </row>
    <row r="262" spans="1:13" ht="0.95" customHeight="1" x14ac:dyDescent="0.25">
      <c r="A262" s="20"/>
      <c r="B262" s="20"/>
      <c r="C262" s="20"/>
      <c r="D262" s="33"/>
      <c r="E262" s="20"/>
      <c r="F262" s="20"/>
      <c r="G262" s="20"/>
      <c r="H262" s="20"/>
      <c r="I262" s="20"/>
      <c r="J262" s="20"/>
      <c r="K262" s="20"/>
      <c r="L262" s="20"/>
      <c r="M262" s="20"/>
    </row>
    <row r="263" spans="1:13" x14ac:dyDescent="0.25">
      <c r="A263" s="12" t="s">
        <v>232</v>
      </c>
      <c r="B263" s="13" t="s">
        <v>22</v>
      </c>
      <c r="C263" s="13" t="s">
        <v>29</v>
      </c>
      <c r="D263" s="21" t="s">
        <v>233</v>
      </c>
      <c r="E263" s="14"/>
      <c r="F263" s="14"/>
      <c r="G263" s="14"/>
      <c r="H263" s="14"/>
      <c r="I263" s="14"/>
      <c r="J263" s="14"/>
      <c r="K263" s="15">
        <f>K266</f>
        <v>1</v>
      </c>
      <c r="L263" s="15">
        <f>L266</f>
        <v>901.82</v>
      </c>
      <c r="M263" s="15">
        <f>M266</f>
        <v>901.82</v>
      </c>
    </row>
    <row r="264" spans="1:13" ht="45" x14ac:dyDescent="0.25">
      <c r="A264" s="14"/>
      <c r="B264" s="14"/>
      <c r="C264" s="14"/>
      <c r="D264" s="21" t="s">
        <v>234</v>
      </c>
      <c r="E264" s="14"/>
      <c r="F264" s="14"/>
      <c r="G264" s="14"/>
      <c r="H264" s="14"/>
      <c r="I264" s="14"/>
      <c r="J264" s="14"/>
      <c r="K264" s="14"/>
      <c r="L264" s="14"/>
      <c r="M264" s="14"/>
    </row>
    <row r="265" spans="1:13" x14ac:dyDescent="0.25">
      <c r="A265" s="14"/>
      <c r="B265" s="14"/>
      <c r="C265" s="14"/>
      <c r="D265" s="32"/>
      <c r="E265" s="13" t="s">
        <v>17</v>
      </c>
      <c r="F265" s="16">
        <v>1</v>
      </c>
      <c r="G265" s="17">
        <v>0</v>
      </c>
      <c r="H265" s="17">
        <v>0</v>
      </c>
      <c r="I265" s="17">
        <v>0</v>
      </c>
      <c r="J265" s="15">
        <f>OR(F265&lt;&gt;0,G265&lt;&gt;0,H265&lt;&gt;0,I265&lt;&gt;0)*(F265 + (F265 = 0))*(G265 + (G265 = 0))*(H265 + (H265 = 0))*(I265 + (I265 = 0))</f>
        <v>1</v>
      </c>
      <c r="K265" s="14"/>
      <c r="L265" s="14"/>
      <c r="M265" s="14"/>
    </row>
    <row r="266" spans="1:13" x14ac:dyDescent="0.25">
      <c r="A266" s="14"/>
      <c r="B266" s="14"/>
      <c r="C266" s="14"/>
      <c r="D266" s="32"/>
      <c r="E266" s="14"/>
      <c r="F266" s="14"/>
      <c r="G266" s="14"/>
      <c r="H266" s="14"/>
      <c r="I266" s="14"/>
      <c r="J266" s="18" t="s">
        <v>235</v>
      </c>
      <c r="K266" s="19">
        <f>J265</f>
        <v>1</v>
      </c>
      <c r="L266" s="17">
        <v>901.82</v>
      </c>
      <c r="M266" s="19">
        <f>ROUND(K266*L266*1,2)</f>
        <v>901.82</v>
      </c>
    </row>
    <row r="267" spans="1:13" ht="0.95" customHeight="1" x14ac:dyDescent="0.25">
      <c r="A267" s="20"/>
      <c r="B267" s="20"/>
      <c r="C267" s="20"/>
      <c r="D267" s="33"/>
      <c r="E267" s="20"/>
      <c r="F267" s="20"/>
      <c r="G267" s="20"/>
      <c r="H267" s="20"/>
      <c r="I267" s="20"/>
      <c r="J267" s="20"/>
      <c r="K267" s="20"/>
      <c r="L267" s="20"/>
      <c r="M267" s="20"/>
    </row>
    <row r="268" spans="1:13" x14ac:dyDescent="0.25">
      <c r="A268" s="12" t="s">
        <v>236</v>
      </c>
      <c r="B268" s="13" t="s">
        <v>22</v>
      </c>
      <c r="C268" s="13" t="s">
        <v>23</v>
      </c>
      <c r="D268" s="21" t="s">
        <v>237</v>
      </c>
      <c r="E268" s="14"/>
      <c r="F268" s="14"/>
      <c r="G268" s="14"/>
      <c r="H268" s="14"/>
      <c r="I268" s="14"/>
      <c r="J268" s="14"/>
      <c r="K268" s="15">
        <f>K272</f>
        <v>49</v>
      </c>
      <c r="L268" s="15">
        <f>L272</f>
        <v>107.5</v>
      </c>
      <c r="M268" s="15">
        <f>M272</f>
        <v>5267.5</v>
      </c>
    </row>
    <row r="269" spans="1:13" ht="123.75" x14ac:dyDescent="0.25">
      <c r="A269" s="14"/>
      <c r="B269" s="14"/>
      <c r="C269" s="14"/>
      <c r="D269" s="21" t="s">
        <v>238</v>
      </c>
      <c r="E269" s="14"/>
      <c r="F269" s="14"/>
      <c r="G269" s="14"/>
      <c r="H269" s="14"/>
      <c r="I269" s="14"/>
      <c r="J269" s="14"/>
      <c r="K269" s="14"/>
      <c r="L269" s="14"/>
      <c r="M269" s="14"/>
    </row>
    <row r="270" spans="1:13" x14ac:dyDescent="0.25">
      <c r="A270" s="14"/>
      <c r="B270" s="14"/>
      <c r="C270" s="14"/>
      <c r="D270" s="32"/>
      <c r="E270" s="13" t="s">
        <v>17</v>
      </c>
      <c r="F270" s="16">
        <v>1</v>
      </c>
      <c r="G270" s="17">
        <v>22</v>
      </c>
      <c r="H270" s="17">
        <v>0</v>
      </c>
      <c r="I270" s="17">
        <v>1</v>
      </c>
      <c r="J270" s="15">
        <f>OR(F270&lt;&gt;0,G270&lt;&gt;0,H270&lt;&gt;0,I270&lt;&gt;0)*(F270 + (F270 = 0))*(G270 + (G270 = 0))*(H270 + (H270 = 0))*(I270 + (I270 = 0))</f>
        <v>22</v>
      </c>
      <c r="K270" s="14"/>
      <c r="L270" s="14"/>
      <c r="M270" s="14"/>
    </row>
    <row r="271" spans="1:13" x14ac:dyDescent="0.25">
      <c r="A271" s="14"/>
      <c r="B271" s="14"/>
      <c r="C271" s="14"/>
      <c r="D271" s="32"/>
      <c r="E271" s="13" t="s">
        <v>17</v>
      </c>
      <c r="F271" s="16">
        <v>1</v>
      </c>
      <c r="G271" s="17">
        <v>27</v>
      </c>
      <c r="H271" s="17">
        <v>0</v>
      </c>
      <c r="I271" s="17">
        <v>1</v>
      </c>
      <c r="J271" s="15">
        <f>OR(F271&lt;&gt;0,G271&lt;&gt;0,H271&lt;&gt;0,I271&lt;&gt;0)*(F271 + (F271 = 0))*(G271 + (G271 = 0))*(H271 + (H271 = 0))*(I271 + (I271 = 0))</f>
        <v>27</v>
      </c>
      <c r="K271" s="14"/>
      <c r="L271" s="14"/>
      <c r="M271" s="14"/>
    </row>
    <row r="272" spans="1:13" x14ac:dyDescent="0.25">
      <c r="A272" s="14"/>
      <c r="B272" s="14"/>
      <c r="C272" s="14"/>
      <c r="D272" s="32"/>
      <c r="E272" s="14"/>
      <c r="F272" s="14"/>
      <c r="G272" s="14"/>
      <c r="H272" s="14"/>
      <c r="I272" s="14"/>
      <c r="J272" s="18" t="s">
        <v>239</v>
      </c>
      <c r="K272" s="19">
        <f>SUM(J270:J271)</f>
        <v>49</v>
      </c>
      <c r="L272" s="17">
        <v>107.5</v>
      </c>
      <c r="M272" s="19">
        <f>ROUND(K272*L272*1,2)</f>
        <v>5267.5</v>
      </c>
    </row>
    <row r="273" spans="1:13" ht="0.95" customHeight="1" x14ac:dyDescent="0.25">
      <c r="A273" s="20"/>
      <c r="B273" s="20"/>
      <c r="C273" s="20"/>
      <c r="D273" s="33"/>
      <c r="E273" s="20"/>
      <c r="F273" s="20"/>
      <c r="G273" s="20"/>
      <c r="H273" s="20"/>
      <c r="I273" s="20"/>
      <c r="J273" s="20"/>
      <c r="K273" s="20"/>
      <c r="L273" s="20"/>
      <c r="M273" s="20"/>
    </row>
    <row r="274" spans="1:13" x14ac:dyDescent="0.25">
      <c r="A274" s="12" t="s">
        <v>240</v>
      </c>
      <c r="B274" s="13" t="s">
        <v>22</v>
      </c>
      <c r="C274" s="13" t="s">
        <v>29</v>
      </c>
      <c r="D274" s="21" t="s">
        <v>241</v>
      </c>
      <c r="E274" s="14"/>
      <c r="F274" s="14"/>
      <c r="G274" s="14"/>
      <c r="H274" s="14"/>
      <c r="I274" s="14"/>
      <c r="J274" s="14"/>
      <c r="K274" s="15">
        <f>K277</f>
        <v>9</v>
      </c>
      <c r="L274" s="15">
        <f>L277</f>
        <v>84.86</v>
      </c>
      <c r="M274" s="15">
        <f>M277</f>
        <v>763.74</v>
      </c>
    </row>
    <row r="275" spans="1:13" ht="22.5" x14ac:dyDescent="0.25">
      <c r="A275" s="14"/>
      <c r="B275" s="14"/>
      <c r="C275" s="14"/>
      <c r="D275" s="21" t="s">
        <v>242</v>
      </c>
      <c r="E275" s="14"/>
      <c r="F275" s="14"/>
      <c r="G275" s="14"/>
      <c r="H275" s="14"/>
      <c r="I275" s="14"/>
      <c r="J275" s="14"/>
      <c r="K275" s="14"/>
      <c r="L275" s="14"/>
      <c r="M275" s="14"/>
    </row>
    <row r="276" spans="1:13" x14ac:dyDescent="0.25">
      <c r="A276" s="14"/>
      <c r="B276" s="14"/>
      <c r="C276" s="14"/>
      <c r="D276" s="32"/>
      <c r="E276" s="13" t="s">
        <v>17</v>
      </c>
      <c r="F276" s="16">
        <v>9</v>
      </c>
      <c r="G276" s="17">
        <v>0</v>
      </c>
      <c r="H276" s="17">
        <v>0</v>
      </c>
      <c r="I276" s="17">
        <v>0</v>
      </c>
      <c r="J276" s="15">
        <f>OR(F276&lt;&gt;0,G276&lt;&gt;0,H276&lt;&gt;0,I276&lt;&gt;0)*(F276 + (F276 = 0))*(G276 + (G276 = 0))*(H276 + (H276 = 0))*(I276 + (I276 = 0))</f>
        <v>9</v>
      </c>
      <c r="K276" s="14"/>
      <c r="L276" s="14"/>
      <c r="M276" s="14"/>
    </row>
    <row r="277" spans="1:13" x14ac:dyDescent="0.25">
      <c r="A277" s="14"/>
      <c r="B277" s="14"/>
      <c r="C277" s="14"/>
      <c r="D277" s="32"/>
      <c r="E277" s="14"/>
      <c r="F277" s="14"/>
      <c r="G277" s="14"/>
      <c r="H277" s="14"/>
      <c r="I277" s="14"/>
      <c r="J277" s="18" t="s">
        <v>243</v>
      </c>
      <c r="K277" s="19">
        <f>J276</f>
        <v>9</v>
      </c>
      <c r="L277" s="17">
        <v>84.86</v>
      </c>
      <c r="M277" s="19">
        <f>ROUND(K277*L277*1,2)</f>
        <v>763.74</v>
      </c>
    </row>
    <row r="278" spans="1:13" ht="0.95" customHeight="1" x14ac:dyDescent="0.25">
      <c r="A278" s="20"/>
      <c r="B278" s="20"/>
      <c r="C278" s="20"/>
      <c r="D278" s="33"/>
      <c r="E278" s="20"/>
      <c r="F278" s="20"/>
      <c r="G278" s="20"/>
      <c r="H278" s="20"/>
      <c r="I278" s="20"/>
      <c r="J278" s="20"/>
      <c r="K278" s="20"/>
      <c r="L278" s="20"/>
      <c r="M278" s="20"/>
    </row>
    <row r="279" spans="1:13" x14ac:dyDescent="0.25">
      <c r="A279" s="14"/>
      <c r="B279" s="14"/>
      <c r="C279" s="14"/>
      <c r="D279" s="32"/>
      <c r="E279" s="14"/>
      <c r="F279" s="14"/>
      <c r="G279" s="14"/>
      <c r="H279" s="14"/>
      <c r="I279" s="14"/>
      <c r="J279" s="18" t="s">
        <v>244</v>
      </c>
      <c r="K279" s="22">
        <v>1</v>
      </c>
      <c r="L279" s="19">
        <f>M142+M157+M175+M247+M253+M258+M263+M268+M274</f>
        <v>65902.23</v>
      </c>
      <c r="M279" s="19">
        <f>ROUND(K279*L279*1,2)</f>
        <v>65902.23</v>
      </c>
    </row>
    <row r="280" spans="1:13" ht="0.95" customHeight="1" x14ac:dyDescent="0.25">
      <c r="A280" s="20"/>
      <c r="B280" s="20"/>
      <c r="C280" s="20"/>
      <c r="D280" s="33"/>
      <c r="E280" s="20"/>
      <c r="F280" s="20"/>
      <c r="G280" s="20"/>
      <c r="H280" s="20"/>
      <c r="I280" s="20"/>
      <c r="J280" s="20"/>
      <c r="K280" s="20"/>
      <c r="L280" s="20"/>
      <c r="M280" s="20"/>
    </row>
    <row r="281" spans="1:13" x14ac:dyDescent="0.25">
      <c r="A281" s="5" t="s">
        <v>245</v>
      </c>
      <c r="B281" s="5" t="s">
        <v>16</v>
      </c>
      <c r="C281" s="5" t="s">
        <v>17</v>
      </c>
      <c r="D281" s="30" t="s">
        <v>246</v>
      </c>
      <c r="E281" s="6"/>
      <c r="F281" s="6"/>
      <c r="G281" s="6"/>
      <c r="H281" s="6"/>
      <c r="I281" s="6"/>
      <c r="J281" s="6"/>
      <c r="K281" s="7">
        <f>K357</f>
        <v>1</v>
      </c>
      <c r="L281" s="8">
        <f>L357</f>
        <v>37524.910000000003</v>
      </c>
      <c r="M281" s="8">
        <f>M357</f>
        <v>37524.910000000003</v>
      </c>
    </row>
    <row r="282" spans="1:13" x14ac:dyDescent="0.25">
      <c r="A282" s="9" t="s">
        <v>247</v>
      </c>
      <c r="B282" s="9" t="s">
        <v>16</v>
      </c>
      <c r="C282" s="9" t="s">
        <v>17</v>
      </c>
      <c r="D282" s="31" t="s">
        <v>248</v>
      </c>
      <c r="E282" s="10"/>
      <c r="F282" s="10"/>
      <c r="G282" s="10"/>
      <c r="H282" s="10"/>
      <c r="I282" s="10"/>
      <c r="J282" s="10"/>
      <c r="K282" s="11">
        <f>K296</f>
        <v>1</v>
      </c>
      <c r="L282" s="11">
        <f>L296</f>
        <v>4411.08</v>
      </c>
      <c r="M282" s="11">
        <f>M296</f>
        <v>4411.08</v>
      </c>
    </row>
    <row r="283" spans="1:13" x14ac:dyDescent="0.25">
      <c r="A283" s="23" t="s">
        <v>249</v>
      </c>
      <c r="B283" s="23" t="s">
        <v>16</v>
      </c>
      <c r="C283" s="23" t="s">
        <v>17</v>
      </c>
      <c r="D283" s="34" t="s">
        <v>250</v>
      </c>
      <c r="E283" s="24"/>
      <c r="F283" s="24"/>
      <c r="G283" s="24"/>
      <c r="H283" s="24"/>
      <c r="I283" s="24"/>
      <c r="J283" s="24"/>
      <c r="K283" s="25">
        <f>K294</f>
        <v>1</v>
      </c>
      <c r="L283" s="25">
        <f>L294</f>
        <v>4411.08</v>
      </c>
      <c r="M283" s="25">
        <f>M294</f>
        <v>4411.08</v>
      </c>
    </row>
    <row r="284" spans="1:13" ht="22.5" x14ac:dyDescent="0.25">
      <c r="A284" s="12" t="s">
        <v>251</v>
      </c>
      <c r="B284" s="13" t="s">
        <v>22</v>
      </c>
      <c r="C284" s="13" t="s">
        <v>137</v>
      </c>
      <c r="D284" s="21" t="s">
        <v>252</v>
      </c>
      <c r="E284" s="14"/>
      <c r="F284" s="14"/>
      <c r="G284" s="14"/>
      <c r="H284" s="14"/>
      <c r="I284" s="14"/>
      <c r="J284" s="14"/>
      <c r="K284" s="15">
        <f>K292</f>
        <v>334.68</v>
      </c>
      <c r="L284" s="15">
        <f>L292</f>
        <v>13.18</v>
      </c>
      <c r="M284" s="15">
        <f>M292</f>
        <v>4411.08</v>
      </c>
    </row>
    <row r="285" spans="1:13" ht="135" x14ac:dyDescent="0.25">
      <c r="A285" s="14"/>
      <c r="B285" s="14"/>
      <c r="C285" s="14"/>
      <c r="D285" s="21" t="s">
        <v>253</v>
      </c>
      <c r="E285" s="14"/>
      <c r="F285" s="14"/>
      <c r="G285" s="14"/>
      <c r="H285" s="14"/>
      <c r="I285" s="14"/>
      <c r="J285" s="14"/>
      <c r="K285" s="14"/>
      <c r="L285" s="14"/>
      <c r="M285" s="14"/>
    </row>
    <row r="286" spans="1:13" x14ac:dyDescent="0.25">
      <c r="A286" s="14"/>
      <c r="B286" s="14"/>
      <c r="C286" s="14"/>
      <c r="D286" s="32"/>
      <c r="E286" s="13" t="s">
        <v>254</v>
      </c>
      <c r="F286" s="16"/>
      <c r="G286" s="17"/>
      <c r="H286" s="17"/>
      <c r="I286" s="17"/>
      <c r="J286" s="17">
        <v>41.7</v>
      </c>
      <c r="K286" s="14"/>
      <c r="L286" s="14"/>
      <c r="M286" s="14"/>
    </row>
    <row r="287" spans="1:13" x14ac:dyDescent="0.25">
      <c r="A287" s="14"/>
      <c r="B287" s="14"/>
      <c r="C287" s="14"/>
      <c r="D287" s="32"/>
      <c r="E287" s="13" t="s">
        <v>255</v>
      </c>
      <c r="F287" s="16"/>
      <c r="G287" s="17"/>
      <c r="H287" s="17"/>
      <c r="I287" s="17"/>
      <c r="J287" s="17">
        <v>218.4</v>
      </c>
      <c r="K287" s="14"/>
      <c r="L287" s="14"/>
      <c r="M287" s="14"/>
    </row>
    <row r="288" spans="1:13" x14ac:dyDescent="0.25">
      <c r="A288" s="14"/>
      <c r="B288" s="14"/>
      <c r="C288" s="14"/>
      <c r="D288" s="32"/>
      <c r="E288" s="13" t="s">
        <v>162</v>
      </c>
      <c r="F288" s="16"/>
      <c r="G288" s="17"/>
      <c r="H288" s="17"/>
      <c r="I288" s="17"/>
      <c r="J288" s="17">
        <v>18.8</v>
      </c>
      <c r="K288" s="14"/>
      <c r="L288" s="14"/>
      <c r="M288" s="14"/>
    </row>
    <row r="289" spans="1:13" x14ac:dyDescent="0.25">
      <c r="A289" s="14"/>
      <c r="B289" s="14"/>
      <c r="C289" s="14"/>
      <c r="D289" s="32"/>
      <c r="E289" s="13" t="s">
        <v>256</v>
      </c>
      <c r="F289" s="16"/>
      <c r="G289" s="17"/>
      <c r="H289" s="17"/>
      <c r="I289" s="17"/>
      <c r="J289" s="17">
        <v>43.68</v>
      </c>
      <c r="K289" s="14"/>
      <c r="L289" s="14"/>
      <c r="M289" s="14"/>
    </row>
    <row r="290" spans="1:13" x14ac:dyDescent="0.25">
      <c r="A290" s="14"/>
      <c r="B290" s="14"/>
      <c r="C290" s="14"/>
      <c r="D290" s="32"/>
      <c r="E290" s="13" t="s">
        <v>257</v>
      </c>
      <c r="F290" s="16"/>
      <c r="G290" s="17"/>
      <c r="H290" s="17"/>
      <c r="I290" s="17"/>
      <c r="J290" s="17">
        <v>3.76</v>
      </c>
      <c r="K290" s="14"/>
      <c r="L290" s="14"/>
      <c r="M290" s="14"/>
    </row>
    <row r="291" spans="1:13" x14ac:dyDescent="0.25">
      <c r="A291" s="14"/>
      <c r="B291" s="14"/>
      <c r="C291" s="14"/>
      <c r="D291" s="32"/>
      <c r="E291" s="13" t="s">
        <v>258</v>
      </c>
      <c r="F291" s="16">
        <v>1</v>
      </c>
      <c r="G291" s="17">
        <v>0.2</v>
      </c>
      <c r="H291" s="17">
        <v>41.7</v>
      </c>
      <c r="I291" s="17">
        <v>0</v>
      </c>
      <c r="J291" s="15">
        <f>OR(F291&lt;&gt;0,G291&lt;&gt;0,H291&lt;&gt;0,I291&lt;&gt;0)*(F291 + (F291 = 0))*(G291 + (G291 = 0))*(H291 + (H291 = 0))*(I291 + (I291 = 0))</f>
        <v>8.34</v>
      </c>
      <c r="K291" s="14"/>
      <c r="L291" s="14"/>
      <c r="M291" s="14"/>
    </row>
    <row r="292" spans="1:13" x14ac:dyDescent="0.25">
      <c r="A292" s="14"/>
      <c r="B292" s="14"/>
      <c r="C292" s="14"/>
      <c r="D292" s="32"/>
      <c r="E292" s="14"/>
      <c r="F292" s="14"/>
      <c r="G292" s="14"/>
      <c r="H292" s="14"/>
      <c r="I292" s="14"/>
      <c r="J292" s="18" t="s">
        <v>259</v>
      </c>
      <c r="K292" s="19">
        <f>SUM(J286:J291)</f>
        <v>334.68</v>
      </c>
      <c r="L292" s="17">
        <v>13.18</v>
      </c>
      <c r="M292" s="19">
        <f>ROUND(K292*L292*1,2)</f>
        <v>4411.08</v>
      </c>
    </row>
    <row r="293" spans="1:13" ht="0.95" customHeight="1" x14ac:dyDescent="0.25">
      <c r="A293" s="20"/>
      <c r="B293" s="20"/>
      <c r="C293" s="20"/>
      <c r="D293" s="33"/>
      <c r="E293" s="20"/>
      <c r="F293" s="20"/>
      <c r="G293" s="20"/>
      <c r="H293" s="20"/>
      <c r="I293" s="20"/>
      <c r="J293" s="20"/>
      <c r="K293" s="20"/>
      <c r="L293" s="20"/>
      <c r="M293" s="20"/>
    </row>
    <row r="294" spans="1:13" x14ac:dyDescent="0.25">
      <c r="A294" s="14"/>
      <c r="B294" s="14"/>
      <c r="C294" s="14"/>
      <c r="D294" s="32"/>
      <c r="E294" s="14"/>
      <c r="F294" s="14"/>
      <c r="G294" s="14"/>
      <c r="H294" s="14"/>
      <c r="I294" s="14"/>
      <c r="J294" s="18" t="s">
        <v>260</v>
      </c>
      <c r="K294" s="17">
        <v>1</v>
      </c>
      <c r="L294" s="19">
        <f>M284</f>
        <v>4411.08</v>
      </c>
      <c r="M294" s="19">
        <f>ROUND(K294*L294*1,2)</f>
        <v>4411.08</v>
      </c>
    </row>
    <row r="295" spans="1:13" ht="0.95" customHeight="1" x14ac:dyDescent="0.25">
      <c r="A295" s="20"/>
      <c r="B295" s="20"/>
      <c r="C295" s="20"/>
      <c r="D295" s="33"/>
      <c r="E295" s="20"/>
      <c r="F295" s="20"/>
      <c r="G295" s="20"/>
      <c r="H295" s="20"/>
      <c r="I295" s="20"/>
      <c r="J295" s="20"/>
      <c r="K295" s="20"/>
      <c r="L295" s="20"/>
      <c r="M295" s="20"/>
    </row>
    <row r="296" spans="1:13" x14ac:dyDescent="0.25">
      <c r="A296" s="14"/>
      <c r="B296" s="14"/>
      <c r="C296" s="14"/>
      <c r="D296" s="32"/>
      <c r="E296" s="14"/>
      <c r="F296" s="14"/>
      <c r="G296" s="14"/>
      <c r="H296" s="14"/>
      <c r="I296" s="14"/>
      <c r="J296" s="18" t="s">
        <v>261</v>
      </c>
      <c r="K296" s="17">
        <v>1</v>
      </c>
      <c r="L296" s="19">
        <f>M283</f>
        <v>4411.08</v>
      </c>
      <c r="M296" s="19">
        <f>ROUND(K296*L296*1,2)</f>
        <v>4411.08</v>
      </c>
    </row>
    <row r="297" spans="1:13" ht="0.95" customHeight="1" x14ac:dyDescent="0.25">
      <c r="A297" s="20"/>
      <c r="B297" s="20"/>
      <c r="C297" s="20"/>
      <c r="D297" s="33"/>
      <c r="E297" s="20"/>
      <c r="F297" s="20"/>
      <c r="G297" s="20"/>
      <c r="H297" s="20"/>
      <c r="I297" s="20"/>
      <c r="J297" s="20"/>
      <c r="K297" s="20"/>
      <c r="L297" s="20"/>
      <c r="M297" s="20"/>
    </row>
    <row r="298" spans="1:13" ht="22.5" x14ac:dyDescent="0.25">
      <c r="A298" s="9" t="s">
        <v>262</v>
      </c>
      <c r="B298" s="9" t="s">
        <v>16</v>
      </c>
      <c r="C298" s="9" t="s">
        <v>17</v>
      </c>
      <c r="D298" s="31" t="s">
        <v>263</v>
      </c>
      <c r="E298" s="10"/>
      <c r="F298" s="10"/>
      <c r="G298" s="10"/>
      <c r="H298" s="10"/>
      <c r="I298" s="10"/>
      <c r="J298" s="10"/>
      <c r="K298" s="11">
        <f>K327</f>
        <v>1</v>
      </c>
      <c r="L298" s="11">
        <f>L327</f>
        <v>8199.14</v>
      </c>
      <c r="M298" s="11">
        <f>M327</f>
        <v>8199.14</v>
      </c>
    </row>
    <row r="299" spans="1:13" x14ac:dyDescent="0.25">
      <c r="A299" s="23" t="s">
        <v>264</v>
      </c>
      <c r="B299" s="23" t="s">
        <v>16</v>
      </c>
      <c r="C299" s="23" t="s">
        <v>17</v>
      </c>
      <c r="D299" s="34" t="s">
        <v>265</v>
      </c>
      <c r="E299" s="24"/>
      <c r="F299" s="24"/>
      <c r="G299" s="24"/>
      <c r="H299" s="24"/>
      <c r="I299" s="24"/>
      <c r="J299" s="24"/>
      <c r="K299" s="25">
        <f>K325</f>
        <v>1</v>
      </c>
      <c r="L299" s="25">
        <f>L325</f>
        <v>8199.14</v>
      </c>
      <c r="M299" s="25">
        <f>M325</f>
        <v>8199.14</v>
      </c>
    </row>
    <row r="300" spans="1:13" x14ac:dyDescent="0.25">
      <c r="A300" s="26" t="s">
        <v>266</v>
      </c>
      <c r="B300" s="26" t="s">
        <v>16</v>
      </c>
      <c r="C300" s="26" t="s">
        <v>17</v>
      </c>
      <c r="D300" s="35" t="s">
        <v>267</v>
      </c>
      <c r="E300" s="27"/>
      <c r="F300" s="27"/>
      <c r="G300" s="27"/>
      <c r="H300" s="27"/>
      <c r="I300" s="27"/>
      <c r="J300" s="27"/>
      <c r="K300" s="28">
        <f>K306</f>
        <v>1</v>
      </c>
      <c r="L300" s="28">
        <f>L306</f>
        <v>5026.92</v>
      </c>
      <c r="M300" s="28">
        <f>M306</f>
        <v>5026.92</v>
      </c>
    </row>
    <row r="301" spans="1:13" ht="22.5" x14ac:dyDescent="0.25">
      <c r="A301" s="12" t="s">
        <v>268</v>
      </c>
      <c r="B301" s="13" t="s">
        <v>22</v>
      </c>
      <c r="C301" s="13" t="s">
        <v>137</v>
      </c>
      <c r="D301" s="21" t="s">
        <v>269</v>
      </c>
      <c r="E301" s="14"/>
      <c r="F301" s="14"/>
      <c r="G301" s="14"/>
      <c r="H301" s="14"/>
      <c r="I301" s="14"/>
      <c r="J301" s="14"/>
      <c r="K301" s="15">
        <f>K304</f>
        <v>385.5</v>
      </c>
      <c r="L301" s="15">
        <f>L304</f>
        <v>13.04</v>
      </c>
      <c r="M301" s="15">
        <f>M304</f>
        <v>5026.92</v>
      </c>
    </row>
    <row r="302" spans="1:13" ht="112.5" x14ac:dyDescent="0.25">
      <c r="A302" s="14"/>
      <c r="B302" s="14"/>
      <c r="C302" s="14"/>
      <c r="D302" s="21" t="s">
        <v>270</v>
      </c>
      <c r="E302" s="14"/>
      <c r="F302" s="14"/>
      <c r="G302" s="14"/>
      <c r="H302" s="14"/>
      <c r="I302" s="14"/>
      <c r="J302" s="14"/>
      <c r="K302" s="14"/>
      <c r="L302" s="14"/>
      <c r="M302" s="14"/>
    </row>
    <row r="303" spans="1:13" x14ac:dyDescent="0.25">
      <c r="A303" s="14"/>
      <c r="B303" s="14"/>
      <c r="C303" s="14"/>
      <c r="D303" s="32"/>
      <c r="E303" s="13" t="s">
        <v>271</v>
      </c>
      <c r="F303" s="16"/>
      <c r="G303" s="17"/>
      <c r="H303" s="17"/>
      <c r="I303" s="17"/>
      <c r="J303" s="17">
        <v>385.5</v>
      </c>
      <c r="K303" s="14"/>
      <c r="L303" s="14"/>
      <c r="M303" s="14"/>
    </row>
    <row r="304" spans="1:13" x14ac:dyDescent="0.25">
      <c r="A304" s="14"/>
      <c r="B304" s="14"/>
      <c r="C304" s="14"/>
      <c r="D304" s="32"/>
      <c r="E304" s="14"/>
      <c r="F304" s="14"/>
      <c r="G304" s="14"/>
      <c r="H304" s="14"/>
      <c r="I304" s="14"/>
      <c r="J304" s="18" t="s">
        <v>272</v>
      </c>
      <c r="K304" s="19">
        <f>J303</f>
        <v>385.5</v>
      </c>
      <c r="L304" s="17">
        <v>13.04</v>
      </c>
      <c r="M304" s="19">
        <f>ROUND(K304*L304*1,2)</f>
        <v>5026.92</v>
      </c>
    </row>
    <row r="305" spans="1:13" ht="0.95" customHeight="1" x14ac:dyDescent="0.25">
      <c r="A305" s="20"/>
      <c r="B305" s="20"/>
      <c r="C305" s="20"/>
      <c r="D305" s="33"/>
      <c r="E305" s="20"/>
      <c r="F305" s="20"/>
      <c r="G305" s="20"/>
      <c r="H305" s="20"/>
      <c r="I305" s="20"/>
      <c r="J305" s="20"/>
      <c r="K305" s="20"/>
      <c r="L305" s="20"/>
      <c r="M305" s="20"/>
    </row>
    <row r="306" spans="1:13" x14ac:dyDescent="0.25">
      <c r="A306" s="14"/>
      <c r="B306" s="14"/>
      <c r="C306" s="14"/>
      <c r="D306" s="32"/>
      <c r="E306" s="14"/>
      <c r="F306" s="14"/>
      <c r="G306" s="14"/>
      <c r="H306" s="14"/>
      <c r="I306" s="14"/>
      <c r="J306" s="18" t="s">
        <v>273</v>
      </c>
      <c r="K306" s="17">
        <v>1</v>
      </c>
      <c r="L306" s="19">
        <f>M301</f>
        <v>5026.92</v>
      </c>
      <c r="M306" s="19">
        <f>ROUND(K306*L306*1,2)</f>
        <v>5026.92</v>
      </c>
    </row>
    <row r="307" spans="1:13" ht="0.95" customHeight="1" x14ac:dyDescent="0.25">
      <c r="A307" s="20"/>
      <c r="B307" s="20"/>
      <c r="C307" s="20"/>
      <c r="D307" s="33"/>
      <c r="E307" s="20"/>
      <c r="F307" s="20"/>
      <c r="G307" s="20"/>
      <c r="H307" s="20"/>
      <c r="I307" s="20"/>
      <c r="J307" s="20"/>
      <c r="K307" s="20"/>
      <c r="L307" s="20"/>
      <c r="M307" s="20"/>
    </row>
    <row r="308" spans="1:13" x14ac:dyDescent="0.25">
      <c r="A308" s="26" t="s">
        <v>274</v>
      </c>
      <c r="B308" s="26" t="s">
        <v>16</v>
      </c>
      <c r="C308" s="26" t="s">
        <v>17</v>
      </c>
      <c r="D308" s="35" t="s">
        <v>275</v>
      </c>
      <c r="E308" s="27"/>
      <c r="F308" s="27"/>
      <c r="G308" s="27"/>
      <c r="H308" s="27"/>
      <c r="I308" s="27"/>
      <c r="J308" s="27"/>
      <c r="K308" s="28">
        <f>K315</f>
        <v>1</v>
      </c>
      <c r="L308" s="28">
        <f>L315</f>
        <v>2836.46</v>
      </c>
      <c r="M308" s="28">
        <f>M315</f>
        <v>2836.46</v>
      </c>
    </row>
    <row r="309" spans="1:13" ht="22.5" x14ac:dyDescent="0.25">
      <c r="A309" s="12" t="s">
        <v>276</v>
      </c>
      <c r="B309" s="13" t="s">
        <v>22</v>
      </c>
      <c r="C309" s="13" t="s">
        <v>137</v>
      </c>
      <c r="D309" s="21" t="s">
        <v>277</v>
      </c>
      <c r="E309" s="14"/>
      <c r="F309" s="14"/>
      <c r="G309" s="14"/>
      <c r="H309" s="14"/>
      <c r="I309" s="14"/>
      <c r="J309" s="14"/>
      <c r="K309" s="15">
        <f>K313</f>
        <v>394.5</v>
      </c>
      <c r="L309" s="15">
        <f>L313</f>
        <v>7.19</v>
      </c>
      <c r="M309" s="15">
        <f>M313</f>
        <v>2836.46</v>
      </c>
    </row>
    <row r="310" spans="1:13" ht="67.5" x14ac:dyDescent="0.25">
      <c r="A310" s="14"/>
      <c r="B310" s="14"/>
      <c r="C310" s="14"/>
      <c r="D310" s="21" t="s">
        <v>278</v>
      </c>
      <c r="E310" s="14"/>
      <c r="F310" s="14"/>
      <c r="G310" s="14"/>
      <c r="H310" s="14"/>
      <c r="I310" s="14"/>
      <c r="J310" s="14"/>
      <c r="K310" s="14"/>
      <c r="L310" s="14"/>
      <c r="M310" s="14"/>
    </row>
    <row r="311" spans="1:13" x14ac:dyDescent="0.25">
      <c r="A311" s="14"/>
      <c r="B311" s="14"/>
      <c r="C311" s="14"/>
      <c r="D311" s="32"/>
      <c r="E311" s="13" t="s">
        <v>271</v>
      </c>
      <c r="F311" s="16"/>
      <c r="G311" s="17"/>
      <c r="H311" s="17"/>
      <c r="I311" s="17"/>
      <c r="J311" s="17">
        <v>385.5</v>
      </c>
      <c r="K311" s="14"/>
      <c r="L311" s="14"/>
      <c r="M311" s="14"/>
    </row>
    <row r="312" spans="1:13" x14ac:dyDescent="0.25">
      <c r="A312" s="14"/>
      <c r="B312" s="14"/>
      <c r="C312" s="14"/>
      <c r="D312" s="32"/>
      <c r="E312" s="13" t="s">
        <v>279</v>
      </c>
      <c r="F312" s="16">
        <v>1</v>
      </c>
      <c r="G312" s="17">
        <v>9</v>
      </c>
      <c r="H312" s="17">
        <v>0</v>
      </c>
      <c r="I312" s="17">
        <v>0</v>
      </c>
      <c r="J312" s="15">
        <f>OR(F312&lt;&gt;0,G312&lt;&gt;0,H312&lt;&gt;0,I312&lt;&gt;0)*(F312 + (F312 = 0))*(G312 + (G312 = 0))*(H312 + (H312 = 0))*(I312 + (I312 = 0))</f>
        <v>9</v>
      </c>
      <c r="K312" s="14"/>
      <c r="L312" s="14"/>
      <c r="M312" s="14"/>
    </row>
    <row r="313" spans="1:13" x14ac:dyDescent="0.25">
      <c r="A313" s="14"/>
      <c r="B313" s="14"/>
      <c r="C313" s="14"/>
      <c r="D313" s="32"/>
      <c r="E313" s="14"/>
      <c r="F313" s="14"/>
      <c r="G313" s="14"/>
      <c r="H313" s="14"/>
      <c r="I313" s="14"/>
      <c r="J313" s="18" t="s">
        <v>280</v>
      </c>
      <c r="K313" s="19">
        <f>SUM(J311:J312)</f>
        <v>394.5</v>
      </c>
      <c r="L313" s="17">
        <v>7.19</v>
      </c>
      <c r="M313" s="19">
        <f>ROUND(K313*L313*1,2)</f>
        <v>2836.46</v>
      </c>
    </row>
    <row r="314" spans="1:13" ht="0.95" customHeight="1" x14ac:dyDescent="0.25">
      <c r="A314" s="20"/>
      <c r="B314" s="20"/>
      <c r="C314" s="20"/>
      <c r="D314" s="33"/>
      <c r="E314" s="20"/>
      <c r="F314" s="20"/>
      <c r="G314" s="20"/>
      <c r="H314" s="20"/>
      <c r="I314" s="20"/>
      <c r="J314" s="20"/>
      <c r="K314" s="20"/>
      <c r="L314" s="20"/>
      <c r="M314" s="20"/>
    </row>
    <row r="315" spans="1:13" x14ac:dyDescent="0.25">
      <c r="A315" s="14"/>
      <c r="B315" s="14"/>
      <c r="C315" s="14"/>
      <c r="D315" s="32"/>
      <c r="E315" s="14"/>
      <c r="F315" s="14"/>
      <c r="G315" s="14"/>
      <c r="H315" s="14"/>
      <c r="I315" s="14"/>
      <c r="J315" s="18" t="s">
        <v>281</v>
      </c>
      <c r="K315" s="17">
        <v>1</v>
      </c>
      <c r="L315" s="19">
        <f>M309</f>
        <v>2836.46</v>
      </c>
      <c r="M315" s="19">
        <f>ROUND(K315*L315*1,2)</f>
        <v>2836.46</v>
      </c>
    </row>
    <row r="316" spans="1:13" ht="0.95" customHeight="1" x14ac:dyDescent="0.25">
      <c r="A316" s="20"/>
      <c r="B316" s="20"/>
      <c r="C316" s="20"/>
      <c r="D316" s="33"/>
      <c r="E316" s="20"/>
      <c r="F316" s="20"/>
      <c r="G316" s="20"/>
      <c r="H316" s="20"/>
      <c r="I316" s="20"/>
      <c r="J316" s="20"/>
      <c r="K316" s="20"/>
      <c r="L316" s="20"/>
      <c r="M316" s="20"/>
    </row>
    <row r="317" spans="1:13" ht="22.5" x14ac:dyDescent="0.25">
      <c r="A317" s="26" t="s">
        <v>282</v>
      </c>
      <c r="B317" s="26" t="s">
        <v>16</v>
      </c>
      <c r="C317" s="26" t="s">
        <v>17</v>
      </c>
      <c r="D317" s="35" t="s">
        <v>283</v>
      </c>
      <c r="E317" s="27"/>
      <c r="F317" s="27"/>
      <c r="G317" s="27"/>
      <c r="H317" s="27"/>
      <c r="I317" s="27"/>
      <c r="J317" s="27"/>
      <c r="K317" s="28">
        <f>K323</f>
        <v>1</v>
      </c>
      <c r="L317" s="28">
        <f>L323</f>
        <v>335.76</v>
      </c>
      <c r="M317" s="28">
        <f>M323</f>
        <v>335.76</v>
      </c>
    </row>
    <row r="318" spans="1:13" ht="22.5" x14ac:dyDescent="0.25">
      <c r="A318" s="12" t="s">
        <v>284</v>
      </c>
      <c r="B318" s="13" t="s">
        <v>22</v>
      </c>
      <c r="C318" s="13" t="s">
        <v>285</v>
      </c>
      <c r="D318" s="21" t="s">
        <v>286</v>
      </c>
      <c r="E318" s="14"/>
      <c r="F318" s="14"/>
      <c r="G318" s="14"/>
      <c r="H318" s="14"/>
      <c r="I318" s="14"/>
      <c r="J318" s="14"/>
      <c r="K318" s="15">
        <f>K321</f>
        <v>2</v>
      </c>
      <c r="L318" s="15">
        <f>L321</f>
        <v>167.88</v>
      </c>
      <c r="M318" s="15">
        <f>M321</f>
        <v>335.76</v>
      </c>
    </row>
    <row r="319" spans="1:13" ht="90" x14ac:dyDescent="0.25">
      <c r="A319" s="14"/>
      <c r="B319" s="14"/>
      <c r="C319" s="14"/>
      <c r="D319" s="21" t="s">
        <v>287</v>
      </c>
      <c r="E319" s="14"/>
      <c r="F319" s="14"/>
      <c r="G319" s="14"/>
      <c r="H319" s="14"/>
      <c r="I319" s="14"/>
      <c r="J319" s="14"/>
      <c r="K319" s="14"/>
      <c r="L319" s="14"/>
      <c r="M319" s="14"/>
    </row>
    <row r="320" spans="1:13" x14ac:dyDescent="0.25">
      <c r="A320" s="14"/>
      <c r="B320" s="14"/>
      <c r="C320" s="14"/>
      <c r="D320" s="32"/>
      <c r="E320" s="13" t="s">
        <v>288</v>
      </c>
      <c r="F320" s="16">
        <v>2</v>
      </c>
      <c r="G320" s="17">
        <v>0</v>
      </c>
      <c r="H320" s="17">
        <v>0</v>
      </c>
      <c r="I320" s="17">
        <v>0</v>
      </c>
      <c r="J320" s="15">
        <f>OR(F320&lt;&gt;0,G320&lt;&gt;0,H320&lt;&gt;0,I320&lt;&gt;0)*(F320 + (F320 = 0))*(G320 + (G320 = 0))*(H320 + (H320 = 0))*(I320 + (I320 = 0))</f>
        <v>2</v>
      </c>
      <c r="K320" s="14"/>
      <c r="L320" s="14"/>
      <c r="M320" s="14"/>
    </row>
    <row r="321" spans="1:13" x14ac:dyDescent="0.25">
      <c r="A321" s="14"/>
      <c r="B321" s="14"/>
      <c r="C321" s="14"/>
      <c r="D321" s="32"/>
      <c r="E321" s="14"/>
      <c r="F321" s="14"/>
      <c r="G321" s="14"/>
      <c r="H321" s="14"/>
      <c r="I321" s="14"/>
      <c r="J321" s="18" t="s">
        <v>289</v>
      </c>
      <c r="K321" s="19">
        <f>J320</f>
        <v>2</v>
      </c>
      <c r="L321" s="17">
        <v>167.88</v>
      </c>
      <c r="M321" s="19">
        <f>ROUND(K321*L321*1,2)</f>
        <v>335.76</v>
      </c>
    </row>
    <row r="322" spans="1:13" ht="0.95" customHeight="1" x14ac:dyDescent="0.25">
      <c r="A322" s="20"/>
      <c r="B322" s="20"/>
      <c r="C322" s="20"/>
      <c r="D322" s="33"/>
      <c r="E322" s="20"/>
      <c r="F322" s="20"/>
      <c r="G322" s="20"/>
      <c r="H322" s="20"/>
      <c r="I322" s="20"/>
      <c r="J322" s="20"/>
      <c r="K322" s="20"/>
      <c r="L322" s="20"/>
      <c r="M322" s="20"/>
    </row>
    <row r="323" spans="1:13" x14ac:dyDescent="0.25">
      <c r="A323" s="14"/>
      <c r="B323" s="14"/>
      <c r="C323" s="14"/>
      <c r="D323" s="32"/>
      <c r="E323" s="14"/>
      <c r="F323" s="14"/>
      <c r="G323" s="14"/>
      <c r="H323" s="14"/>
      <c r="I323" s="14"/>
      <c r="J323" s="18" t="s">
        <v>290</v>
      </c>
      <c r="K323" s="17">
        <v>1</v>
      </c>
      <c r="L323" s="19">
        <f>M318</f>
        <v>335.76</v>
      </c>
      <c r="M323" s="19">
        <f>ROUND(K323*L323*1,2)</f>
        <v>335.76</v>
      </c>
    </row>
    <row r="324" spans="1:13" ht="0.95" customHeight="1" x14ac:dyDescent="0.25">
      <c r="A324" s="20"/>
      <c r="B324" s="20"/>
      <c r="C324" s="20"/>
      <c r="D324" s="33"/>
      <c r="E324" s="20"/>
      <c r="F324" s="20"/>
      <c r="G324" s="20"/>
      <c r="H324" s="20"/>
      <c r="I324" s="20"/>
      <c r="J324" s="20"/>
      <c r="K324" s="20"/>
      <c r="L324" s="20"/>
      <c r="M324" s="20"/>
    </row>
    <row r="325" spans="1:13" x14ac:dyDescent="0.25">
      <c r="A325" s="14"/>
      <c r="B325" s="14"/>
      <c r="C325" s="14"/>
      <c r="D325" s="32"/>
      <c r="E325" s="14"/>
      <c r="F325" s="14"/>
      <c r="G325" s="14"/>
      <c r="H325" s="14"/>
      <c r="I325" s="14"/>
      <c r="J325" s="18" t="s">
        <v>291</v>
      </c>
      <c r="K325" s="17">
        <v>1</v>
      </c>
      <c r="L325" s="19">
        <f>M300+M308+M317</f>
        <v>8199.14</v>
      </c>
      <c r="M325" s="19">
        <f>ROUND(K325*L325*1,2)</f>
        <v>8199.14</v>
      </c>
    </row>
    <row r="326" spans="1:13" ht="0.95" customHeight="1" x14ac:dyDescent="0.25">
      <c r="A326" s="20"/>
      <c r="B326" s="20"/>
      <c r="C326" s="20"/>
      <c r="D326" s="33"/>
      <c r="E326" s="20"/>
      <c r="F326" s="20"/>
      <c r="G326" s="20"/>
      <c r="H326" s="20"/>
      <c r="I326" s="20"/>
      <c r="J326" s="20"/>
      <c r="K326" s="20"/>
      <c r="L326" s="20"/>
      <c r="M326" s="20"/>
    </row>
    <row r="327" spans="1:13" x14ac:dyDescent="0.25">
      <c r="A327" s="14"/>
      <c r="B327" s="14"/>
      <c r="C327" s="14"/>
      <c r="D327" s="32"/>
      <c r="E327" s="14"/>
      <c r="F327" s="14"/>
      <c r="G327" s="14"/>
      <c r="H327" s="14"/>
      <c r="I327" s="14"/>
      <c r="J327" s="18" t="s">
        <v>292</v>
      </c>
      <c r="K327" s="17">
        <v>1</v>
      </c>
      <c r="L327" s="19">
        <f>M299</f>
        <v>8199.14</v>
      </c>
      <c r="M327" s="19">
        <f>ROUND(K327*L327*1,2)</f>
        <v>8199.14</v>
      </c>
    </row>
    <row r="328" spans="1:13" ht="0.95" customHeight="1" x14ac:dyDescent="0.25">
      <c r="A328" s="20"/>
      <c r="B328" s="20"/>
      <c r="C328" s="20"/>
      <c r="D328" s="33"/>
      <c r="E328" s="20"/>
      <c r="F328" s="20"/>
      <c r="G328" s="20"/>
      <c r="H328" s="20"/>
      <c r="I328" s="20"/>
      <c r="J328" s="20"/>
      <c r="K328" s="20"/>
      <c r="L328" s="20"/>
      <c r="M328" s="20"/>
    </row>
    <row r="329" spans="1:13" x14ac:dyDescent="0.25">
      <c r="A329" s="9" t="s">
        <v>293</v>
      </c>
      <c r="B329" s="9" t="s">
        <v>16</v>
      </c>
      <c r="C329" s="9" t="s">
        <v>17</v>
      </c>
      <c r="D329" s="31" t="s">
        <v>294</v>
      </c>
      <c r="E329" s="10"/>
      <c r="F329" s="10"/>
      <c r="G329" s="10"/>
      <c r="H329" s="10"/>
      <c r="I329" s="10"/>
      <c r="J329" s="10"/>
      <c r="K329" s="11">
        <f>K355</f>
        <v>1</v>
      </c>
      <c r="L329" s="11">
        <f>L355</f>
        <v>24914.69</v>
      </c>
      <c r="M329" s="11">
        <f>M355</f>
        <v>24914.69</v>
      </c>
    </row>
    <row r="330" spans="1:13" x14ac:dyDescent="0.25">
      <c r="A330" s="23" t="s">
        <v>295</v>
      </c>
      <c r="B330" s="23" t="s">
        <v>16</v>
      </c>
      <c r="C330" s="23" t="s">
        <v>17</v>
      </c>
      <c r="D330" s="34" t="s">
        <v>296</v>
      </c>
      <c r="E330" s="24"/>
      <c r="F330" s="24"/>
      <c r="G330" s="24"/>
      <c r="H330" s="24"/>
      <c r="I330" s="24"/>
      <c r="J330" s="24"/>
      <c r="K330" s="25">
        <f>K339</f>
        <v>1</v>
      </c>
      <c r="L330" s="25">
        <f>L339</f>
        <v>1882.04</v>
      </c>
      <c r="M330" s="25">
        <f>M339</f>
        <v>1882.04</v>
      </c>
    </row>
    <row r="331" spans="1:13" x14ac:dyDescent="0.25">
      <c r="A331" s="12" t="s">
        <v>297</v>
      </c>
      <c r="B331" s="13" t="s">
        <v>22</v>
      </c>
      <c r="C331" s="13" t="s">
        <v>137</v>
      </c>
      <c r="D331" s="21" t="s">
        <v>298</v>
      </c>
      <c r="E331" s="14"/>
      <c r="F331" s="14"/>
      <c r="G331" s="14"/>
      <c r="H331" s="14"/>
      <c r="I331" s="14"/>
      <c r="J331" s="14"/>
      <c r="K331" s="15">
        <f>K337</f>
        <v>13.5</v>
      </c>
      <c r="L331" s="15">
        <f>L337</f>
        <v>139.41</v>
      </c>
      <c r="M331" s="15">
        <f>M337</f>
        <v>1882.04</v>
      </c>
    </row>
    <row r="332" spans="1:13" ht="101.25" x14ac:dyDescent="0.25">
      <c r="A332" s="14"/>
      <c r="B332" s="14"/>
      <c r="C332" s="14"/>
      <c r="D332" s="21" t="s">
        <v>299</v>
      </c>
      <c r="E332" s="14"/>
      <c r="F332" s="14"/>
      <c r="G332" s="14"/>
      <c r="H332" s="14"/>
      <c r="I332" s="14"/>
      <c r="J332" s="14"/>
      <c r="K332" s="14"/>
      <c r="L332" s="14"/>
      <c r="M332" s="14"/>
    </row>
    <row r="333" spans="1:13" x14ac:dyDescent="0.25">
      <c r="A333" s="14"/>
      <c r="B333" s="14"/>
      <c r="C333" s="14"/>
      <c r="D333" s="32"/>
      <c r="E333" s="13" t="s">
        <v>300</v>
      </c>
      <c r="F333" s="16"/>
      <c r="G333" s="17"/>
      <c r="H333" s="17"/>
      <c r="I333" s="17"/>
      <c r="J333" s="15">
        <f>OR(F333&lt;&gt;0,G333&lt;&gt;0,H333&lt;&gt;0,I333&lt;&gt;0)*(F333 + (F333 = 0))*(G333 + (G333 = 0))*(H333 + (H333 = 0))*(I333 + (I333 = 0))</f>
        <v>0</v>
      </c>
      <c r="K333" s="14"/>
      <c r="L333" s="14"/>
      <c r="M333" s="14"/>
    </row>
    <row r="334" spans="1:13" x14ac:dyDescent="0.25">
      <c r="A334" s="14"/>
      <c r="B334" s="14"/>
      <c r="C334" s="14"/>
      <c r="D334" s="32"/>
      <c r="E334" s="13" t="s">
        <v>301</v>
      </c>
      <c r="F334" s="16">
        <v>1</v>
      </c>
      <c r="G334" s="17">
        <v>11.8</v>
      </c>
      <c r="H334" s="17">
        <v>0</v>
      </c>
      <c r="I334" s="17">
        <v>0</v>
      </c>
      <c r="J334" s="15">
        <f>OR(F334&lt;&gt;0,G334&lt;&gt;0,H334&lt;&gt;0,I334&lt;&gt;0)*(F334 + (F334 = 0))*(G334 + (G334 = 0))*(H334 + (H334 = 0))*(I334 + (I334 = 0))</f>
        <v>11.8</v>
      </c>
      <c r="K334" s="14"/>
      <c r="L334" s="14"/>
      <c r="M334" s="14"/>
    </row>
    <row r="335" spans="1:13" x14ac:dyDescent="0.25">
      <c r="A335" s="14"/>
      <c r="B335" s="14"/>
      <c r="C335" s="14"/>
      <c r="D335" s="32"/>
      <c r="E335" s="13" t="s">
        <v>302</v>
      </c>
      <c r="F335" s="16"/>
      <c r="G335" s="17"/>
      <c r="H335" s="17"/>
      <c r="I335" s="17"/>
      <c r="J335" s="15">
        <f>OR(F335&lt;&gt;0,G335&lt;&gt;0,H335&lt;&gt;0,I335&lt;&gt;0)*(F335 + (F335 = 0))*(G335 + (G335 = 0))*(H335 + (H335 = 0))*(I335 + (I335 = 0))</f>
        <v>0</v>
      </c>
      <c r="K335" s="14"/>
      <c r="L335" s="14"/>
      <c r="M335" s="14"/>
    </row>
    <row r="336" spans="1:13" x14ac:dyDescent="0.25">
      <c r="A336" s="14"/>
      <c r="B336" s="14"/>
      <c r="C336" s="14"/>
      <c r="D336" s="32"/>
      <c r="E336" s="13" t="s">
        <v>303</v>
      </c>
      <c r="F336" s="16">
        <v>1</v>
      </c>
      <c r="G336" s="17">
        <v>1.7</v>
      </c>
      <c r="H336" s="17">
        <v>0</v>
      </c>
      <c r="I336" s="17">
        <v>0</v>
      </c>
      <c r="J336" s="15">
        <f>OR(F336&lt;&gt;0,G336&lt;&gt;0,H336&lt;&gt;0,I336&lt;&gt;0)*(F336 + (F336 = 0))*(G336 + (G336 = 0))*(H336 + (H336 = 0))*(I336 + (I336 = 0))</f>
        <v>1.7</v>
      </c>
      <c r="K336" s="14"/>
      <c r="L336" s="14"/>
      <c r="M336" s="14"/>
    </row>
    <row r="337" spans="1:13" x14ac:dyDescent="0.25">
      <c r="A337" s="14"/>
      <c r="B337" s="14"/>
      <c r="C337" s="14"/>
      <c r="D337" s="32"/>
      <c r="E337" s="14"/>
      <c r="F337" s="14"/>
      <c r="G337" s="14"/>
      <c r="H337" s="14"/>
      <c r="I337" s="14"/>
      <c r="J337" s="18" t="s">
        <v>304</v>
      </c>
      <c r="K337" s="19">
        <f>SUM(J333:J336)</f>
        <v>13.5</v>
      </c>
      <c r="L337" s="17">
        <v>139.41</v>
      </c>
      <c r="M337" s="19">
        <f>ROUND(K337*L337*1,2)</f>
        <v>1882.04</v>
      </c>
    </row>
    <row r="338" spans="1:13" ht="0.95" customHeight="1" x14ac:dyDescent="0.25">
      <c r="A338" s="20"/>
      <c r="B338" s="20"/>
      <c r="C338" s="20"/>
      <c r="D338" s="33"/>
      <c r="E338" s="20"/>
      <c r="F338" s="20"/>
      <c r="G338" s="20"/>
      <c r="H338" s="20"/>
      <c r="I338" s="20"/>
      <c r="J338" s="20"/>
      <c r="K338" s="20"/>
      <c r="L338" s="20"/>
      <c r="M338" s="20"/>
    </row>
    <row r="339" spans="1:13" x14ac:dyDescent="0.25">
      <c r="A339" s="14"/>
      <c r="B339" s="14"/>
      <c r="C339" s="14"/>
      <c r="D339" s="32"/>
      <c r="E339" s="14"/>
      <c r="F339" s="14"/>
      <c r="G339" s="14"/>
      <c r="H339" s="14"/>
      <c r="I339" s="14"/>
      <c r="J339" s="18" t="s">
        <v>305</v>
      </c>
      <c r="K339" s="17">
        <v>1</v>
      </c>
      <c r="L339" s="19">
        <f>M331</f>
        <v>1882.04</v>
      </c>
      <c r="M339" s="19">
        <f>ROUND(K339*L339*1,2)</f>
        <v>1882.04</v>
      </c>
    </row>
    <row r="340" spans="1:13" ht="0.95" customHeight="1" x14ac:dyDescent="0.25">
      <c r="A340" s="20"/>
      <c r="B340" s="20"/>
      <c r="C340" s="20"/>
      <c r="D340" s="33"/>
      <c r="E340" s="20"/>
      <c r="F340" s="20"/>
      <c r="G340" s="20"/>
      <c r="H340" s="20"/>
      <c r="I340" s="20"/>
      <c r="J340" s="20"/>
      <c r="K340" s="20"/>
      <c r="L340" s="20"/>
      <c r="M340" s="20"/>
    </row>
    <row r="341" spans="1:13" x14ac:dyDescent="0.25">
      <c r="A341" s="23" t="s">
        <v>306</v>
      </c>
      <c r="B341" s="23" t="s">
        <v>16</v>
      </c>
      <c r="C341" s="23" t="s">
        <v>17</v>
      </c>
      <c r="D341" s="34" t="s">
        <v>307</v>
      </c>
      <c r="E341" s="24"/>
      <c r="F341" s="24"/>
      <c r="G341" s="24"/>
      <c r="H341" s="24"/>
      <c r="I341" s="24"/>
      <c r="J341" s="24"/>
      <c r="K341" s="25">
        <f>K353</f>
        <v>1</v>
      </c>
      <c r="L341" s="25">
        <f>L353</f>
        <v>23032.65</v>
      </c>
      <c r="M341" s="25">
        <f>M353</f>
        <v>23032.65</v>
      </c>
    </row>
    <row r="342" spans="1:13" ht="22.5" x14ac:dyDescent="0.25">
      <c r="A342" s="12" t="s">
        <v>308</v>
      </c>
      <c r="B342" s="13" t="s">
        <v>22</v>
      </c>
      <c r="C342" s="13" t="s">
        <v>23</v>
      </c>
      <c r="D342" s="21" t="s">
        <v>309</v>
      </c>
      <c r="E342" s="14"/>
      <c r="F342" s="14"/>
      <c r="G342" s="14"/>
      <c r="H342" s="14"/>
      <c r="I342" s="14"/>
      <c r="J342" s="14"/>
      <c r="K342" s="15">
        <f>K346</f>
        <v>920.64</v>
      </c>
      <c r="L342" s="15">
        <f>L346</f>
        <v>23.48</v>
      </c>
      <c r="M342" s="15">
        <f>M346</f>
        <v>21616.63</v>
      </c>
    </row>
    <row r="343" spans="1:13" ht="225" x14ac:dyDescent="0.25">
      <c r="A343" s="14"/>
      <c r="B343" s="14"/>
      <c r="C343" s="14"/>
      <c r="D343" s="21" t="s">
        <v>310</v>
      </c>
      <c r="E343" s="14"/>
      <c r="F343" s="14"/>
      <c r="G343" s="14"/>
      <c r="H343" s="14"/>
      <c r="I343" s="14"/>
      <c r="J343" s="14"/>
      <c r="K343" s="14"/>
      <c r="L343" s="14"/>
      <c r="M343" s="14"/>
    </row>
    <row r="344" spans="1:13" x14ac:dyDescent="0.25">
      <c r="A344" s="14"/>
      <c r="B344" s="14"/>
      <c r="C344" s="14"/>
      <c r="D344" s="32"/>
      <c r="E344" s="13" t="s">
        <v>47</v>
      </c>
      <c r="F344" s="16">
        <v>2</v>
      </c>
      <c r="G344" s="17">
        <v>37.6</v>
      </c>
      <c r="H344" s="17">
        <v>8.4</v>
      </c>
      <c r="I344" s="17">
        <v>0</v>
      </c>
      <c r="J344" s="15">
        <f>OR(F344&lt;&gt;0,G344&lt;&gt;0,H344&lt;&gt;0,I344&lt;&gt;0)*(F344 + (F344 = 0))*(G344 + (G344 = 0))*(H344 + (H344 = 0))*(I344 + (I344 = 0))</f>
        <v>631.67999999999995</v>
      </c>
      <c r="K344" s="14"/>
      <c r="L344" s="14"/>
      <c r="M344" s="14"/>
    </row>
    <row r="345" spans="1:13" x14ac:dyDescent="0.25">
      <c r="A345" s="14"/>
      <c r="B345" s="14"/>
      <c r="C345" s="14"/>
      <c r="D345" s="32"/>
      <c r="E345" s="13" t="s">
        <v>48</v>
      </c>
      <c r="F345" s="16">
        <v>2</v>
      </c>
      <c r="G345" s="17">
        <v>17.2</v>
      </c>
      <c r="H345" s="17">
        <v>8.4</v>
      </c>
      <c r="I345" s="17">
        <v>0</v>
      </c>
      <c r="J345" s="15">
        <f>OR(F345&lt;&gt;0,G345&lt;&gt;0,H345&lt;&gt;0,I345&lt;&gt;0)*(F345 + (F345 = 0))*(G345 + (G345 = 0))*(H345 + (H345 = 0))*(I345 + (I345 = 0))</f>
        <v>288.95999999999998</v>
      </c>
      <c r="K345" s="14"/>
      <c r="L345" s="14"/>
      <c r="M345" s="14"/>
    </row>
    <row r="346" spans="1:13" x14ac:dyDescent="0.25">
      <c r="A346" s="14"/>
      <c r="B346" s="14"/>
      <c r="C346" s="14"/>
      <c r="D346" s="32"/>
      <c r="E346" s="14"/>
      <c r="F346" s="14"/>
      <c r="G346" s="14"/>
      <c r="H346" s="14"/>
      <c r="I346" s="14"/>
      <c r="J346" s="18" t="s">
        <v>311</v>
      </c>
      <c r="K346" s="19">
        <f>SUM(J344:J345)</f>
        <v>920.64</v>
      </c>
      <c r="L346" s="17">
        <v>23.48</v>
      </c>
      <c r="M346" s="19">
        <f>ROUND(K346*L346*1,2)</f>
        <v>21616.63</v>
      </c>
    </row>
    <row r="347" spans="1:13" ht="0.95" customHeight="1" x14ac:dyDescent="0.25">
      <c r="A347" s="20"/>
      <c r="B347" s="20"/>
      <c r="C347" s="20"/>
      <c r="D347" s="33"/>
      <c r="E347" s="20"/>
      <c r="F347" s="20"/>
      <c r="G347" s="20"/>
      <c r="H347" s="20"/>
      <c r="I347" s="20"/>
      <c r="J347" s="20"/>
      <c r="K347" s="20"/>
      <c r="L347" s="20"/>
      <c r="M347" s="20"/>
    </row>
    <row r="348" spans="1:13" ht="22.5" x14ac:dyDescent="0.25">
      <c r="A348" s="12" t="s">
        <v>312</v>
      </c>
      <c r="B348" s="13" t="s">
        <v>22</v>
      </c>
      <c r="C348" s="13" t="s">
        <v>84</v>
      </c>
      <c r="D348" s="21" t="s">
        <v>313</v>
      </c>
      <c r="E348" s="14"/>
      <c r="F348" s="14"/>
      <c r="G348" s="14"/>
      <c r="H348" s="14"/>
      <c r="I348" s="14"/>
      <c r="J348" s="14"/>
      <c r="K348" s="15">
        <f>K351</f>
        <v>75.2</v>
      </c>
      <c r="L348" s="15">
        <f>L351</f>
        <v>18.829999999999998</v>
      </c>
      <c r="M348" s="15">
        <f>M351</f>
        <v>1416.02</v>
      </c>
    </row>
    <row r="349" spans="1:13" ht="191.25" x14ac:dyDescent="0.25">
      <c r="A349" s="14"/>
      <c r="B349" s="14"/>
      <c r="C349" s="14"/>
      <c r="D349" s="21" t="s">
        <v>314</v>
      </c>
      <c r="E349" s="14"/>
      <c r="F349" s="14"/>
      <c r="G349" s="14"/>
      <c r="H349" s="14"/>
      <c r="I349" s="14"/>
      <c r="J349" s="14"/>
      <c r="K349" s="14"/>
      <c r="L349" s="14"/>
      <c r="M349" s="14"/>
    </row>
    <row r="350" spans="1:13" x14ac:dyDescent="0.25">
      <c r="A350" s="14"/>
      <c r="B350" s="14"/>
      <c r="C350" s="14"/>
      <c r="D350" s="32"/>
      <c r="E350" s="13" t="s">
        <v>315</v>
      </c>
      <c r="F350" s="16">
        <v>2</v>
      </c>
      <c r="G350" s="17">
        <v>37.6</v>
      </c>
      <c r="H350" s="17">
        <v>0</v>
      </c>
      <c r="I350" s="17">
        <v>0</v>
      </c>
      <c r="J350" s="15">
        <f>OR(F350&lt;&gt;0,G350&lt;&gt;0,H350&lt;&gt;0,I350&lt;&gt;0)*(F350 + (F350 = 0))*(G350 + (G350 = 0))*(H350 + (H350 = 0))*(I350 + (I350 = 0))</f>
        <v>75.2</v>
      </c>
      <c r="K350" s="14"/>
      <c r="L350" s="14"/>
      <c r="M350" s="14"/>
    </row>
    <row r="351" spans="1:13" x14ac:dyDescent="0.25">
      <c r="A351" s="14"/>
      <c r="B351" s="14"/>
      <c r="C351" s="14"/>
      <c r="D351" s="32"/>
      <c r="E351" s="14"/>
      <c r="F351" s="14"/>
      <c r="G351" s="14"/>
      <c r="H351" s="14"/>
      <c r="I351" s="14"/>
      <c r="J351" s="18" t="s">
        <v>316</v>
      </c>
      <c r="K351" s="19">
        <f>J350</f>
        <v>75.2</v>
      </c>
      <c r="L351" s="17">
        <v>18.829999999999998</v>
      </c>
      <c r="M351" s="19">
        <f>ROUND(K351*L351*1,2)</f>
        <v>1416.02</v>
      </c>
    </row>
    <row r="352" spans="1:13" ht="0.95" customHeight="1" x14ac:dyDescent="0.25">
      <c r="A352" s="20"/>
      <c r="B352" s="20"/>
      <c r="C352" s="20"/>
      <c r="D352" s="33"/>
      <c r="E352" s="20"/>
      <c r="F352" s="20"/>
      <c r="G352" s="20"/>
      <c r="H352" s="20"/>
      <c r="I352" s="20"/>
      <c r="J352" s="20"/>
      <c r="K352" s="20"/>
      <c r="L352" s="20"/>
      <c r="M352" s="20"/>
    </row>
    <row r="353" spans="1:13" x14ac:dyDescent="0.25">
      <c r="A353" s="14"/>
      <c r="B353" s="14"/>
      <c r="C353" s="14"/>
      <c r="D353" s="32"/>
      <c r="E353" s="14"/>
      <c r="F353" s="14"/>
      <c r="G353" s="14"/>
      <c r="H353" s="14"/>
      <c r="I353" s="14"/>
      <c r="J353" s="18" t="s">
        <v>317</v>
      </c>
      <c r="K353" s="17">
        <v>1</v>
      </c>
      <c r="L353" s="19">
        <f>M342+M348</f>
        <v>23032.65</v>
      </c>
      <c r="M353" s="19">
        <f>ROUND(K353*L353*1,2)</f>
        <v>23032.65</v>
      </c>
    </row>
    <row r="354" spans="1:13" ht="0.95" customHeight="1" x14ac:dyDescent="0.25">
      <c r="A354" s="20"/>
      <c r="B354" s="20"/>
      <c r="C354" s="20"/>
      <c r="D354" s="33"/>
      <c r="E354" s="20"/>
      <c r="F354" s="20"/>
      <c r="G354" s="20"/>
      <c r="H354" s="20"/>
      <c r="I354" s="20"/>
      <c r="J354" s="20"/>
      <c r="K354" s="20"/>
      <c r="L354" s="20"/>
      <c r="M354" s="20"/>
    </row>
    <row r="355" spans="1:13" x14ac:dyDescent="0.25">
      <c r="A355" s="14"/>
      <c r="B355" s="14"/>
      <c r="C355" s="14"/>
      <c r="D355" s="32"/>
      <c r="E355" s="14"/>
      <c r="F355" s="14"/>
      <c r="G355" s="14"/>
      <c r="H355" s="14"/>
      <c r="I355" s="14"/>
      <c r="J355" s="18" t="s">
        <v>318</v>
      </c>
      <c r="K355" s="17">
        <v>1</v>
      </c>
      <c r="L355" s="19">
        <f>M330+M341</f>
        <v>24914.69</v>
      </c>
      <c r="M355" s="19">
        <f>ROUND(K355*L355*1,2)</f>
        <v>24914.69</v>
      </c>
    </row>
    <row r="356" spans="1:13" ht="0.95" customHeight="1" x14ac:dyDescent="0.25">
      <c r="A356" s="20"/>
      <c r="B356" s="20"/>
      <c r="C356" s="20"/>
      <c r="D356" s="33"/>
      <c r="E356" s="20"/>
      <c r="F356" s="20"/>
      <c r="G356" s="20"/>
      <c r="H356" s="20"/>
      <c r="I356" s="20"/>
      <c r="J356" s="20"/>
      <c r="K356" s="20"/>
      <c r="L356" s="20"/>
      <c r="M356" s="20"/>
    </row>
    <row r="357" spans="1:13" x14ac:dyDescent="0.25">
      <c r="A357" s="14"/>
      <c r="B357" s="14"/>
      <c r="C357" s="14"/>
      <c r="D357" s="32"/>
      <c r="E357" s="14"/>
      <c r="F357" s="14"/>
      <c r="G357" s="14"/>
      <c r="H357" s="14"/>
      <c r="I357" s="14"/>
      <c r="J357" s="18" t="s">
        <v>319</v>
      </c>
      <c r="K357" s="22">
        <v>1</v>
      </c>
      <c r="L357" s="19">
        <f>M282+M298+M329</f>
        <v>37524.910000000003</v>
      </c>
      <c r="M357" s="19">
        <f>ROUND(K357*L357*1,2)</f>
        <v>37524.910000000003</v>
      </c>
    </row>
    <row r="358" spans="1:13" ht="0.95" customHeight="1" x14ac:dyDescent="0.25">
      <c r="A358" s="20"/>
      <c r="B358" s="20"/>
      <c r="C358" s="20"/>
      <c r="D358" s="33"/>
      <c r="E358" s="20"/>
      <c r="F358" s="20"/>
      <c r="G358" s="20"/>
      <c r="H358" s="20"/>
      <c r="I358" s="20"/>
      <c r="J358" s="20"/>
      <c r="K358" s="20"/>
      <c r="L358" s="20"/>
      <c r="M358" s="20"/>
    </row>
    <row r="359" spans="1:13" x14ac:dyDescent="0.25">
      <c r="A359" s="5" t="s">
        <v>320</v>
      </c>
      <c r="B359" s="5" t="s">
        <v>16</v>
      </c>
      <c r="C359" s="5" t="s">
        <v>17</v>
      </c>
      <c r="D359" s="30" t="s">
        <v>321</v>
      </c>
      <c r="E359" s="6"/>
      <c r="F359" s="6"/>
      <c r="G359" s="6"/>
      <c r="H359" s="6"/>
      <c r="I359" s="6"/>
      <c r="J359" s="6"/>
      <c r="K359" s="7">
        <f>K446</f>
        <v>1</v>
      </c>
      <c r="L359" s="8">
        <f>L446</f>
        <v>4911.01</v>
      </c>
      <c r="M359" s="8">
        <f>M446</f>
        <v>4911.01</v>
      </c>
    </row>
    <row r="360" spans="1:13" x14ac:dyDescent="0.25">
      <c r="A360" s="12" t="s">
        <v>322</v>
      </c>
      <c r="B360" s="13" t="s">
        <v>22</v>
      </c>
      <c r="C360" s="13" t="s">
        <v>29</v>
      </c>
      <c r="D360" s="21" t="s">
        <v>323</v>
      </c>
      <c r="E360" s="14"/>
      <c r="F360" s="14"/>
      <c r="G360" s="14"/>
      <c r="H360" s="14"/>
      <c r="I360" s="14"/>
      <c r="J360" s="14"/>
      <c r="K360" s="15">
        <f>K363</f>
        <v>1</v>
      </c>
      <c r="L360" s="15">
        <f>L363</f>
        <v>1142.0999999999999</v>
      </c>
      <c r="M360" s="15">
        <f>M363</f>
        <v>1142.0999999999999</v>
      </c>
    </row>
    <row r="361" spans="1:13" ht="202.5" x14ac:dyDescent="0.25">
      <c r="A361" s="14"/>
      <c r="B361" s="14"/>
      <c r="C361" s="14"/>
      <c r="D361" s="21" t="s">
        <v>324</v>
      </c>
      <c r="E361" s="14"/>
      <c r="F361" s="14"/>
      <c r="G361" s="14"/>
      <c r="H361" s="14"/>
      <c r="I361" s="14"/>
      <c r="J361" s="14"/>
      <c r="K361" s="14"/>
      <c r="L361" s="14"/>
      <c r="M361" s="14"/>
    </row>
    <row r="362" spans="1:13" x14ac:dyDescent="0.25">
      <c r="A362" s="14"/>
      <c r="B362" s="14"/>
      <c r="C362" s="14"/>
      <c r="D362" s="32"/>
      <c r="E362" s="13" t="s">
        <v>17</v>
      </c>
      <c r="F362" s="16">
        <v>1</v>
      </c>
      <c r="G362" s="17">
        <v>0</v>
      </c>
      <c r="H362" s="17">
        <v>0</v>
      </c>
      <c r="I362" s="17">
        <v>0</v>
      </c>
      <c r="J362" s="15">
        <f>OR(F362&lt;&gt;0,G362&lt;&gt;0,H362&lt;&gt;0,I362&lt;&gt;0)*(F362 + (F362 = 0))*(G362 + (G362 = 0))*(H362 + (H362 = 0))*(I362 + (I362 = 0))</f>
        <v>1</v>
      </c>
      <c r="K362" s="14"/>
      <c r="L362" s="14"/>
      <c r="M362" s="14"/>
    </row>
    <row r="363" spans="1:13" x14ac:dyDescent="0.25">
      <c r="A363" s="14"/>
      <c r="B363" s="14"/>
      <c r="C363" s="14"/>
      <c r="D363" s="32"/>
      <c r="E363" s="14"/>
      <c r="F363" s="14"/>
      <c r="G363" s="14"/>
      <c r="H363" s="14"/>
      <c r="I363" s="14"/>
      <c r="J363" s="18" t="s">
        <v>325</v>
      </c>
      <c r="K363" s="19">
        <f>J362</f>
        <v>1</v>
      </c>
      <c r="L363" s="17">
        <v>1142.0999999999999</v>
      </c>
      <c r="M363" s="19">
        <f>ROUND(K363*L363*1,2)</f>
        <v>1142.0999999999999</v>
      </c>
    </row>
    <row r="364" spans="1:13" ht="0.95" customHeight="1" x14ac:dyDescent="0.25">
      <c r="A364" s="20"/>
      <c r="B364" s="20"/>
      <c r="C364" s="20"/>
      <c r="D364" s="33"/>
      <c r="E364" s="20"/>
      <c r="F364" s="20"/>
      <c r="G364" s="20"/>
      <c r="H364" s="20"/>
      <c r="I364" s="20"/>
      <c r="J364" s="20"/>
      <c r="K364" s="20"/>
      <c r="L364" s="20"/>
      <c r="M364" s="20"/>
    </row>
    <row r="365" spans="1:13" x14ac:dyDescent="0.25">
      <c r="A365" s="12" t="s">
        <v>326</v>
      </c>
      <c r="B365" s="13" t="s">
        <v>22</v>
      </c>
      <c r="C365" s="13" t="s">
        <v>29</v>
      </c>
      <c r="D365" s="21" t="s">
        <v>327</v>
      </c>
      <c r="E365" s="14"/>
      <c r="F365" s="14"/>
      <c r="G365" s="14"/>
      <c r="H365" s="14"/>
      <c r="I365" s="14"/>
      <c r="J365" s="14"/>
      <c r="K365" s="15">
        <f>K368</f>
        <v>1</v>
      </c>
      <c r="L365" s="15">
        <f>L368</f>
        <v>797.35</v>
      </c>
      <c r="M365" s="15">
        <f>M368</f>
        <v>797.35</v>
      </c>
    </row>
    <row r="366" spans="1:13" ht="202.5" x14ac:dyDescent="0.25">
      <c r="A366" s="14"/>
      <c r="B366" s="14"/>
      <c r="C366" s="14"/>
      <c r="D366" s="21" t="s">
        <v>328</v>
      </c>
      <c r="E366" s="14"/>
      <c r="F366" s="14"/>
      <c r="G366" s="14"/>
      <c r="H366" s="14"/>
      <c r="I366" s="14"/>
      <c r="J366" s="14"/>
      <c r="K366" s="14"/>
      <c r="L366" s="14"/>
      <c r="M366" s="14"/>
    </row>
    <row r="367" spans="1:13" x14ac:dyDescent="0.25">
      <c r="A367" s="14"/>
      <c r="B367" s="14"/>
      <c r="C367" s="14"/>
      <c r="D367" s="32"/>
      <c r="E367" s="13" t="s">
        <v>17</v>
      </c>
      <c r="F367" s="16">
        <v>1</v>
      </c>
      <c r="G367" s="17">
        <v>0</v>
      </c>
      <c r="H367" s="17">
        <v>0</v>
      </c>
      <c r="I367" s="17">
        <v>0</v>
      </c>
      <c r="J367" s="15">
        <f>OR(F367&lt;&gt;0,G367&lt;&gt;0,H367&lt;&gt;0,I367&lt;&gt;0)*(F367 + (F367 = 0))*(G367 + (G367 = 0))*(H367 + (H367 = 0))*(I367 + (I367 = 0))</f>
        <v>1</v>
      </c>
      <c r="K367" s="14"/>
      <c r="L367" s="14"/>
      <c r="M367" s="14"/>
    </row>
    <row r="368" spans="1:13" x14ac:dyDescent="0.25">
      <c r="A368" s="14"/>
      <c r="B368" s="14"/>
      <c r="C368" s="14"/>
      <c r="D368" s="32"/>
      <c r="E368" s="14"/>
      <c r="F368" s="14"/>
      <c r="G368" s="14"/>
      <c r="H368" s="14"/>
      <c r="I368" s="14"/>
      <c r="J368" s="18" t="s">
        <v>329</v>
      </c>
      <c r="K368" s="19">
        <f>J367</f>
        <v>1</v>
      </c>
      <c r="L368" s="17">
        <v>797.35</v>
      </c>
      <c r="M368" s="19">
        <f>ROUND(K368*L368*1,2)</f>
        <v>797.35</v>
      </c>
    </row>
    <row r="369" spans="1:13" ht="0.95" customHeight="1" x14ac:dyDescent="0.25">
      <c r="A369" s="20"/>
      <c r="B369" s="20"/>
      <c r="C369" s="20"/>
      <c r="D369" s="33"/>
      <c r="E369" s="20"/>
      <c r="F369" s="20"/>
      <c r="G369" s="20"/>
      <c r="H369" s="20"/>
      <c r="I369" s="20"/>
      <c r="J369" s="20"/>
      <c r="K369" s="20"/>
      <c r="L369" s="20"/>
      <c r="M369" s="20"/>
    </row>
    <row r="370" spans="1:13" x14ac:dyDescent="0.25">
      <c r="A370" s="12" t="s">
        <v>330</v>
      </c>
      <c r="B370" s="13" t="s">
        <v>22</v>
      </c>
      <c r="C370" s="13" t="s">
        <v>29</v>
      </c>
      <c r="D370" s="21" t="s">
        <v>331</v>
      </c>
      <c r="E370" s="14"/>
      <c r="F370" s="14"/>
      <c r="G370" s="14"/>
      <c r="H370" s="14"/>
      <c r="I370" s="14"/>
      <c r="J370" s="14"/>
      <c r="K370" s="15">
        <f>K373</f>
        <v>1</v>
      </c>
      <c r="L370" s="15">
        <f>L373</f>
        <v>844.92</v>
      </c>
      <c r="M370" s="15">
        <f>M373</f>
        <v>844.92</v>
      </c>
    </row>
    <row r="371" spans="1:13" ht="202.5" x14ac:dyDescent="0.25">
      <c r="A371" s="14"/>
      <c r="B371" s="14"/>
      <c r="C371" s="14"/>
      <c r="D371" s="21" t="s">
        <v>332</v>
      </c>
      <c r="E371" s="14"/>
      <c r="F371" s="14"/>
      <c r="G371" s="14"/>
      <c r="H371" s="14"/>
      <c r="I371" s="14"/>
      <c r="J371" s="14"/>
      <c r="K371" s="14"/>
      <c r="L371" s="14"/>
      <c r="M371" s="14"/>
    </row>
    <row r="372" spans="1:13" x14ac:dyDescent="0.25">
      <c r="A372" s="14"/>
      <c r="B372" s="14"/>
      <c r="C372" s="14"/>
      <c r="D372" s="32"/>
      <c r="E372" s="13" t="s">
        <v>17</v>
      </c>
      <c r="F372" s="16">
        <v>1</v>
      </c>
      <c r="G372" s="17">
        <v>0</v>
      </c>
      <c r="H372" s="17">
        <v>0</v>
      </c>
      <c r="I372" s="17">
        <v>0</v>
      </c>
      <c r="J372" s="15">
        <f>OR(F372&lt;&gt;0,G372&lt;&gt;0,H372&lt;&gt;0,I372&lt;&gt;0)*(F372 + (F372 = 0))*(G372 + (G372 = 0))*(H372 + (H372 = 0))*(I372 + (I372 = 0))</f>
        <v>1</v>
      </c>
      <c r="K372" s="14"/>
      <c r="L372" s="14"/>
      <c r="M372" s="14"/>
    </row>
    <row r="373" spans="1:13" x14ac:dyDescent="0.25">
      <c r="A373" s="14"/>
      <c r="B373" s="14"/>
      <c r="C373" s="14"/>
      <c r="D373" s="32"/>
      <c r="E373" s="14"/>
      <c r="F373" s="14"/>
      <c r="G373" s="14"/>
      <c r="H373" s="14"/>
      <c r="I373" s="14"/>
      <c r="J373" s="18" t="s">
        <v>333</v>
      </c>
      <c r="K373" s="19">
        <f>J372</f>
        <v>1</v>
      </c>
      <c r="L373" s="17">
        <v>844.92</v>
      </c>
      <c r="M373" s="19">
        <f>ROUND(K373*L373*1,2)</f>
        <v>844.92</v>
      </c>
    </row>
    <row r="374" spans="1:13" ht="0.95" customHeight="1" x14ac:dyDescent="0.25">
      <c r="A374" s="20"/>
      <c r="B374" s="20"/>
      <c r="C374" s="20"/>
      <c r="D374" s="33"/>
      <c r="E374" s="20"/>
      <c r="F374" s="20"/>
      <c r="G374" s="20"/>
      <c r="H374" s="20"/>
      <c r="I374" s="20"/>
      <c r="J374" s="20"/>
      <c r="K374" s="20"/>
      <c r="L374" s="20"/>
      <c r="M374" s="20"/>
    </row>
    <row r="375" spans="1:13" x14ac:dyDescent="0.25">
      <c r="A375" s="12" t="s">
        <v>334</v>
      </c>
      <c r="B375" s="13" t="s">
        <v>22</v>
      </c>
      <c r="C375" s="13" t="s">
        <v>23</v>
      </c>
      <c r="D375" s="21" t="s">
        <v>335</v>
      </c>
      <c r="E375" s="14"/>
      <c r="F375" s="14"/>
      <c r="G375" s="14"/>
      <c r="H375" s="14"/>
      <c r="I375" s="14"/>
      <c r="J375" s="14"/>
      <c r="K375" s="15">
        <f>K378</f>
        <v>15</v>
      </c>
      <c r="L375" s="15">
        <f>L378</f>
        <v>9.81</v>
      </c>
      <c r="M375" s="15">
        <f>M378</f>
        <v>147.15</v>
      </c>
    </row>
    <row r="376" spans="1:13" ht="90" x14ac:dyDescent="0.25">
      <c r="A376" s="14"/>
      <c r="B376" s="14"/>
      <c r="C376" s="14"/>
      <c r="D376" s="21" t="s">
        <v>336</v>
      </c>
      <c r="E376" s="14"/>
      <c r="F376" s="14"/>
      <c r="G376" s="14"/>
      <c r="H376" s="14"/>
      <c r="I376" s="14"/>
      <c r="J376" s="14"/>
      <c r="K376" s="14"/>
      <c r="L376" s="14"/>
      <c r="M376" s="14"/>
    </row>
    <row r="377" spans="1:13" x14ac:dyDescent="0.25">
      <c r="A377" s="14"/>
      <c r="B377" s="14"/>
      <c r="C377" s="14"/>
      <c r="D377" s="32"/>
      <c r="E377" s="13" t="s">
        <v>17</v>
      </c>
      <c r="F377" s="16">
        <v>1</v>
      </c>
      <c r="G377" s="17">
        <v>15</v>
      </c>
      <c r="H377" s="17">
        <v>0</v>
      </c>
      <c r="I377" s="17">
        <v>0</v>
      </c>
      <c r="J377" s="15">
        <f>OR(F377&lt;&gt;0,G377&lt;&gt;0,H377&lt;&gt;0,I377&lt;&gt;0)*(F377 + (F377 = 0))*(G377 + (G377 = 0))*(H377 + (H377 = 0))*(I377 + (I377 = 0))</f>
        <v>15</v>
      </c>
      <c r="K377" s="14"/>
      <c r="L377" s="14"/>
      <c r="M377" s="14"/>
    </row>
    <row r="378" spans="1:13" x14ac:dyDescent="0.25">
      <c r="A378" s="14"/>
      <c r="B378" s="14"/>
      <c r="C378" s="14"/>
      <c r="D378" s="32"/>
      <c r="E378" s="14"/>
      <c r="F378" s="14"/>
      <c r="G378" s="14"/>
      <c r="H378" s="14"/>
      <c r="I378" s="14"/>
      <c r="J378" s="18" t="s">
        <v>337</v>
      </c>
      <c r="K378" s="19">
        <f>J377</f>
        <v>15</v>
      </c>
      <c r="L378" s="17">
        <v>9.81</v>
      </c>
      <c r="M378" s="19">
        <f>ROUND(K378*L378*1,2)</f>
        <v>147.15</v>
      </c>
    </row>
    <row r="379" spans="1:13" ht="0.95" customHeight="1" x14ac:dyDescent="0.25">
      <c r="A379" s="20"/>
      <c r="B379" s="20"/>
      <c r="C379" s="20"/>
      <c r="D379" s="33"/>
      <c r="E379" s="20"/>
      <c r="F379" s="20"/>
      <c r="G379" s="20"/>
      <c r="H379" s="20"/>
      <c r="I379" s="20"/>
      <c r="J379" s="20"/>
      <c r="K379" s="20"/>
      <c r="L379" s="20"/>
      <c r="M379" s="20"/>
    </row>
    <row r="380" spans="1:13" x14ac:dyDescent="0.25">
      <c r="A380" s="12" t="s">
        <v>338</v>
      </c>
      <c r="B380" s="13" t="s">
        <v>22</v>
      </c>
      <c r="C380" s="13" t="s">
        <v>23</v>
      </c>
      <c r="D380" s="21" t="s">
        <v>339</v>
      </c>
      <c r="E380" s="14"/>
      <c r="F380" s="14"/>
      <c r="G380" s="14"/>
      <c r="H380" s="14"/>
      <c r="I380" s="14"/>
      <c r="J380" s="14"/>
      <c r="K380" s="15">
        <f>K383</f>
        <v>15</v>
      </c>
      <c r="L380" s="15">
        <f>L383</f>
        <v>8.1</v>
      </c>
      <c r="M380" s="15">
        <f>M383</f>
        <v>121.5</v>
      </c>
    </row>
    <row r="381" spans="1:13" ht="78.75" x14ac:dyDescent="0.25">
      <c r="A381" s="14"/>
      <c r="B381" s="14"/>
      <c r="C381" s="14"/>
      <c r="D381" s="21" t="s">
        <v>340</v>
      </c>
      <c r="E381" s="14"/>
      <c r="F381" s="14"/>
      <c r="G381" s="14"/>
      <c r="H381" s="14"/>
      <c r="I381" s="14"/>
      <c r="J381" s="14"/>
      <c r="K381" s="14"/>
      <c r="L381" s="14"/>
      <c r="M381" s="14"/>
    </row>
    <row r="382" spans="1:13" x14ac:dyDescent="0.25">
      <c r="A382" s="14"/>
      <c r="B382" s="14"/>
      <c r="C382" s="14"/>
      <c r="D382" s="32"/>
      <c r="E382" s="13" t="s">
        <v>17</v>
      </c>
      <c r="F382" s="16">
        <v>1</v>
      </c>
      <c r="G382" s="17">
        <v>15</v>
      </c>
      <c r="H382" s="17">
        <v>0</v>
      </c>
      <c r="I382" s="17">
        <v>0</v>
      </c>
      <c r="J382" s="15">
        <f>OR(F382&lt;&gt;0,G382&lt;&gt;0,H382&lt;&gt;0,I382&lt;&gt;0)*(F382 + (F382 = 0))*(G382 + (G382 = 0))*(H382 + (H382 = 0))*(I382 + (I382 = 0))</f>
        <v>15</v>
      </c>
      <c r="K382" s="14"/>
      <c r="L382" s="14"/>
      <c r="M382" s="14"/>
    </row>
    <row r="383" spans="1:13" x14ac:dyDescent="0.25">
      <c r="A383" s="14"/>
      <c r="B383" s="14"/>
      <c r="C383" s="14"/>
      <c r="D383" s="32"/>
      <c r="E383" s="14"/>
      <c r="F383" s="14"/>
      <c r="G383" s="14"/>
      <c r="H383" s="14"/>
      <c r="I383" s="14"/>
      <c r="J383" s="18" t="s">
        <v>341</v>
      </c>
      <c r="K383" s="19">
        <f>J382</f>
        <v>15</v>
      </c>
      <c r="L383" s="17">
        <v>8.1</v>
      </c>
      <c r="M383" s="19">
        <f>ROUND(K383*L383*1,2)</f>
        <v>121.5</v>
      </c>
    </row>
    <row r="384" spans="1:13" ht="0.95" customHeight="1" x14ac:dyDescent="0.25">
      <c r="A384" s="20"/>
      <c r="B384" s="20"/>
      <c r="C384" s="20"/>
      <c r="D384" s="33"/>
      <c r="E384" s="20"/>
      <c r="F384" s="20"/>
      <c r="G384" s="20"/>
      <c r="H384" s="20"/>
      <c r="I384" s="20"/>
      <c r="J384" s="20"/>
      <c r="K384" s="20"/>
      <c r="L384" s="20"/>
      <c r="M384" s="20"/>
    </row>
    <row r="385" spans="1:13" x14ac:dyDescent="0.25">
      <c r="A385" s="12" t="s">
        <v>342</v>
      </c>
      <c r="B385" s="13" t="s">
        <v>22</v>
      </c>
      <c r="C385" s="13" t="s">
        <v>29</v>
      </c>
      <c r="D385" s="21" t="s">
        <v>343</v>
      </c>
      <c r="E385" s="14"/>
      <c r="F385" s="14"/>
      <c r="G385" s="14"/>
      <c r="H385" s="14"/>
      <c r="I385" s="14"/>
      <c r="J385" s="14"/>
      <c r="K385" s="15">
        <f>K388</f>
        <v>1</v>
      </c>
      <c r="L385" s="15">
        <f>L388</f>
        <v>98.45</v>
      </c>
      <c r="M385" s="15">
        <f>M388</f>
        <v>98.45</v>
      </c>
    </row>
    <row r="386" spans="1:13" ht="33.75" x14ac:dyDescent="0.25">
      <c r="A386" s="14"/>
      <c r="B386" s="14"/>
      <c r="C386" s="14"/>
      <c r="D386" s="21" t="s">
        <v>344</v>
      </c>
      <c r="E386" s="14"/>
      <c r="F386" s="14"/>
      <c r="G386" s="14"/>
      <c r="H386" s="14"/>
      <c r="I386" s="14"/>
      <c r="J386" s="14"/>
      <c r="K386" s="14"/>
      <c r="L386" s="14"/>
      <c r="M386" s="14"/>
    </row>
    <row r="387" spans="1:13" x14ac:dyDescent="0.25">
      <c r="A387" s="14"/>
      <c r="B387" s="14"/>
      <c r="C387" s="14"/>
      <c r="D387" s="32"/>
      <c r="E387" s="13" t="s">
        <v>17</v>
      </c>
      <c r="F387" s="16">
        <v>1</v>
      </c>
      <c r="G387" s="17">
        <v>0</v>
      </c>
      <c r="H387" s="17">
        <v>0</v>
      </c>
      <c r="I387" s="17">
        <v>0</v>
      </c>
      <c r="J387" s="15">
        <f>OR(F387&lt;&gt;0,G387&lt;&gt;0,H387&lt;&gt;0,I387&lt;&gt;0)*(F387 + (F387 = 0))*(G387 + (G387 = 0))*(H387 + (H387 = 0))*(I387 + (I387 = 0))</f>
        <v>1</v>
      </c>
      <c r="K387" s="14"/>
      <c r="L387" s="14"/>
      <c r="M387" s="14"/>
    </row>
    <row r="388" spans="1:13" x14ac:dyDescent="0.25">
      <c r="A388" s="14"/>
      <c r="B388" s="14"/>
      <c r="C388" s="14"/>
      <c r="D388" s="32"/>
      <c r="E388" s="14"/>
      <c r="F388" s="14"/>
      <c r="G388" s="14"/>
      <c r="H388" s="14"/>
      <c r="I388" s="14"/>
      <c r="J388" s="18" t="s">
        <v>345</v>
      </c>
      <c r="K388" s="19">
        <f>J387</f>
        <v>1</v>
      </c>
      <c r="L388" s="17">
        <v>98.45</v>
      </c>
      <c r="M388" s="19">
        <f>ROUND(K388*L388*1,2)</f>
        <v>98.45</v>
      </c>
    </row>
    <row r="389" spans="1:13" ht="0.95" customHeight="1" x14ac:dyDescent="0.25">
      <c r="A389" s="20"/>
      <c r="B389" s="20"/>
      <c r="C389" s="20"/>
      <c r="D389" s="33"/>
      <c r="E389" s="20"/>
      <c r="F389" s="20"/>
      <c r="G389" s="20"/>
      <c r="H389" s="20"/>
      <c r="I389" s="20"/>
      <c r="J389" s="20"/>
      <c r="K389" s="20"/>
      <c r="L389" s="20"/>
      <c r="M389" s="20"/>
    </row>
    <row r="390" spans="1:13" x14ac:dyDescent="0.25">
      <c r="A390" s="12" t="s">
        <v>346</v>
      </c>
      <c r="B390" s="13" t="s">
        <v>22</v>
      </c>
      <c r="C390" s="13" t="s">
        <v>29</v>
      </c>
      <c r="D390" s="21" t="s">
        <v>347</v>
      </c>
      <c r="E390" s="14"/>
      <c r="F390" s="14"/>
      <c r="G390" s="14"/>
      <c r="H390" s="14"/>
      <c r="I390" s="14"/>
      <c r="J390" s="14"/>
      <c r="K390" s="15">
        <f>K393</f>
        <v>5</v>
      </c>
      <c r="L390" s="15">
        <f>L393</f>
        <v>36.25</v>
      </c>
      <c r="M390" s="15">
        <f>M393</f>
        <v>181.25</v>
      </c>
    </row>
    <row r="391" spans="1:13" ht="67.5" x14ac:dyDescent="0.25">
      <c r="A391" s="14"/>
      <c r="B391" s="14"/>
      <c r="C391" s="14"/>
      <c r="D391" s="21" t="s">
        <v>348</v>
      </c>
      <c r="E391" s="14"/>
      <c r="F391" s="14"/>
      <c r="G391" s="14"/>
      <c r="H391" s="14"/>
      <c r="I391" s="14"/>
      <c r="J391" s="14"/>
      <c r="K391" s="14"/>
      <c r="L391" s="14"/>
      <c r="M391" s="14"/>
    </row>
    <row r="392" spans="1:13" x14ac:dyDescent="0.25">
      <c r="A392" s="14"/>
      <c r="B392" s="14"/>
      <c r="C392" s="14"/>
      <c r="D392" s="32"/>
      <c r="E392" s="13" t="s">
        <v>17</v>
      </c>
      <c r="F392" s="16">
        <v>5</v>
      </c>
      <c r="G392" s="17">
        <v>0</v>
      </c>
      <c r="H392" s="17">
        <v>0</v>
      </c>
      <c r="I392" s="17">
        <v>0</v>
      </c>
      <c r="J392" s="15">
        <f>OR(F392&lt;&gt;0,G392&lt;&gt;0,H392&lt;&gt;0,I392&lt;&gt;0)*(F392 + (F392 = 0))*(G392 + (G392 = 0))*(H392 + (H392 = 0))*(I392 + (I392 = 0))</f>
        <v>5</v>
      </c>
      <c r="K392" s="14"/>
      <c r="L392" s="14"/>
      <c r="M392" s="14"/>
    </row>
    <row r="393" spans="1:13" x14ac:dyDescent="0.25">
      <c r="A393" s="14"/>
      <c r="B393" s="14"/>
      <c r="C393" s="14"/>
      <c r="D393" s="32"/>
      <c r="E393" s="14"/>
      <c r="F393" s="14"/>
      <c r="G393" s="14"/>
      <c r="H393" s="14"/>
      <c r="I393" s="14"/>
      <c r="J393" s="18" t="s">
        <v>349</v>
      </c>
      <c r="K393" s="19">
        <f>J392</f>
        <v>5</v>
      </c>
      <c r="L393" s="17">
        <v>36.25</v>
      </c>
      <c r="M393" s="19">
        <f>ROUND(K393*L393*1,2)</f>
        <v>181.25</v>
      </c>
    </row>
    <row r="394" spans="1:13" ht="0.95" customHeight="1" x14ac:dyDescent="0.25">
      <c r="A394" s="20"/>
      <c r="B394" s="20"/>
      <c r="C394" s="20"/>
      <c r="D394" s="33"/>
      <c r="E394" s="20"/>
      <c r="F394" s="20"/>
      <c r="G394" s="20"/>
      <c r="H394" s="20"/>
      <c r="I394" s="20"/>
      <c r="J394" s="20"/>
      <c r="K394" s="20"/>
      <c r="L394" s="20"/>
      <c r="M394" s="20"/>
    </row>
    <row r="395" spans="1:13" x14ac:dyDescent="0.25">
      <c r="A395" s="12" t="s">
        <v>350</v>
      </c>
      <c r="B395" s="13" t="s">
        <v>22</v>
      </c>
      <c r="C395" s="13" t="s">
        <v>29</v>
      </c>
      <c r="D395" s="21" t="s">
        <v>351</v>
      </c>
      <c r="E395" s="14"/>
      <c r="F395" s="14"/>
      <c r="G395" s="14"/>
      <c r="H395" s="14"/>
      <c r="I395" s="14"/>
      <c r="J395" s="14"/>
      <c r="K395" s="15">
        <f>K398</f>
        <v>5</v>
      </c>
      <c r="L395" s="15">
        <f>L398</f>
        <v>38.92</v>
      </c>
      <c r="M395" s="15">
        <f>M398</f>
        <v>194.6</v>
      </c>
    </row>
    <row r="396" spans="1:13" ht="67.5" x14ac:dyDescent="0.25">
      <c r="A396" s="14"/>
      <c r="B396" s="14"/>
      <c r="C396" s="14"/>
      <c r="D396" s="21" t="s">
        <v>352</v>
      </c>
      <c r="E396" s="14"/>
      <c r="F396" s="14"/>
      <c r="G396" s="14"/>
      <c r="H396" s="14"/>
      <c r="I396" s="14"/>
      <c r="J396" s="14"/>
      <c r="K396" s="14"/>
      <c r="L396" s="14"/>
      <c r="M396" s="14"/>
    </row>
    <row r="397" spans="1:13" x14ac:dyDescent="0.25">
      <c r="A397" s="14"/>
      <c r="B397" s="14"/>
      <c r="C397" s="14"/>
      <c r="D397" s="32"/>
      <c r="E397" s="13" t="s">
        <v>17</v>
      </c>
      <c r="F397" s="16">
        <v>5</v>
      </c>
      <c r="G397" s="17">
        <v>0</v>
      </c>
      <c r="H397" s="17">
        <v>0</v>
      </c>
      <c r="I397" s="17">
        <v>0</v>
      </c>
      <c r="J397" s="15">
        <f>OR(F397&lt;&gt;0,G397&lt;&gt;0,H397&lt;&gt;0,I397&lt;&gt;0)*(F397 + (F397 = 0))*(G397 + (G397 = 0))*(H397 + (H397 = 0))*(I397 + (I397 = 0))</f>
        <v>5</v>
      </c>
      <c r="K397" s="14"/>
      <c r="L397" s="14"/>
      <c r="M397" s="14"/>
    </row>
    <row r="398" spans="1:13" x14ac:dyDescent="0.25">
      <c r="A398" s="14"/>
      <c r="B398" s="14"/>
      <c r="C398" s="14"/>
      <c r="D398" s="32"/>
      <c r="E398" s="14"/>
      <c r="F398" s="14"/>
      <c r="G398" s="14"/>
      <c r="H398" s="14"/>
      <c r="I398" s="14"/>
      <c r="J398" s="18" t="s">
        <v>353</v>
      </c>
      <c r="K398" s="19">
        <f>J397</f>
        <v>5</v>
      </c>
      <c r="L398" s="17">
        <v>38.92</v>
      </c>
      <c r="M398" s="19">
        <f>ROUND(K398*L398*1,2)</f>
        <v>194.6</v>
      </c>
    </row>
    <row r="399" spans="1:13" ht="0.95" customHeight="1" x14ac:dyDescent="0.25">
      <c r="A399" s="20"/>
      <c r="B399" s="20"/>
      <c r="C399" s="20"/>
      <c r="D399" s="33"/>
      <c r="E399" s="20"/>
      <c r="F399" s="20"/>
      <c r="G399" s="20"/>
      <c r="H399" s="20"/>
      <c r="I399" s="20"/>
      <c r="J399" s="20"/>
      <c r="K399" s="20"/>
      <c r="L399" s="20"/>
      <c r="M399" s="20"/>
    </row>
    <row r="400" spans="1:13" x14ac:dyDescent="0.25">
      <c r="A400" s="12" t="s">
        <v>354</v>
      </c>
      <c r="B400" s="13" t="s">
        <v>22</v>
      </c>
      <c r="C400" s="13" t="s">
        <v>29</v>
      </c>
      <c r="D400" s="21" t="s">
        <v>355</v>
      </c>
      <c r="E400" s="14"/>
      <c r="F400" s="14"/>
      <c r="G400" s="14"/>
      <c r="H400" s="14"/>
      <c r="I400" s="14"/>
      <c r="J400" s="14"/>
      <c r="K400" s="17">
        <v>6</v>
      </c>
      <c r="L400" s="17">
        <v>5.16</v>
      </c>
      <c r="M400" s="15">
        <f>ROUND(K400*L400*1,2)</f>
        <v>30.96</v>
      </c>
    </row>
    <row r="401" spans="1:13" x14ac:dyDescent="0.25">
      <c r="A401" s="14"/>
      <c r="B401" s="14"/>
      <c r="C401" s="14"/>
      <c r="D401" s="21" t="s">
        <v>356</v>
      </c>
      <c r="E401" s="14"/>
      <c r="F401" s="14"/>
      <c r="G401" s="14"/>
      <c r="H401" s="14"/>
      <c r="I401" s="14"/>
      <c r="J401" s="14"/>
      <c r="K401" s="14"/>
      <c r="L401" s="14"/>
      <c r="M401" s="14"/>
    </row>
    <row r="402" spans="1:13" x14ac:dyDescent="0.25">
      <c r="A402" s="12" t="s">
        <v>357</v>
      </c>
      <c r="B402" s="13" t="s">
        <v>22</v>
      </c>
      <c r="C402" s="13" t="s">
        <v>29</v>
      </c>
      <c r="D402" s="21" t="s">
        <v>358</v>
      </c>
      <c r="E402" s="14"/>
      <c r="F402" s="14"/>
      <c r="G402" s="14"/>
      <c r="H402" s="14"/>
      <c r="I402" s="14"/>
      <c r="J402" s="14"/>
      <c r="K402" s="17">
        <v>6</v>
      </c>
      <c r="L402" s="17">
        <v>21.89</v>
      </c>
      <c r="M402" s="15">
        <f>ROUND(K402*L402*1,2)</f>
        <v>131.34</v>
      </c>
    </row>
    <row r="403" spans="1:13" ht="22.5" x14ac:dyDescent="0.25">
      <c r="A403" s="14"/>
      <c r="B403" s="14"/>
      <c r="C403" s="14"/>
      <c r="D403" s="21" t="s">
        <v>359</v>
      </c>
      <c r="E403" s="14"/>
      <c r="F403" s="14"/>
      <c r="G403" s="14"/>
      <c r="H403" s="14"/>
      <c r="I403" s="14"/>
      <c r="J403" s="14"/>
      <c r="K403" s="14"/>
      <c r="L403" s="14"/>
      <c r="M403" s="14"/>
    </row>
    <row r="404" spans="1:13" x14ac:dyDescent="0.25">
      <c r="A404" s="12" t="s">
        <v>360</v>
      </c>
      <c r="B404" s="13" t="s">
        <v>22</v>
      </c>
      <c r="C404" s="13" t="s">
        <v>29</v>
      </c>
      <c r="D404" s="21" t="s">
        <v>361</v>
      </c>
      <c r="E404" s="14"/>
      <c r="F404" s="14"/>
      <c r="G404" s="14"/>
      <c r="H404" s="14"/>
      <c r="I404" s="14"/>
      <c r="J404" s="14"/>
      <c r="K404" s="17">
        <v>6</v>
      </c>
      <c r="L404" s="17">
        <v>11.45</v>
      </c>
      <c r="M404" s="15">
        <f>ROUND(K404*L404*1,2)</f>
        <v>68.7</v>
      </c>
    </row>
    <row r="405" spans="1:13" ht="22.5" x14ac:dyDescent="0.25">
      <c r="A405" s="14"/>
      <c r="B405" s="14"/>
      <c r="C405" s="14"/>
      <c r="D405" s="21" t="s">
        <v>362</v>
      </c>
      <c r="E405" s="14"/>
      <c r="F405" s="14"/>
      <c r="G405" s="14"/>
      <c r="H405" s="14"/>
      <c r="I405" s="14"/>
      <c r="J405" s="14"/>
      <c r="K405" s="14"/>
      <c r="L405" s="14"/>
      <c r="M405" s="14"/>
    </row>
    <row r="406" spans="1:13" x14ac:dyDescent="0.25">
      <c r="A406" s="12" t="s">
        <v>363</v>
      </c>
      <c r="B406" s="13" t="s">
        <v>22</v>
      </c>
      <c r="C406" s="13" t="s">
        <v>29</v>
      </c>
      <c r="D406" s="21" t="s">
        <v>364</v>
      </c>
      <c r="E406" s="14"/>
      <c r="F406" s="14"/>
      <c r="G406" s="14"/>
      <c r="H406" s="14"/>
      <c r="I406" s="14"/>
      <c r="J406" s="14"/>
      <c r="K406" s="15">
        <f>K409</f>
        <v>6</v>
      </c>
      <c r="L406" s="15">
        <f>L409</f>
        <v>2.39</v>
      </c>
      <c r="M406" s="15">
        <f>M409</f>
        <v>14.34</v>
      </c>
    </row>
    <row r="407" spans="1:13" ht="22.5" x14ac:dyDescent="0.25">
      <c r="A407" s="14"/>
      <c r="B407" s="14"/>
      <c r="C407" s="14"/>
      <c r="D407" s="21" t="s">
        <v>365</v>
      </c>
      <c r="E407" s="14"/>
      <c r="F407" s="14"/>
      <c r="G407" s="14"/>
      <c r="H407" s="14"/>
      <c r="I407" s="14"/>
      <c r="J407" s="14"/>
      <c r="K407" s="14"/>
      <c r="L407" s="14"/>
      <c r="M407" s="14"/>
    </row>
    <row r="408" spans="1:13" x14ac:dyDescent="0.25">
      <c r="A408" s="14"/>
      <c r="B408" s="14"/>
      <c r="C408" s="14"/>
      <c r="D408" s="32"/>
      <c r="E408" s="13" t="s">
        <v>17</v>
      </c>
      <c r="F408" s="16">
        <v>6</v>
      </c>
      <c r="G408" s="17">
        <v>0</v>
      </c>
      <c r="H408" s="17">
        <v>0</v>
      </c>
      <c r="I408" s="17">
        <v>0</v>
      </c>
      <c r="J408" s="15">
        <f>OR(F408&lt;&gt;0,G408&lt;&gt;0,H408&lt;&gt;0,I408&lt;&gt;0)*(F408 + (F408 = 0))*(G408 + (G408 = 0))*(H408 + (H408 = 0))*(I408 + (I408 = 0))</f>
        <v>6</v>
      </c>
      <c r="K408" s="14"/>
      <c r="L408" s="14"/>
      <c r="M408" s="14"/>
    </row>
    <row r="409" spans="1:13" x14ac:dyDescent="0.25">
      <c r="A409" s="14"/>
      <c r="B409" s="14"/>
      <c r="C409" s="14"/>
      <c r="D409" s="32"/>
      <c r="E409" s="14"/>
      <c r="F409" s="14"/>
      <c r="G409" s="14"/>
      <c r="H409" s="14"/>
      <c r="I409" s="14"/>
      <c r="J409" s="18" t="s">
        <v>366</v>
      </c>
      <c r="K409" s="19">
        <f>J408</f>
        <v>6</v>
      </c>
      <c r="L409" s="17">
        <v>2.39</v>
      </c>
      <c r="M409" s="19">
        <f>ROUND(K409*L409*1,2)</f>
        <v>14.34</v>
      </c>
    </row>
    <row r="410" spans="1:13" ht="0.95" customHeight="1" x14ac:dyDescent="0.25">
      <c r="A410" s="20"/>
      <c r="B410" s="20"/>
      <c r="C410" s="20"/>
      <c r="D410" s="33"/>
      <c r="E410" s="20"/>
      <c r="F410" s="20"/>
      <c r="G410" s="20"/>
      <c r="H410" s="20"/>
      <c r="I410" s="20"/>
      <c r="J410" s="20"/>
      <c r="K410" s="20"/>
      <c r="L410" s="20"/>
      <c r="M410" s="20"/>
    </row>
    <row r="411" spans="1:13" x14ac:dyDescent="0.25">
      <c r="A411" s="12" t="s">
        <v>367</v>
      </c>
      <c r="B411" s="13" t="s">
        <v>22</v>
      </c>
      <c r="C411" s="13" t="s">
        <v>29</v>
      </c>
      <c r="D411" s="21" t="s">
        <v>368</v>
      </c>
      <c r="E411" s="14"/>
      <c r="F411" s="14"/>
      <c r="G411" s="14"/>
      <c r="H411" s="14"/>
      <c r="I411" s="14"/>
      <c r="J411" s="14"/>
      <c r="K411" s="15">
        <f>K414</f>
        <v>6</v>
      </c>
      <c r="L411" s="15">
        <f>L414</f>
        <v>13.45</v>
      </c>
      <c r="M411" s="15">
        <f>M414</f>
        <v>80.7</v>
      </c>
    </row>
    <row r="412" spans="1:13" ht="33.75" x14ac:dyDescent="0.25">
      <c r="A412" s="14"/>
      <c r="B412" s="14"/>
      <c r="C412" s="14"/>
      <c r="D412" s="21" t="s">
        <v>369</v>
      </c>
      <c r="E412" s="14"/>
      <c r="F412" s="14"/>
      <c r="G412" s="14"/>
      <c r="H412" s="14"/>
      <c r="I412" s="14"/>
      <c r="J412" s="14"/>
      <c r="K412" s="14"/>
      <c r="L412" s="14"/>
      <c r="M412" s="14"/>
    </row>
    <row r="413" spans="1:13" x14ac:dyDescent="0.25">
      <c r="A413" s="14"/>
      <c r="B413" s="14"/>
      <c r="C413" s="14"/>
      <c r="D413" s="32"/>
      <c r="E413" s="13" t="s">
        <v>17</v>
      </c>
      <c r="F413" s="16">
        <v>6</v>
      </c>
      <c r="G413" s="17">
        <v>0</v>
      </c>
      <c r="H413" s="17">
        <v>0</v>
      </c>
      <c r="I413" s="17">
        <v>0</v>
      </c>
      <c r="J413" s="15">
        <f>OR(F413&lt;&gt;0,G413&lt;&gt;0,H413&lt;&gt;0,I413&lt;&gt;0)*(F413 + (F413 = 0))*(G413 + (G413 = 0))*(H413 + (H413 = 0))*(I413 + (I413 = 0))</f>
        <v>6</v>
      </c>
      <c r="K413" s="14"/>
      <c r="L413" s="14"/>
      <c r="M413" s="14"/>
    </row>
    <row r="414" spans="1:13" x14ac:dyDescent="0.25">
      <c r="A414" s="14"/>
      <c r="B414" s="14"/>
      <c r="C414" s="14"/>
      <c r="D414" s="32"/>
      <c r="E414" s="14"/>
      <c r="F414" s="14"/>
      <c r="G414" s="14"/>
      <c r="H414" s="14"/>
      <c r="I414" s="14"/>
      <c r="J414" s="18" t="s">
        <v>370</v>
      </c>
      <c r="K414" s="19">
        <f>J413</f>
        <v>6</v>
      </c>
      <c r="L414" s="17">
        <v>13.45</v>
      </c>
      <c r="M414" s="19">
        <f>ROUND(K414*L414*1,2)</f>
        <v>80.7</v>
      </c>
    </row>
    <row r="415" spans="1:13" ht="0.95" customHeight="1" x14ac:dyDescent="0.25">
      <c r="A415" s="20"/>
      <c r="B415" s="20"/>
      <c r="C415" s="20"/>
      <c r="D415" s="33"/>
      <c r="E415" s="20"/>
      <c r="F415" s="20"/>
      <c r="G415" s="20"/>
      <c r="H415" s="20"/>
      <c r="I415" s="20"/>
      <c r="J415" s="20"/>
      <c r="K415" s="20"/>
      <c r="L415" s="20"/>
      <c r="M415" s="20"/>
    </row>
    <row r="416" spans="1:13" x14ac:dyDescent="0.25">
      <c r="A416" s="12" t="s">
        <v>371</v>
      </c>
      <c r="B416" s="13" t="s">
        <v>22</v>
      </c>
      <c r="C416" s="13" t="s">
        <v>29</v>
      </c>
      <c r="D416" s="21" t="s">
        <v>372</v>
      </c>
      <c r="E416" s="14"/>
      <c r="F416" s="14"/>
      <c r="G416" s="14"/>
      <c r="H416" s="14"/>
      <c r="I416" s="14"/>
      <c r="J416" s="14"/>
      <c r="K416" s="15">
        <f>K419</f>
        <v>6</v>
      </c>
      <c r="L416" s="15">
        <f>L419</f>
        <v>12.65</v>
      </c>
      <c r="M416" s="15">
        <f>M419</f>
        <v>75.900000000000006</v>
      </c>
    </row>
    <row r="417" spans="1:13" ht="56.25" x14ac:dyDescent="0.25">
      <c r="A417" s="14"/>
      <c r="B417" s="14"/>
      <c r="C417" s="14"/>
      <c r="D417" s="21" t="s">
        <v>373</v>
      </c>
      <c r="E417" s="14"/>
      <c r="F417" s="14"/>
      <c r="G417" s="14"/>
      <c r="H417" s="14"/>
      <c r="I417" s="14"/>
      <c r="J417" s="14"/>
      <c r="K417" s="14"/>
      <c r="L417" s="14"/>
      <c r="M417" s="14"/>
    </row>
    <row r="418" spans="1:13" x14ac:dyDescent="0.25">
      <c r="A418" s="14"/>
      <c r="B418" s="14"/>
      <c r="C418" s="14"/>
      <c r="D418" s="32"/>
      <c r="E418" s="13" t="s">
        <v>17</v>
      </c>
      <c r="F418" s="16">
        <v>6</v>
      </c>
      <c r="G418" s="17">
        <v>0</v>
      </c>
      <c r="H418" s="17">
        <v>0</v>
      </c>
      <c r="I418" s="17">
        <v>0</v>
      </c>
      <c r="J418" s="15">
        <f>OR(F418&lt;&gt;0,G418&lt;&gt;0,H418&lt;&gt;0,I418&lt;&gt;0)*(F418 + (F418 = 0))*(G418 + (G418 = 0))*(H418 + (H418 = 0))*(I418 + (I418 = 0))</f>
        <v>6</v>
      </c>
      <c r="K418" s="14"/>
      <c r="L418" s="14"/>
      <c r="M418" s="14"/>
    </row>
    <row r="419" spans="1:13" x14ac:dyDescent="0.25">
      <c r="A419" s="14"/>
      <c r="B419" s="14"/>
      <c r="C419" s="14"/>
      <c r="D419" s="32"/>
      <c r="E419" s="14"/>
      <c r="F419" s="14"/>
      <c r="G419" s="14"/>
      <c r="H419" s="14"/>
      <c r="I419" s="14"/>
      <c r="J419" s="18" t="s">
        <v>374</v>
      </c>
      <c r="K419" s="19">
        <f>J418</f>
        <v>6</v>
      </c>
      <c r="L419" s="17">
        <v>12.65</v>
      </c>
      <c r="M419" s="19">
        <f>ROUND(K419*L419*1,2)</f>
        <v>75.900000000000006</v>
      </c>
    </row>
    <row r="420" spans="1:13" ht="0.95" customHeight="1" x14ac:dyDescent="0.25">
      <c r="A420" s="20"/>
      <c r="B420" s="20"/>
      <c r="C420" s="20"/>
      <c r="D420" s="33"/>
      <c r="E420" s="20"/>
      <c r="F420" s="20"/>
      <c r="G420" s="20"/>
      <c r="H420" s="20"/>
      <c r="I420" s="20"/>
      <c r="J420" s="20"/>
      <c r="K420" s="20"/>
      <c r="L420" s="20"/>
      <c r="M420" s="20"/>
    </row>
    <row r="421" spans="1:13" x14ac:dyDescent="0.25">
      <c r="A421" s="12" t="s">
        <v>375</v>
      </c>
      <c r="B421" s="13" t="s">
        <v>22</v>
      </c>
      <c r="C421" s="13" t="s">
        <v>29</v>
      </c>
      <c r="D421" s="21" t="s">
        <v>376</v>
      </c>
      <c r="E421" s="14"/>
      <c r="F421" s="14"/>
      <c r="G421" s="14"/>
      <c r="H421" s="14"/>
      <c r="I421" s="14"/>
      <c r="J421" s="14"/>
      <c r="K421" s="15">
        <f>K424</f>
        <v>6</v>
      </c>
      <c r="L421" s="15">
        <f>L424</f>
        <v>39.43</v>
      </c>
      <c r="M421" s="15">
        <f>M424</f>
        <v>236.58</v>
      </c>
    </row>
    <row r="422" spans="1:13" ht="78.75" x14ac:dyDescent="0.25">
      <c r="A422" s="14"/>
      <c r="B422" s="14"/>
      <c r="C422" s="14"/>
      <c r="D422" s="21" t="s">
        <v>377</v>
      </c>
      <c r="E422" s="14"/>
      <c r="F422" s="14"/>
      <c r="G422" s="14"/>
      <c r="H422" s="14"/>
      <c r="I422" s="14"/>
      <c r="J422" s="14"/>
      <c r="K422" s="14"/>
      <c r="L422" s="14"/>
      <c r="M422" s="14"/>
    </row>
    <row r="423" spans="1:13" x14ac:dyDescent="0.25">
      <c r="A423" s="14"/>
      <c r="B423" s="14"/>
      <c r="C423" s="14"/>
      <c r="D423" s="32"/>
      <c r="E423" s="13" t="s">
        <v>17</v>
      </c>
      <c r="F423" s="16">
        <v>6</v>
      </c>
      <c r="G423" s="17">
        <v>0</v>
      </c>
      <c r="H423" s="17">
        <v>0</v>
      </c>
      <c r="I423" s="17">
        <v>0</v>
      </c>
      <c r="J423" s="15">
        <f>OR(F423&lt;&gt;0,G423&lt;&gt;0,H423&lt;&gt;0,I423&lt;&gt;0)*(F423 + (F423 = 0))*(G423 + (G423 = 0))*(H423 + (H423 = 0))*(I423 + (I423 = 0))</f>
        <v>6</v>
      </c>
      <c r="K423" s="14"/>
      <c r="L423" s="14"/>
      <c r="M423" s="14"/>
    </row>
    <row r="424" spans="1:13" x14ac:dyDescent="0.25">
      <c r="A424" s="14"/>
      <c r="B424" s="14"/>
      <c r="C424" s="14"/>
      <c r="D424" s="32"/>
      <c r="E424" s="14"/>
      <c r="F424" s="14"/>
      <c r="G424" s="14"/>
      <c r="H424" s="14"/>
      <c r="I424" s="14"/>
      <c r="J424" s="18" t="s">
        <v>378</v>
      </c>
      <c r="K424" s="19">
        <f>J423</f>
        <v>6</v>
      </c>
      <c r="L424" s="17">
        <v>39.43</v>
      </c>
      <c r="M424" s="19">
        <f>ROUND(K424*L424*1,2)</f>
        <v>236.58</v>
      </c>
    </row>
    <row r="425" spans="1:13" ht="0.95" customHeight="1" x14ac:dyDescent="0.25">
      <c r="A425" s="20"/>
      <c r="B425" s="20"/>
      <c r="C425" s="20"/>
      <c r="D425" s="33"/>
      <c r="E425" s="20"/>
      <c r="F425" s="20"/>
      <c r="G425" s="20"/>
      <c r="H425" s="20"/>
      <c r="I425" s="20"/>
      <c r="J425" s="20"/>
      <c r="K425" s="20"/>
      <c r="L425" s="20"/>
      <c r="M425" s="20"/>
    </row>
    <row r="426" spans="1:13" x14ac:dyDescent="0.25">
      <c r="A426" s="12" t="s">
        <v>379</v>
      </c>
      <c r="B426" s="13" t="s">
        <v>22</v>
      </c>
      <c r="C426" s="13" t="s">
        <v>29</v>
      </c>
      <c r="D426" s="21" t="s">
        <v>380</v>
      </c>
      <c r="E426" s="14"/>
      <c r="F426" s="14"/>
      <c r="G426" s="14"/>
      <c r="H426" s="14"/>
      <c r="I426" s="14"/>
      <c r="J426" s="14"/>
      <c r="K426" s="15">
        <f>K429</f>
        <v>6</v>
      </c>
      <c r="L426" s="15">
        <f>L429</f>
        <v>28.51</v>
      </c>
      <c r="M426" s="15">
        <f>M429</f>
        <v>171.06</v>
      </c>
    </row>
    <row r="427" spans="1:13" ht="90" x14ac:dyDescent="0.25">
      <c r="A427" s="14"/>
      <c r="B427" s="14"/>
      <c r="C427" s="14"/>
      <c r="D427" s="21" t="s">
        <v>381</v>
      </c>
      <c r="E427" s="14"/>
      <c r="F427" s="14"/>
      <c r="G427" s="14"/>
      <c r="H427" s="14"/>
      <c r="I427" s="14"/>
      <c r="J427" s="14"/>
      <c r="K427" s="14"/>
      <c r="L427" s="14"/>
      <c r="M427" s="14"/>
    </row>
    <row r="428" spans="1:13" x14ac:dyDescent="0.25">
      <c r="A428" s="14"/>
      <c r="B428" s="14"/>
      <c r="C428" s="14"/>
      <c r="D428" s="32"/>
      <c r="E428" s="13" t="s">
        <v>17</v>
      </c>
      <c r="F428" s="16">
        <v>6</v>
      </c>
      <c r="G428" s="17">
        <v>0</v>
      </c>
      <c r="H428" s="17">
        <v>0</v>
      </c>
      <c r="I428" s="17">
        <v>0</v>
      </c>
      <c r="J428" s="15">
        <f>OR(F428&lt;&gt;0,G428&lt;&gt;0,H428&lt;&gt;0,I428&lt;&gt;0)*(F428 + (F428 = 0))*(G428 + (G428 = 0))*(H428 + (H428 = 0))*(I428 + (I428 = 0))</f>
        <v>6</v>
      </c>
      <c r="K428" s="14"/>
      <c r="L428" s="14"/>
      <c r="M428" s="14"/>
    </row>
    <row r="429" spans="1:13" x14ac:dyDescent="0.25">
      <c r="A429" s="14"/>
      <c r="B429" s="14"/>
      <c r="C429" s="14"/>
      <c r="D429" s="32"/>
      <c r="E429" s="14"/>
      <c r="F429" s="14"/>
      <c r="G429" s="14"/>
      <c r="H429" s="14"/>
      <c r="I429" s="14"/>
      <c r="J429" s="18" t="s">
        <v>382</v>
      </c>
      <c r="K429" s="19">
        <f>J428</f>
        <v>6</v>
      </c>
      <c r="L429" s="17">
        <v>28.51</v>
      </c>
      <c r="M429" s="19">
        <f>ROUND(K429*L429*1,2)</f>
        <v>171.06</v>
      </c>
    </row>
    <row r="430" spans="1:13" ht="0.95" customHeight="1" x14ac:dyDescent="0.25">
      <c r="A430" s="20"/>
      <c r="B430" s="20"/>
      <c r="C430" s="20"/>
      <c r="D430" s="33"/>
      <c r="E430" s="20"/>
      <c r="F430" s="20"/>
      <c r="G430" s="20"/>
      <c r="H430" s="20"/>
      <c r="I430" s="20"/>
      <c r="J430" s="20"/>
      <c r="K430" s="20"/>
      <c r="L430" s="20"/>
      <c r="M430" s="20"/>
    </row>
    <row r="431" spans="1:13" x14ac:dyDescent="0.25">
      <c r="A431" s="12" t="s">
        <v>383</v>
      </c>
      <c r="B431" s="13" t="s">
        <v>22</v>
      </c>
      <c r="C431" s="13" t="s">
        <v>34</v>
      </c>
      <c r="D431" s="21" t="s">
        <v>384</v>
      </c>
      <c r="E431" s="14"/>
      <c r="F431" s="14"/>
      <c r="G431" s="14"/>
      <c r="H431" s="14"/>
      <c r="I431" s="14"/>
      <c r="J431" s="14"/>
      <c r="K431" s="15">
        <f>K434</f>
        <v>50</v>
      </c>
      <c r="L431" s="15">
        <f>L434</f>
        <v>2.58</v>
      </c>
      <c r="M431" s="15">
        <f>M434</f>
        <v>129</v>
      </c>
    </row>
    <row r="432" spans="1:13" ht="67.5" x14ac:dyDescent="0.25">
      <c r="A432" s="14"/>
      <c r="B432" s="14"/>
      <c r="C432" s="14"/>
      <c r="D432" s="21" t="s">
        <v>385</v>
      </c>
      <c r="E432" s="14"/>
      <c r="F432" s="14"/>
      <c r="G432" s="14"/>
      <c r="H432" s="14"/>
      <c r="I432" s="14"/>
      <c r="J432" s="14"/>
      <c r="K432" s="14"/>
      <c r="L432" s="14"/>
      <c r="M432" s="14"/>
    </row>
    <row r="433" spans="1:13" x14ac:dyDescent="0.25">
      <c r="A433" s="14"/>
      <c r="B433" s="14"/>
      <c r="C433" s="14"/>
      <c r="D433" s="32"/>
      <c r="E433" s="13" t="s">
        <v>17</v>
      </c>
      <c r="F433" s="16">
        <v>1</v>
      </c>
      <c r="G433" s="17">
        <v>50</v>
      </c>
      <c r="H433" s="17">
        <v>0</v>
      </c>
      <c r="I433" s="17">
        <v>0</v>
      </c>
      <c r="J433" s="15">
        <f>OR(F433&lt;&gt;0,G433&lt;&gt;0,H433&lt;&gt;0,I433&lt;&gt;0)*(F433 + (F433 = 0))*(G433 + (G433 = 0))*(H433 + (H433 = 0))*(I433 + (I433 = 0))</f>
        <v>50</v>
      </c>
      <c r="K433" s="14"/>
      <c r="L433" s="14"/>
      <c r="M433" s="14"/>
    </row>
    <row r="434" spans="1:13" x14ac:dyDescent="0.25">
      <c r="A434" s="14"/>
      <c r="B434" s="14"/>
      <c r="C434" s="14"/>
      <c r="D434" s="32"/>
      <c r="E434" s="14"/>
      <c r="F434" s="14"/>
      <c r="G434" s="14"/>
      <c r="H434" s="14"/>
      <c r="I434" s="14"/>
      <c r="J434" s="18" t="s">
        <v>386</v>
      </c>
      <c r="K434" s="19">
        <f>J433</f>
        <v>50</v>
      </c>
      <c r="L434" s="17">
        <v>2.58</v>
      </c>
      <c r="M434" s="19">
        <f>ROUND(K434*L434*1,2)</f>
        <v>129</v>
      </c>
    </row>
    <row r="435" spans="1:13" ht="0.95" customHeight="1" x14ac:dyDescent="0.25">
      <c r="A435" s="20"/>
      <c r="B435" s="20"/>
      <c r="C435" s="20"/>
      <c r="D435" s="33"/>
      <c r="E435" s="20"/>
      <c r="F435" s="20"/>
      <c r="G435" s="20"/>
      <c r="H435" s="20"/>
      <c r="I435" s="20"/>
      <c r="J435" s="20"/>
      <c r="K435" s="20"/>
      <c r="L435" s="20"/>
      <c r="M435" s="20"/>
    </row>
    <row r="436" spans="1:13" x14ac:dyDescent="0.25">
      <c r="A436" s="12" t="s">
        <v>387</v>
      </c>
      <c r="B436" s="13" t="s">
        <v>22</v>
      </c>
      <c r="C436" s="13" t="s">
        <v>29</v>
      </c>
      <c r="D436" s="21" t="s">
        <v>388</v>
      </c>
      <c r="E436" s="14"/>
      <c r="F436" s="14"/>
      <c r="G436" s="14"/>
      <c r="H436" s="14"/>
      <c r="I436" s="14"/>
      <c r="J436" s="14"/>
      <c r="K436" s="15">
        <f>K439</f>
        <v>1</v>
      </c>
      <c r="L436" s="15">
        <f>L439</f>
        <v>40.770000000000003</v>
      </c>
      <c r="M436" s="15">
        <f>M439</f>
        <v>40.770000000000003</v>
      </c>
    </row>
    <row r="437" spans="1:13" ht="78.75" x14ac:dyDescent="0.25">
      <c r="A437" s="14"/>
      <c r="B437" s="14"/>
      <c r="C437" s="14"/>
      <c r="D437" s="21" t="s">
        <v>389</v>
      </c>
      <c r="E437" s="14"/>
      <c r="F437" s="14"/>
      <c r="G437" s="14"/>
      <c r="H437" s="14"/>
      <c r="I437" s="14"/>
      <c r="J437" s="14"/>
      <c r="K437" s="14"/>
      <c r="L437" s="14"/>
      <c r="M437" s="14"/>
    </row>
    <row r="438" spans="1:13" x14ac:dyDescent="0.25">
      <c r="A438" s="14"/>
      <c r="B438" s="14"/>
      <c r="C438" s="14"/>
      <c r="D438" s="32"/>
      <c r="E438" s="13" t="s">
        <v>17</v>
      </c>
      <c r="F438" s="16">
        <v>1</v>
      </c>
      <c r="G438" s="17">
        <v>0</v>
      </c>
      <c r="H438" s="17">
        <v>0</v>
      </c>
      <c r="I438" s="17">
        <v>0</v>
      </c>
      <c r="J438" s="15">
        <f>OR(F438&lt;&gt;0,G438&lt;&gt;0,H438&lt;&gt;0,I438&lt;&gt;0)*(F438 + (F438 = 0))*(G438 + (G438 = 0))*(H438 + (H438 = 0))*(I438 + (I438 = 0))</f>
        <v>1</v>
      </c>
      <c r="K438" s="14"/>
      <c r="L438" s="14"/>
      <c r="M438" s="14"/>
    </row>
    <row r="439" spans="1:13" x14ac:dyDescent="0.25">
      <c r="A439" s="14"/>
      <c r="B439" s="14"/>
      <c r="C439" s="14"/>
      <c r="D439" s="32"/>
      <c r="E439" s="14"/>
      <c r="F439" s="14"/>
      <c r="G439" s="14"/>
      <c r="H439" s="14"/>
      <c r="I439" s="14"/>
      <c r="J439" s="18" t="s">
        <v>390</v>
      </c>
      <c r="K439" s="19">
        <f>J438</f>
        <v>1</v>
      </c>
      <c r="L439" s="17">
        <v>40.770000000000003</v>
      </c>
      <c r="M439" s="19">
        <f>ROUND(K439*L439*1,2)</f>
        <v>40.770000000000003</v>
      </c>
    </row>
    <row r="440" spans="1:13" ht="0.95" customHeight="1" x14ac:dyDescent="0.25">
      <c r="A440" s="20"/>
      <c r="B440" s="20"/>
      <c r="C440" s="20"/>
      <c r="D440" s="33"/>
      <c r="E440" s="20"/>
      <c r="F440" s="20"/>
      <c r="G440" s="20"/>
      <c r="H440" s="20"/>
      <c r="I440" s="20"/>
      <c r="J440" s="20"/>
      <c r="K440" s="20"/>
      <c r="L440" s="20"/>
      <c r="M440" s="20"/>
    </row>
    <row r="441" spans="1:13" x14ac:dyDescent="0.25">
      <c r="A441" s="12" t="s">
        <v>391</v>
      </c>
      <c r="B441" s="13" t="s">
        <v>22</v>
      </c>
      <c r="C441" s="13" t="s">
        <v>29</v>
      </c>
      <c r="D441" s="21" t="s">
        <v>392</v>
      </c>
      <c r="E441" s="14"/>
      <c r="F441" s="14"/>
      <c r="G441" s="14"/>
      <c r="H441" s="14"/>
      <c r="I441" s="14"/>
      <c r="J441" s="14"/>
      <c r="K441" s="15">
        <f>K444</f>
        <v>6</v>
      </c>
      <c r="L441" s="15">
        <f>L444</f>
        <v>67.39</v>
      </c>
      <c r="M441" s="15">
        <f>M444</f>
        <v>404.34</v>
      </c>
    </row>
    <row r="442" spans="1:13" x14ac:dyDescent="0.25">
      <c r="A442" s="14"/>
      <c r="B442" s="14"/>
      <c r="C442" s="14"/>
      <c r="D442" s="21" t="s">
        <v>393</v>
      </c>
      <c r="E442" s="14"/>
      <c r="F442" s="14"/>
      <c r="G442" s="14"/>
      <c r="H442" s="14"/>
      <c r="I442" s="14"/>
      <c r="J442" s="14"/>
      <c r="K442" s="14"/>
      <c r="L442" s="14"/>
      <c r="M442" s="14"/>
    </row>
    <row r="443" spans="1:13" x14ac:dyDescent="0.25">
      <c r="A443" s="14"/>
      <c r="B443" s="14"/>
      <c r="C443" s="14"/>
      <c r="D443" s="32"/>
      <c r="E443" s="13" t="s">
        <v>17</v>
      </c>
      <c r="F443" s="16">
        <v>6</v>
      </c>
      <c r="G443" s="17">
        <v>0</v>
      </c>
      <c r="H443" s="17">
        <v>0</v>
      </c>
      <c r="I443" s="17">
        <v>0</v>
      </c>
      <c r="J443" s="15">
        <f>OR(F443&lt;&gt;0,G443&lt;&gt;0,H443&lt;&gt;0,I443&lt;&gt;0)*(F443 + (F443 = 0))*(G443 + (G443 = 0))*(H443 + (H443 = 0))*(I443 + (I443 = 0))</f>
        <v>6</v>
      </c>
      <c r="K443" s="14"/>
      <c r="L443" s="14"/>
      <c r="M443" s="14"/>
    </row>
    <row r="444" spans="1:13" x14ac:dyDescent="0.25">
      <c r="A444" s="14"/>
      <c r="B444" s="14"/>
      <c r="C444" s="14"/>
      <c r="D444" s="32"/>
      <c r="E444" s="14"/>
      <c r="F444" s="14"/>
      <c r="G444" s="14"/>
      <c r="H444" s="14"/>
      <c r="I444" s="14"/>
      <c r="J444" s="18" t="s">
        <v>394</v>
      </c>
      <c r="K444" s="19">
        <f>J443</f>
        <v>6</v>
      </c>
      <c r="L444" s="17">
        <v>67.39</v>
      </c>
      <c r="M444" s="19">
        <f>ROUND(K444*L444*1,2)</f>
        <v>404.34</v>
      </c>
    </row>
    <row r="445" spans="1:13" ht="0.95" customHeight="1" x14ac:dyDescent="0.25">
      <c r="A445" s="20"/>
      <c r="B445" s="20"/>
      <c r="C445" s="20"/>
      <c r="D445" s="33"/>
      <c r="E445" s="20"/>
      <c r="F445" s="20"/>
      <c r="G445" s="20"/>
      <c r="H445" s="20"/>
      <c r="I445" s="20"/>
      <c r="J445" s="20"/>
      <c r="K445" s="20"/>
      <c r="L445" s="20"/>
      <c r="M445" s="20"/>
    </row>
    <row r="446" spans="1:13" x14ac:dyDescent="0.25">
      <c r="A446" s="14"/>
      <c r="B446" s="14"/>
      <c r="C446" s="14"/>
      <c r="D446" s="32"/>
      <c r="E446" s="14"/>
      <c r="F446" s="14"/>
      <c r="G446" s="14"/>
      <c r="H446" s="14"/>
      <c r="I446" s="14"/>
      <c r="J446" s="18" t="s">
        <v>395</v>
      </c>
      <c r="K446" s="22">
        <v>1</v>
      </c>
      <c r="L446" s="19">
        <f>M360+M365+M370+M375+M380+M385+M390+M395+M400+M402+M404+M406+M411+M416+M421+M426+M431+M436+M441</f>
        <v>4911.01</v>
      </c>
      <c r="M446" s="19">
        <f>ROUND(K446*L446*1,2)</f>
        <v>4911.01</v>
      </c>
    </row>
    <row r="447" spans="1:13" ht="0.95" customHeight="1" x14ac:dyDescent="0.25">
      <c r="A447" s="20"/>
      <c r="B447" s="20"/>
      <c r="C447" s="20"/>
      <c r="D447" s="33"/>
      <c r="E447" s="20"/>
      <c r="F447" s="20"/>
      <c r="G447" s="20"/>
      <c r="H447" s="20"/>
      <c r="I447" s="20"/>
      <c r="J447" s="20"/>
      <c r="K447" s="20"/>
      <c r="L447" s="20"/>
      <c r="M447" s="20"/>
    </row>
    <row r="448" spans="1:13" x14ac:dyDescent="0.25">
      <c r="A448" s="14"/>
      <c r="B448" s="14"/>
      <c r="C448" s="14"/>
      <c r="D448" s="32"/>
      <c r="E448" s="14"/>
      <c r="F448" s="14"/>
      <c r="G448" s="14"/>
      <c r="H448" s="14"/>
      <c r="I448" s="14"/>
      <c r="J448" s="18" t="s">
        <v>396</v>
      </c>
      <c r="K448" s="22">
        <v>1</v>
      </c>
      <c r="L448" s="19">
        <f>M4+M141+M281+M359</f>
        <v>215975.78</v>
      </c>
      <c r="M448" s="19">
        <f>ROUND(K448*L448,2)</f>
        <v>215975.78</v>
      </c>
    </row>
    <row r="449" spans="1:13" ht="0.95" customHeight="1" x14ac:dyDescent="0.25">
      <c r="A449" s="20"/>
      <c r="B449" s="20"/>
      <c r="C449" s="20"/>
      <c r="D449" s="33"/>
      <c r="E449" s="20"/>
      <c r="F449" s="20"/>
      <c r="G449" s="20"/>
      <c r="H449" s="20"/>
      <c r="I449" s="20"/>
      <c r="J449" s="20"/>
      <c r="K449" s="20"/>
      <c r="L449" s="20"/>
      <c r="M449" s="20"/>
    </row>
  </sheetData>
  <dataValidations count="1">
    <dataValidation type="list" allowBlank="1" showInputMessage="1" showErrorMessage="1" sqref="B4:B449" xr:uid="{65FF43D9-8962-4324-8F8E-C3617FDE0853}">
      <formula1>"Capítulo,Partida,Mano de obra,Maquinaria,Material,Otros,Tarea,"</formula1>
    </dataValidation>
  </dataValidation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manuellamet</dc:creator>
  <cp:lastModifiedBy>manuellamet</cp:lastModifiedBy>
  <dcterms:created xsi:type="dcterms:W3CDTF">2023-05-29T15:07:21Z</dcterms:created>
  <dcterms:modified xsi:type="dcterms:W3CDTF">2023-05-29T15:08:32Z</dcterms:modified>
</cp:coreProperties>
</file>