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7F221D9F-0B3F-492B-9DE7-F1338378733E}" xr6:coauthVersionLast="47" xr6:coauthVersionMax="47" xr10:uidLastSave="{00000000-0000-0000-0000-000000000000}"/>
  <bookViews>
    <workbookView xWindow="-23148" yWindow="-108" windowWidth="23256" windowHeight="12576" xr2:uid="{8A000C44-0841-4C4E-94F8-03D7838FE605}"/>
  </bookViews>
  <sheets>
    <sheet name="Hoja1" sheetId="1" r:id="rId1"/>
  </sheets>
  <definedNames>
    <definedName name="_xlnm._FilterDatabase" localSheetId="0" hidden="1">Hoja1!$E$7:$J$31</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2" i="1" l="1"/>
  <c r="G33" i="1" s="1"/>
  <c r="J29" i="1"/>
  <c r="I30" i="1" s="1"/>
  <c r="G29" i="1"/>
  <c r="H8" i="1"/>
  <c r="H20" i="1"/>
  <c r="J21" i="1"/>
  <c r="H15" i="1"/>
  <c r="J16" i="1"/>
  <c r="H10" i="1"/>
  <c r="J11" i="1"/>
  <c r="I23" i="1" l="1"/>
  <c r="I20" i="1" s="1"/>
  <c r="J23" i="1" l="1"/>
  <c r="J20" i="1" l="1"/>
  <c r="I13" i="1"/>
  <c r="I10" i="1" s="1"/>
  <c r="I18" i="1"/>
  <c r="I15" i="1" s="1"/>
  <c r="J18" i="1" l="1"/>
  <c r="J15" i="1" s="1"/>
  <c r="J13" i="1"/>
  <c r="J10" i="1" s="1"/>
  <c r="I25" i="1" l="1"/>
  <c r="J25" i="1" s="1"/>
  <c r="J8" i="1" s="1"/>
  <c r="I27" i="1" s="1"/>
  <c r="J27" i="1" s="1"/>
  <c r="J30" i="1" s="1"/>
  <c r="J31" i="1" l="1"/>
  <c r="J32" i="1" s="1"/>
  <c r="J33" i="1" s="1"/>
  <c r="I8" i="1"/>
</calcChain>
</file>

<file path=xl/sharedStrings.xml><?xml version="1.0" encoding="utf-8"?>
<sst xmlns="http://schemas.openxmlformats.org/spreadsheetml/2006/main" count="66" uniqueCount="48">
  <si>
    <t>Presupuesto</t>
  </si>
  <si>
    <t>Código</t>
  </si>
  <si>
    <t>Nat</t>
  </si>
  <si>
    <t>Ud</t>
  </si>
  <si>
    <t>Resumen</t>
  </si>
  <si>
    <t>CanPres</t>
  </si>
  <si>
    <t>Pres</t>
  </si>
  <si>
    <t>ImpPres</t>
  </si>
  <si>
    <t>Capítulo</t>
  </si>
  <si>
    <t/>
  </si>
  <si>
    <t>Suministro y montaje en armario de 19¨ del Sistema SAI para la alimentación de Equipos de Gestión PCI. Incluido el Hw y Sw del Subsistema SAI. Incluye el desmontaje y posterior montaje de los equipos y sus cableados correspondientes. Debidamente etiquetados y cableados, con sus protecciones. Se debe indicar también en el panel principal del cuarto PCI, de donde cuelga la alimentación. El equipo SAI, tiene que quedar funcionando y comprobar con el Mantenedor que el sistema reporta correctamente la gestión, utilizando las IPs ya habilitadas con su máscara de red anterior.</t>
  </si>
  <si>
    <t>01.01</t>
  </si>
  <si>
    <t>CUADRO ELECTRICO PRINCIPAL PCI</t>
  </si>
  <si>
    <t>ECEP01</t>
  </si>
  <si>
    <t>Partida</t>
  </si>
  <si>
    <t>u</t>
  </si>
  <si>
    <t>Adecuación en cuadro PCI, protecciones para subrack SAI</t>
  </si>
  <si>
    <t>Adecuación de la protección en cuadro PCI, con magnetotérmico selectivo. Incluye tirada de cable AS+ desde el cuadro al armario Subrack SAI con las protecciones y los cableados correspondientes. Las protecciones a instalar se verán reflejadas en el esquema unifilar. Incluye troquelado del cuadro y señalización de las nuevas protecciones según las instrucciones de Metro de Madrid. Conexionado de cables de entrada y salida, p.p de accesorios. Totalmente instalado y funcionando. Cableado utilizando los puertos existentes del router, y recableado del resto de alimentaciones existentes, así como comprobación de que todo queda funcionando correctamente conjuntamente con el mantenedor.</t>
  </si>
  <si>
    <t>Total 01.01</t>
  </si>
  <si>
    <t>01.02</t>
  </si>
  <si>
    <t>SAI</t>
  </si>
  <si>
    <t>EINTSAI01</t>
  </si>
  <si>
    <t>SAI para sistema PCI 220VA / 2KVA</t>
  </si>
  <si>
    <t>Suministro y montaje en armario rack de 19¨de sistema de alimentación ininterrumpida (SAI) para alimentación de equpos de detección, y gestión PCI, incluido equipamiento Hw y Sw del subsistema SAI, compuesto por los siguientes elementos: 
*Potencia: 2000VA CA
*Tensión de entrada: 230v CA.
*Tensión de salida: 230v CA.
*Baterías externas para autonomía de 30 minutos. Se ajustará el tipo de Batería y el número de ellas a las condiciones exigidas en los pliegos.
*By-pass estático
*Interface para red local (LAN)
*Panel frontal con indicadores.
Totalmente instalado con panel enracado de distribución eléctrica dotado de los siguientes circuitos:
*Protección Entrada VIGI
*Conmutador de ByPass
*Switch
*SCPCi
*Control de Accesos
*Gestión SNMP/IP. Incluye tarjeta para conexión y gestión remota de alarmas del SAI y de los elementos que lo componen. Test de Baterías, Alarmas de fallo de Alimentación, etc. Software de conexión al equipo con licencia para gestionar el paquete completo de elementos instalados del Lote en cuestión.
*Alimentación de elementos externos: Inyectores PoE, Antenas WiFi, etc..
Reserva 1
Reserva 2
Se incluye los ajustes de la tensión de flotación de las baterías en los equipos, asi como la realización de flotacion
Totalmente instalado, conexionado y funcionando. Entrega de la documentación y software para posterior mantenimiento.</t>
  </si>
  <si>
    <t>Total 01.02</t>
  </si>
  <si>
    <t>01.03</t>
  </si>
  <si>
    <t>DESMONTAJE Y RECICLADO DE BATERIAS</t>
  </si>
  <si>
    <t>ERECD01</t>
  </si>
  <si>
    <t>Reciclado y desmontaje de material obsoleto.</t>
  </si>
  <si>
    <t>En el proyecto, esta incluida la retirada del equipamiento anterior obsoleto al que se sustituye. Todo el equipamiento, debe ser debidamente retirado a un punto limpio. En caso de que Metro de Madrid lo solicite, algún equipamiento puede ser entregado a los mantenedores para su posterior utilización como material de repuesto.</t>
  </si>
  <si>
    <t>Total 01.03</t>
  </si>
  <si>
    <t>Total 0</t>
  </si>
  <si>
    <t>PROYECTO</t>
  </si>
  <si>
    <t>OFERTA</t>
  </si>
  <si>
    <t xml:space="preserve">El Contratista presentará en su oferta un precio unitario por partida no superior al precio unitario de proyecto (cumplimentando las celdas sombreadas en naranja)						</t>
  </si>
  <si>
    <t>%</t>
  </si>
  <si>
    <t>GG + BI</t>
  </si>
  <si>
    <t>CUADRO PRESENTACIÓN DESGLOSE OFERTA ECONÓMICA LOTE 2</t>
  </si>
  <si>
    <t xml:space="preserve">LICITACIÓN PARA LA RENOVACIÓN POR OBSOLESCENCIA DE LOS SAIs Y LA MONITORIZACIÓN BÁSICA EN CUARTOS PCI.  LOTE 2									
									</t>
  </si>
  <si>
    <t>LOTE02 - SAI    SISTEMA PCI 220VCA / 2KVA</t>
  </si>
  <si>
    <t>Total LOTE-02</t>
  </si>
  <si>
    <t>LOTE-02</t>
  </si>
  <si>
    <t>Para la elaboración de ete documento se tendrán en cuenta las notas del apartado 27 del cuadro resumen del Pliego de Condiciones Particulares</t>
  </si>
  <si>
    <t>21% IVA</t>
  </si>
  <si>
    <t>IVA</t>
  </si>
  <si>
    <t>GASTOS GENERALES&lt;=9% + BENEFICIO INDUSTRIAL&lt;=6%</t>
  </si>
  <si>
    <t>IMPORTE DE LA OFERTA CON IVA</t>
  </si>
  <si>
    <t>IMPORTE DE LA OFERTA SIN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</si>
</sst>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scheme val="minor"/>
    </font>
    <font>
      <b/>
      <sz val="14"/>
      <color theme="1"/>
      <name val="Calibri"/>
      <family val="2"/>
      <scheme val="minor"/>
    </font>
    <font>
      <b/>
      <i/>
      <sz val="10"/>
      <color theme="1"/>
      <name val="Calibri"/>
      <family val="2"/>
      <scheme val="minor"/>
    </font>
    <font>
      <b/>
      <sz val="8"/>
      <color theme="1"/>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
      <b/>
      <sz val="9"/>
      <color theme="1"/>
      <name val="Calibri"/>
      <family val="2"/>
      <scheme val="minor"/>
    </font>
    <font>
      <b/>
      <sz val="12"/>
      <color rgb="FF000000"/>
      <name val="Calibri"/>
      <family val="2"/>
      <scheme val="minor"/>
    </font>
    <font>
      <sz val="9"/>
      <color rgb="FFFF53FF"/>
      <name val="Calibri"/>
      <family val="2"/>
      <scheme val="minor"/>
    </font>
    <font>
      <b/>
      <sz val="10"/>
      <color theme="1"/>
      <name val="Calibri"/>
      <family val="2"/>
      <scheme val="minor"/>
    </font>
    <font>
      <i/>
      <sz val="11"/>
      <color theme="1"/>
      <name val="Calibri"/>
      <family val="2"/>
      <scheme val="minor"/>
    </font>
    <font>
      <b/>
      <sz val="9"/>
      <name val="Calibri"/>
      <family val="2"/>
      <scheme val="minor"/>
    </font>
    <font>
      <sz val="10"/>
      <color theme="1"/>
      <name val="Calibri"/>
      <family val="2"/>
      <scheme val="minor"/>
    </font>
    <font>
      <b/>
      <sz val="10"/>
      <color theme="2"/>
      <name val="Calibri"/>
      <family val="2"/>
      <scheme val="minor"/>
    </font>
  </fonts>
  <fills count="16">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C0C0C0"/>
        <bgColor indexed="64"/>
      </patternFill>
    </fill>
    <fill>
      <patternFill patternType="solid">
        <fgColor rgb="FFFFC000"/>
        <bgColor indexed="64"/>
      </patternFill>
    </fill>
    <fill>
      <patternFill patternType="solid">
        <fgColor indexed="26"/>
        <bgColor indexed="64"/>
      </patternFill>
    </fill>
    <fill>
      <patternFill patternType="solid">
        <fgColor rgb="FF8DB3E2"/>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7"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7"/>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9">
    <xf numFmtId="0" fontId="0" fillId="0" borderId="0" xfId="0"/>
    <xf numFmtId="0" fontId="0" fillId="0" borderId="0" xfId="0" applyAlignment="1">
      <alignment vertical="top"/>
    </xf>
    <xf numFmtId="0" fontId="1" fillId="0" borderId="0" xfId="0" applyFont="1" applyAlignment="1">
      <alignment vertical="top"/>
    </xf>
    <xf numFmtId="0" fontId="2" fillId="0" borderId="0" xfId="0" applyFont="1" applyAlignment="1">
      <alignment vertical="top"/>
    </xf>
    <xf numFmtId="49" fontId="3" fillId="2" borderId="0" xfId="0" applyNumberFormat="1" applyFont="1" applyFill="1" applyAlignment="1">
      <alignment vertical="top"/>
    </xf>
    <xf numFmtId="0" fontId="5" fillId="0" borderId="0" xfId="0" applyFont="1" applyAlignment="1">
      <alignment vertical="top"/>
    </xf>
    <xf numFmtId="49" fontId="5" fillId="0" borderId="0" xfId="0" applyNumberFormat="1" applyFont="1" applyAlignment="1">
      <alignment vertical="top"/>
    </xf>
    <xf numFmtId="49" fontId="3" fillId="3" borderId="0" xfId="0" applyNumberFormat="1" applyFont="1" applyFill="1" applyAlignment="1">
      <alignment vertical="top"/>
    </xf>
    <xf numFmtId="49" fontId="5" fillId="4" borderId="0" xfId="0" applyNumberFormat="1" applyFont="1" applyFill="1" applyAlignment="1">
      <alignment vertical="top"/>
    </xf>
    <xf numFmtId="0" fontId="5" fillId="5" borderId="0" xfId="0" applyFont="1" applyFill="1" applyAlignment="1">
      <alignment vertical="top"/>
    </xf>
    <xf numFmtId="49" fontId="5" fillId="0" borderId="0" xfId="0" applyNumberFormat="1" applyFont="1" applyAlignment="1">
      <alignment vertical="top" wrapText="1"/>
    </xf>
    <xf numFmtId="0" fontId="2" fillId="0" borderId="0" xfId="0" applyFont="1" applyAlignment="1">
      <alignment vertical="top" wrapText="1"/>
    </xf>
    <xf numFmtId="49" fontId="3" fillId="2" borderId="0" xfId="0" applyNumberFormat="1" applyFont="1" applyFill="1" applyAlignment="1">
      <alignment vertical="top" wrapText="1"/>
    </xf>
    <xf numFmtId="49" fontId="3" fillId="3" borderId="0" xfId="0" applyNumberFormat="1" applyFont="1" applyFill="1" applyAlignment="1">
      <alignment vertical="top" wrapText="1"/>
    </xf>
    <xf numFmtId="49" fontId="3" fillId="0" borderId="0" xfId="0" applyNumberFormat="1" applyFont="1" applyAlignment="1">
      <alignment vertical="top" wrapText="1"/>
    </xf>
    <xf numFmtId="0" fontId="5" fillId="5" borderId="0" xfId="0" applyFont="1" applyFill="1" applyAlignment="1">
      <alignment vertical="top" wrapText="1"/>
    </xf>
    <xf numFmtId="0" fontId="7" fillId="0" borderId="0" xfId="0" applyFont="1"/>
    <xf numFmtId="0" fontId="5" fillId="5" borderId="0" xfId="0" applyFont="1" applyFill="1" applyBorder="1" applyAlignment="1">
      <alignment vertical="top"/>
    </xf>
    <xf numFmtId="4" fontId="4" fillId="0" borderId="0" xfId="0" applyNumberFormat="1" applyFont="1" applyBorder="1" applyAlignment="1">
      <alignment vertical="top"/>
    </xf>
    <xf numFmtId="0" fontId="2" fillId="0" borderId="6" xfId="0" applyFont="1" applyBorder="1" applyAlignment="1">
      <alignment vertical="top"/>
    </xf>
    <xf numFmtId="0" fontId="2" fillId="0" borderId="0" xfId="0" applyFont="1" applyBorder="1" applyAlignment="1">
      <alignment vertical="top"/>
    </xf>
    <xf numFmtId="0" fontId="2" fillId="0" borderId="7" xfId="0" applyFont="1" applyBorder="1" applyAlignment="1">
      <alignment vertical="top"/>
    </xf>
    <xf numFmtId="3" fontId="4" fillId="2" borderId="6" xfId="0" applyNumberFormat="1" applyFont="1" applyFill="1" applyBorder="1" applyAlignment="1">
      <alignment vertical="top"/>
    </xf>
    <xf numFmtId="4" fontId="4" fillId="2" borderId="0" xfId="0" applyNumberFormat="1" applyFont="1" applyFill="1" applyBorder="1" applyAlignment="1">
      <alignment vertical="top"/>
    </xf>
    <xf numFmtId="4" fontId="4" fillId="2" borderId="7" xfId="0" applyNumberFormat="1" applyFont="1" applyFill="1" applyBorder="1" applyAlignment="1">
      <alignment vertical="top"/>
    </xf>
    <xf numFmtId="0" fontId="5" fillId="0" borderId="6" xfId="0" applyFont="1" applyBorder="1" applyAlignment="1">
      <alignment vertical="top"/>
    </xf>
    <xf numFmtId="0" fontId="5" fillId="0" borderId="0" xfId="0" applyFont="1" applyBorder="1" applyAlignment="1">
      <alignment vertical="top"/>
    </xf>
    <xf numFmtId="0" fontId="5" fillId="0" borderId="7" xfId="0" applyFont="1" applyBorder="1" applyAlignment="1">
      <alignment vertical="top"/>
    </xf>
    <xf numFmtId="4" fontId="4" fillId="3" borderId="6" xfId="0" applyNumberFormat="1" applyFont="1" applyFill="1" applyBorder="1" applyAlignment="1">
      <alignment vertical="top"/>
    </xf>
    <xf numFmtId="4" fontId="4" fillId="3" borderId="0" xfId="0" applyNumberFormat="1" applyFont="1" applyFill="1" applyBorder="1" applyAlignment="1">
      <alignment vertical="top"/>
    </xf>
    <xf numFmtId="4" fontId="4" fillId="3" borderId="7" xfId="0" applyNumberFormat="1" applyFont="1" applyFill="1" applyBorder="1" applyAlignment="1">
      <alignment vertical="top"/>
    </xf>
    <xf numFmtId="4" fontId="5" fillId="0" borderId="6" xfId="0" applyNumberFormat="1" applyFont="1" applyBorder="1" applyAlignment="1">
      <alignment vertical="top"/>
    </xf>
    <xf numFmtId="4" fontId="5" fillId="0" borderId="0" xfId="0" applyNumberFormat="1" applyFont="1" applyBorder="1" applyAlignment="1">
      <alignment vertical="top"/>
    </xf>
    <xf numFmtId="4" fontId="6" fillId="0" borderId="7" xfId="0" applyNumberFormat="1" applyFont="1" applyBorder="1" applyAlignment="1">
      <alignment vertical="top"/>
    </xf>
    <xf numFmtId="4" fontId="4" fillId="0" borderId="7" xfId="0" applyNumberFormat="1" applyFont="1" applyBorder="1" applyAlignment="1">
      <alignment vertical="top"/>
    </xf>
    <xf numFmtId="0" fontId="5" fillId="5" borderId="6" xfId="0" applyFont="1" applyFill="1" applyBorder="1" applyAlignment="1">
      <alignment vertical="top"/>
    </xf>
    <xf numFmtId="0" fontId="5" fillId="5" borderId="7" xfId="0" applyFont="1" applyFill="1" applyBorder="1" applyAlignment="1">
      <alignment vertical="top"/>
    </xf>
    <xf numFmtId="3" fontId="5" fillId="0" borderId="6" xfId="0" applyNumberFormat="1" applyFont="1" applyBorder="1" applyAlignment="1">
      <alignment vertical="top"/>
    </xf>
    <xf numFmtId="164" fontId="14" fillId="12" borderId="11" xfId="0" applyNumberFormat="1" applyFont="1" applyFill="1" applyBorder="1"/>
    <xf numFmtId="164" fontId="5" fillId="6" borderId="0" xfId="0" applyNumberFormat="1" applyFont="1" applyFill="1" applyBorder="1" applyAlignment="1" applyProtection="1">
      <alignment vertical="top"/>
      <protection locked="0"/>
    </xf>
    <xf numFmtId="0" fontId="5" fillId="13" borderId="0" xfId="0" applyFont="1" applyFill="1" applyAlignment="1">
      <alignment vertical="top"/>
    </xf>
    <xf numFmtId="0" fontId="3" fillId="13" borderId="13" xfId="0" applyFont="1" applyFill="1" applyBorder="1" applyAlignment="1">
      <alignment vertical="top"/>
    </xf>
    <xf numFmtId="4" fontId="3" fillId="15" borderId="13" xfId="0" applyNumberFormat="1" applyFont="1" applyFill="1" applyBorder="1" applyAlignment="1" applyProtection="1">
      <alignment vertical="top"/>
      <protection locked="0"/>
    </xf>
    <xf numFmtId="4" fontId="5" fillId="14" borderId="14" xfId="0" applyNumberFormat="1" applyFont="1" applyFill="1" applyBorder="1" applyAlignment="1">
      <alignment vertical="top"/>
    </xf>
    <xf numFmtId="0" fontId="10" fillId="11" borderId="15" xfId="0" applyFont="1" applyFill="1" applyBorder="1" applyAlignment="1">
      <alignment wrapText="1"/>
    </xf>
    <xf numFmtId="10" fontId="10" fillId="11" borderId="16" xfId="0" applyNumberFormat="1" applyFont="1" applyFill="1" applyBorder="1"/>
    <xf numFmtId="0" fontId="10" fillId="11" borderId="17" xfId="0" applyFont="1" applyFill="1" applyBorder="1"/>
    <xf numFmtId="164" fontId="12" fillId="11" borderId="18" xfId="0" applyNumberFormat="1" applyFont="1" applyFill="1" applyBorder="1"/>
    <xf numFmtId="164" fontId="7" fillId="11" borderId="18" xfId="0" applyNumberFormat="1" applyFont="1" applyFill="1" applyBorder="1"/>
    <xf numFmtId="4" fontId="7" fillId="7" borderId="19" xfId="0" applyNumberFormat="1" applyFont="1" applyFill="1" applyBorder="1" applyAlignment="1" applyProtection="1">
      <alignment vertical="top"/>
    </xf>
    <xf numFmtId="0" fontId="5" fillId="14" borderId="13" xfId="0" applyFont="1" applyFill="1" applyBorder="1" applyAlignment="1">
      <alignment vertical="top"/>
    </xf>
    <xf numFmtId="0" fontId="7" fillId="0" borderId="20" xfId="0" applyFont="1" applyBorder="1" applyAlignment="1">
      <alignment horizontal="right"/>
    </xf>
    <xf numFmtId="4" fontId="7" fillId="0" borderId="20" xfId="0" applyNumberFormat="1" applyFont="1" applyBorder="1"/>
    <xf numFmtId="4" fontId="9" fillId="0" borderId="20" xfId="0" applyNumberFormat="1" applyFont="1" applyBorder="1"/>
    <xf numFmtId="4" fontId="9" fillId="0" borderId="8" xfId="0" applyNumberFormat="1" applyFont="1" applyBorder="1"/>
    <xf numFmtId="0" fontId="3" fillId="13" borderId="21" xfId="0" applyFont="1" applyFill="1" applyBorder="1" applyAlignment="1">
      <alignment vertical="top"/>
    </xf>
    <xf numFmtId="0" fontId="7" fillId="0" borderId="22" xfId="0" applyFont="1" applyBorder="1" applyAlignment="1">
      <alignment horizontal="right"/>
    </xf>
    <xf numFmtId="10" fontId="10" fillId="11" borderId="12" xfId="0" applyNumberFormat="1" applyFont="1" applyFill="1" applyBorder="1"/>
    <xf numFmtId="0" fontId="3" fillId="13" borderId="24" xfId="0" applyFont="1" applyFill="1" applyBorder="1" applyAlignment="1">
      <alignment vertical="top" wrapText="1"/>
    </xf>
    <xf numFmtId="0" fontId="7" fillId="0" borderId="15" xfId="0" applyFont="1" applyBorder="1"/>
    <xf numFmtId="0" fontId="7" fillId="0" borderId="25" xfId="0" applyFont="1" applyBorder="1" applyAlignment="1">
      <alignment wrapText="1"/>
    </xf>
    <xf numFmtId="0" fontId="10" fillId="11" borderId="26" xfId="0" applyFont="1" applyFill="1" applyBorder="1" applyAlignment="1">
      <alignment wrapText="1"/>
    </xf>
    <xf numFmtId="4" fontId="3" fillId="14" borderId="20" xfId="0" applyNumberFormat="1" applyFont="1" applyFill="1" applyBorder="1" applyAlignment="1" applyProtection="1">
      <alignment vertical="top"/>
    </xf>
    <xf numFmtId="0" fontId="8" fillId="8" borderId="1" xfId="0" applyFont="1" applyFill="1" applyBorder="1" applyAlignment="1" applyProtection="1">
      <alignment vertical="center"/>
    </xf>
    <xf numFmtId="0" fontId="10" fillId="9" borderId="0" xfId="0" applyFont="1" applyFill="1" applyAlignment="1">
      <alignment wrapText="1"/>
    </xf>
    <xf numFmtId="0" fontId="11" fillId="10" borderId="0" xfId="0" applyFont="1" applyFill="1" applyAlignment="1">
      <alignment horizontal="left" vertical="top"/>
    </xf>
    <xf numFmtId="0" fontId="13" fillId="11" borderId="10" xfId="0" applyFont="1" applyFill="1" applyBorder="1" applyAlignment="1">
      <alignment horizontal="center"/>
    </xf>
    <xf numFmtId="0" fontId="13" fillId="11" borderId="9" xfId="0" applyFont="1" applyFill="1" applyBorder="1" applyAlignment="1">
      <alignment horizontal="center"/>
    </xf>
    <xf numFmtId="0" fontId="7" fillId="0" borderId="23" xfId="0" applyFont="1" applyBorder="1" applyAlignment="1">
      <alignment horizontal="center"/>
    </xf>
    <xf numFmtId="0" fontId="7" fillId="0" borderId="19" xfId="0" applyFont="1" applyBorder="1" applyAlignment="1">
      <alignment horizontal="center"/>
    </xf>
    <xf numFmtId="0" fontId="1" fillId="0" borderId="2" xfId="0" applyFont="1" applyBorder="1" applyAlignment="1">
      <alignment horizontal="center" vertical="top"/>
    </xf>
    <xf numFmtId="0" fontId="1" fillId="0" borderId="3" xfId="0" applyFont="1" applyBorder="1" applyAlignment="1">
      <alignment horizontal="center" vertical="top"/>
    </xf>
    <xf numFmtId="0" fontId="1" fillId="0" borderId="5" xfId="0" applyFont="1" applyBorder="1" applyAlignment="1">
      <alignment horizontal="center" vertical="top"/>
    </xf>
    <xf numFmtId="0" fontId="7" fillId="0" borderId="1" xfId="0" applyFont="1" applyBorder="1" applyAlignment="1">
      <alignment horizontal="left"/>
    </xf>
    <xf numFmtId="0" fontId="7" fillId="0" borderId="4" xfId="0" applyFont="1" applyBorder="1" applyAlignment="1">
      <alignment horizontal="left"/>
    </xf>
    <xf numFmtId="0" fontId="8" fillId="8" borderId="27" xfId="0" applyFont="1" applyFill="1" applyBorder="1" applyAlignment="1" applyProtection="1">
      <alignment horizontal="center" vertical="center"/>
    </xf>
    <xf numFmtId="0" fontId="8" fillId="8" borderId="28" xfId="0" applyFont="1" applyFill="1" applyBorder="1" applyAlignment="1" applyProtection="1">
      <alignment horizontal="center" vertical="center"/>
    </xf>
    <xf numFmtId="0" fontId="8" fillId="8" borderId="29" xfId="0" applyFont="1" applyFill="1" applyBorder="1" applyAlignment="1" applyProtection="1">
      <alignment horizontal="center" vertical="center"/>
    </xf>
    <xf numFmtId="0" fontId="10" fillId="9"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81760-3FAC-4DF7-ADBB-D5A9917BB9FD}">
  <dimension ref="A1:J36"/>
  <sheetViews>
    <sheetView tabSelected="1" zoomScaleNormal="100" zoomScaleSheetLayoutView="85" workbookViewId="0">
      <pane xSplit="4" ySplit="7" topLeftCell="E11" activePane="bottomRight" state="frozen"/>
      <selection pane="topRight" activeCell="E1" sqref="E1"/>
      <selection pane="bottomLeft" activeCell="A4" sqref="A4"/>
      <selection pane="bottomRight" activeCell="A35" sqref="A35:J36"/>
    </sheetView>
  </sheetViews>
  <sheetFormatPr baseColWidth="10" defaultRowHeight="14.4" x14ac:dyDescent="0.3"/>
  <cols>
    <col min="1" max="1" width="7.109375" bestFit="1" customWidth="1"/>
    <col min="2" max="2" width="5.77734375" bestFit="1" customWidth="1"/>
    <col min="3" max="3" width="3.88671875" bestFit="1" customWidth="1"/>
    <col min="4" max="4" width="52.5546875" customWidth="1"/>
    <col min="5" max="10" width="15.77734375" customWidth="1"/>
  </cols>
  <sheetData>
    <row r="1" spans="1:10" ht="14.4" customHeight="1" x14ac:dyDescent="0.3">
      <c r="A1" s="78" t="s">
        <v>38</v>
      </c>
      <c r="B1" s="78"/>
      <c r="C1" s="78"/>
      <c r="D1" s="78"/>
      <c r="E1" s="78"/>
      <c r="F1" s="78"/>
      <c r="G1" s="78"/>
      <c r="H1" s="64"/>
      <c r="I1" s="64"/>
      <c r="J1" s="64"/>
    </row>
    <row r="2" spans="1:10" x14ac:dyDescent="0.3">
      <c r="A2" s="78"/>
      <c r="B2" s="78"/>
      <c r="C2" s="78"/>
      <c r="D2" s="78"/>
      <c r="E2" s="78"/>
      <c r="F2" s="78"/>
      <c r="G2" s="78"/>
      <c r="H2" s="64"/>
      <c r="I2" s="64"/>
      <c r="J2" s="64"/>
    </row>
    <row r="4" spans="1:10" ht="15.6" x14ac:dyDescent="0.3">
      <c r="A4" s="75" t="s">
        <v>37</v>
      </c>
      <c r="B4" s="76"/>
      <c r="C4" s="76"/>
      <c r="D4" s="76"/>
      <c r="E4" s="76"/>
      <c r="F4" s="76"/>
      <c r="G4" s="77"/>
      <c r="H4" s="63"/>
      <c r="I4" s="63"/>
      <c r="J4" s="63"/>
    </row>
    <row r="5" spans="1:10" ht="15" thickBot="1" x14ac:dyDescent="0.35">
      <c r="A5" s="73" t="s">
        <v>34</v>
      </c>
      <c r="B5" s="73"/>
      <c r="C5" s="73"/>
      <c r="D5" s="73"/>
      <c r="E5" s="74"/>
      <c r="F5" s="74"/>
      <c r="G5" s="74"/>
      <c r="H5" s="74"/>
      <c r="I5" s="74"/>
      <c r="J5" s="74"/>
    </row>
    <row r="6" spans="1:10" ht="18" x14ac:dyDescent="0.3">
      <c r="A6" s="2" t="s">
        <v>0</v>
      </c>
      <c r="B6" s="1"/>
      <c r="C6" s="1"/>
      <c r="D6" s="1"/>
      <c r="E6" s="70" t="s">
        <v>32</v>
      </c>
      <c r="F6" s="71"/>
      <c r="G6" s="72"/>
      <c r="H6" s="70" t="s">
        <v>33</v>
      </c>
      <c r="I6" s="71"/>
      <c r="J6" s="72"/>
    </row>
    <row r="7" spans="1:10" x14ac:dyDescent="0.3">
      <c r="A7" s="3" t="s">
        <v>1</v>
      </c>
      <c r="B7" s="3" t="s">
        <v>2</v>
      </c>
      <c r="C7" s="3" t="s">
        <v>3</v>
      </c>
      <c r="D7" s="11" t="s">
        <v>4</v>
      </c>
      <c r="E7" s="19" t="s">
        <v>5</v>
      </c>
      <c r="F7" s="20" t="s">
        <v>6</v>
      </c>
      <c r="G7" s="21" t="s">
        <v>7</v>
      </c>
      <c r="H7" s="19" t="s">
        <v>5</v>
      </c>
      <c r="I7" s="20" t="s">
        <v>6</v>
      </c>
      <c r="J7" s="21" t="s">
        <v>7</v>
      </c>
    </row>
    <row r="8" spans="1:10" x14ac:dyDescent="0.3">
      <c r="A8" s="4" t="s">
        <v>41</v>
      </c>
      <c r="B8" s="4" t="s">
        <v>8</v>
      </c>
      <c r="C8" s="4" t="s">
        <v>9</v>
      </c>
      <c r="D8" s="12" t="s">
        <v>39</v>
      </c>
      <c r="E8" s="22">
        <v>1</v>
      </c>
      <c r="F8" s="23">
        <v>315000</v>
      </c>
      <c r="G8" s="24">
        <v>315000</v>
      </c>
      <c r="H8" s="22">
        <f t="shared" ref="H8:J8" si="0">H25</f>
        <v>1</v>
      </c>
      <c r="I8" s="23">
        <f t="shared" si="0"/>
        <v>0</v>
      </c>
      <c r="J8" s="24">
        <f t="shared" si="0"/>
        <v>0</v>
      </c>
    </row>
    <row r="9" spans="1:10" ht="81.599999999999994" x14ac:dyDescent="0.3">
      <c r="A9" s="5"/>
      <c r="B9" s="5"/>
      <c r="C9" s="5"/>
      <c r="D9" s="10" t="s">
        <v>10</v>
      </c>
      <c r="E9" s="25"/>
      <c r="F9" s="26"/>
      <c r="G9" s="27"/>
      <c r="H9" s="25"/>
      <c r="I9" s="26"/>
      <c r="J9" s="27"/>
    </row>
    <row r="10" spans="1:10" x14ac:dyDescent="0.3">
      <c r="A10" s="7" t="s">
        <v>11</v>
      </c>
      <c r="B10" s="7" t="s">
        <v>8</v>
      </c>
      <c r="C10" s="7" t="s">
        <v>9</v>
      </c>
      <c r="D10" s="13" t="s">
        <v>12</v>
      </c>
      <c r="E10" s="28">
        <v>1</v>
      </c>
      <c r="F10" s="29">
        <v>22500</v>
      </c>
      <c r="G10" s="30">
        <v>22500</v>
      </c>
      <c r="H10" s="28">
        <f t="shared" ref="H10:J10" si="1">H13</f>
        <v>1</v>
      </c>
      <c r="I10" s="29">
        <f t="shared" si="1"/>
        <v>0</v>
      </c>
      <c r="J10" s="30">
        <f t="shared" si="1"/>
        <v>0</v>
      </c>
    </row>
    <row r="11" spans="1:10" x14ac:dyDescent="0.3">
      <c r="A11" s="8" t="s">
        <v>13</v>
      </c>
      <c r="B11" s="6" t="s">
        <v>14</v>
      </c>
      <c r="C11" s="6" t="s">
        <v>15</v>
      </c>
      <c r="D11" s="10" t="s">
        <v>16</v>
      </c>
      <c r="E11" s="31">
        <v>90</v>
      </c>
      <c r="F11" s="32">
        <v>250</v>
      </c>
      <c r="G11" s="33">
        <v>22500</v>
      </c>
      <c r="H11" s="31">
        <v>90</v>
      </c>
      <c r="I11" s="39">
        <v>0</v>
      </c>
      <c r="J11" s="33">
        <f>ROUND(H11*I11,2)</f>
        <v>0</v>
      </c>
    </row>
    <row r="12" spans="1:10" ht="91.8" x14ac:dyDescent="0.3">
      <c r="A12" s="5"/>
      <c r="B12" s="5"/>
      <c r="C12" s="5"/>
      <c r="D12" s="10" t="s">
        <v>17</v>
      </c>
      <c r="E12" s="25"/>
      <c r="F12" s="26"/>
      <c r="G12" s="27"/>
      <c r="H12" s="25"/>
      <c r="I12" s="26"/>
      <c r="J12" s="27"/>
    </row>
    <row r="13" spans="1:10" x14ac:dyDescent="0.3">
      <c r="A13" s="5"/>
      <c r="B13" s="5"/>
      <c r="C13" s="5"/>
      <c r="D13" s="14" t="s">
        <v>18</v>
      </c>
      <c r="E13" s="31">
        <v>1</v>
      </c>
      <c r="F13" s="18">
        <v>22500</v>
      </c>
      <c r="G13" s="34">
        <v>22500</v>
      </c>
      <c r="H13" s="31">
        <v>1</v>
      </c>
      <c r="I13" s="18">
        <f>J11</f>
        <v>0</v>
      </c>
      <c r="J13" s="34">
        <f>ROUND(H13*I13,2)</f>
        <v>0</v>
      </c>
    </row>
    <row r="14" spans="1:10" ht="1.05" customHeight="1" x14ac:dyDescent="0.3">
      <c r="A14" s="9"/>
      <c r="B14" s="9"/>
      <c r="C14" s="9"/>
      <c r="D14" s="15"/>
      <c r="E14" s="35"/>
      <c r="F14" s="17"/>
      <c r="G14" s="36"/>
      <c r="H14" s="35"/>
      <c r="I14" s="17"/>
      <c r="J14" s="36"/>
    </row>
    <row r="15" spans="1:10" x14ac:dyDescent="0.3">
      <c r="A15" s="7" t="s">
        <v>19</v>
      </c>
      <c r="B15" s="7" t="s">
        <v>8</v>
      </c>
      <c r="C15" s="7" t="s">
        <v>9</v>
      </c>
      <c r="D15" s="13" t="s">
        <v>20</v>
      </c>
      <c r="E15" s="28">
        <v>1</v>
      </c>
      <c r="F15" s="29">
        <v>270000</v>
      </c>
      <c r="G15" s="30">
        <v>270000</v>
      </c>
      <c r="H15" s="28">
        <f t="shared" ref="H15:J15" si="2">H18</f>
        <v>1</v>
      </c>
      <c r="I15" s="29">
        <f t="shared" si="2"/>
        <v>0</v>
      </c>
      <c r="J15" s="30">
        <f t="shared" si="2"/>
        <v>0</v>
      </c>
    </row>
    <row r="16" spans="1:10" x14ac:dyDescent="0.3">
      <c r="A16" s="8" t="s">
        <v>21</v>
      </c>
      <c r="B16" s="6" t="s">
        <v>14</v>
      </c>
      <c r="C16" s="6" t="s">
        <v>15</v>
      </c>
      <c r="D16" s="10" t="s">
        <v>22</v>
      </c>
      <c r="E16" s="31">
        <v>90</v>
      </c>
      <c r="F16" s="32">
        <v>3000</v>
      </c>
      <c r="G16" s="33">
        <v>270000</v>
      </c>
      <c r="H16" s="31">
        <v>90</v>
      </c>
      <c r="I16" s="39">
        <v>0</v>
      </c>
      <c r="J16" s="33">
        <f>ROUND(H16*I16,2)</f>
        <v>0</v>
      </c>
    </row>
    <row r="17" spans="1:10" ht="306" x14ac:dyDescent="0.3">
      <c r="A17" s="5"/>
      <c r="B17" s="5"/>
      <c r="C17" s="5"/>
      <c r="D17" s="10" t="s">
        <v>23</v>
      </c>
      <c r="E17" s="25"/>
      <c r="F17" s="26"/>
      <c r="G17" s="27"/>
      <c r="H17" s="25"/>
      <c r="I17" s="26"/>
      <c r="J17" s="27"/>
    </row>
    <row r="18" spans="1:10" x14ac:dyDescent="0.3">
      <c r="A18" s="5"/>
      <c r="B18" s="5"/>
      <c r="C18" s="5"/>
      <c r="D18" s="14" t="s">
        <v>24</v>
      </c>
      <c r="E18" s="31">
        <v>1</v>
      </c>
      <c r="F18" s="18">
        <v>270000</v>
      </c>
      <c r="G18" s="34">
        <v>270000</v>
      </c>
      <c r="H18" s="31">
        <v>1</v>
      </c>
      <c r="I18" s="18">
        <f>J16</f>
        <v>0</v>
      </c>
      <c r="J18" s="34">
        <f>ROUND(H18*I18,2)</f>
        <v>0</v>
      </c>
    </row>
    <row r="19" spans="1:10" ht="1.05" customHeight="1" x14ac:dyDescent="0.3">
      <c r="A19" s="9"/>
      <c r="B19" s="9"/>
      <c r="C19" s="9"/>
      <c r="D19" s="15"/>
      <c r="E19" s="35"/>
      <c r="F19" s="17"/>
      <c r="G19" s="36"/>
      <c r="H19" s="35"/>
      <c r="I19" s="17"/>
      <c r="J19" s="36"/>
    </row>
    <row r="20" spans="1:10" x14ac:dyDescent="0.3">
      <c r="A20" s="7" t="s">
        <v>25</v>
      </c>
      <c r="B20" s="7" t="s">
        <v>8</v>
      </c>
      <c r="C20" s="7" t="s">
        <v>9</v>
      </c>
      <c r="D20" s="13" t="s">
        <v>26</v>
      </c>
      <c r="E20" s="28">
        <v>1</v>
      </c>
      <c r="F20" s="29">
        <v>22500</v>
      </c>
      <c r="G20" s="30">
        <v>22500</v>
      </c>
      <c r="H20" s="28">
        <f t="shared" ref="H20:J20" si="3">H23</f>
        <v>1</v>
      </c>
      <c r="I20" s="29">
        <f t="shared" si="3"/>
        <v>0</v>
      </c>
      <c r="J20" s="30">
        <f t="shared" si="3"/>
        <v>0</v>
      </c>
    </row>
    <row r="21" spans="1:10" x14ac:dyDescent="0.3">
      <c r="A21" s="8" t="s">
        <v>27</v>
      </c>
      <c r="B21" s="6" t="s">
        <v>14</v>
      </c>
      <c r="C21" s="6" t="s">
        <v>15</v>
      </c>
      <c r="D21" s="10" t="s">
        <v>28</v>
      </c>
      <c r="E21" s="31">
        <v>90</v>
      </c>
      <c r="F21" s="32">
        <v>250</v>
      </c>
      <c r="G21" s="33">
        <v>22500</v>
      </c>
      <c r="H21" s="31">
        <v>90</v>
      </c>
      <c r="I21" s="39">
        <v>0</v>
      </c>
      <c r="J21" s="33">
        <f>ROUND(H21*I21,2)</f>
        <v>0</v>
      </c>
    </row>
    <row r="22" spans="1:10" ht="51" x14ac:dyDescent="0.3">
      <c r="A22" s="5"/>
      <c r="B22" s="5"/>
      <c r="C22" s="5"/>
      <c r="D22" s="10" t="s">
        <v>29</v>
      </c>
      <c r="E22" s="25"/>
      <c r="F22" s="26"/>
      <c r="G22" s="27"/>
      <c r="H22" s="25"/>
      <c r="I22" s="26"/>
      <c r="J22" s="27"/>
    </row>
    <row r="23" spans="1:10" x14ac:dyDescent="0.3">
      <c r="A23" s="5"/>
      <c r="B23" s="5"/>
      <c r="C23" s="5"/>
      <c r="D23" s="14" t="s">
        <v>30</v>
      </c>
      <c r="E23" s="31">
        <v>1</v>
      </c>
      <c r="F23" s="18">
        <v>22500</v>
      </c>
      <c r="G23" s="34">
        <v>22500</v>
      </c>
      <c r="H23" s="31">
        <v>1</v>
      </c>
      <c r="I23" s="18">
        <f>J21</f>
        <v>0</v>
      </c>
      <c r="J23" s="34">
        <f>ROUND(H23*I23,2)</f>
        <v>0</v>
      </c>
    </row>
    <row r="24" spans="1:10" ht="1.05" customHeight="1" x14ac:dyDescent="0.3">
      <c r="A24" s="9"/>
      <c r="B24" s="9"/>
      <c r="C24" s="9"/>
      <c r="D24" s="15"/>
      <c r="E24" s="35"/>
      <c r="F24" s="17"/>
      <c r="G24" s="36"/>
      <c r="H24" s="35"/>
      <c r="I24" s="17"/>
      <c r="J24" s="36"/>
    </row>
    <row r="25" spans="1:10" x14ac:dyDescent="0.3">
      <c r="A25" s="5"/>
      <c r="B25" s="5"/>
      <c r="C25" s="5"/>
      <c r="D25" s="14" t="s">
        <v>40</v>
      </c>
      <c r="E25" s="37">
        <v>1</v>
      </c>
      <c r="F25" s="18">
        <v>315000</v>
      </c>
      <c r="G25" s="34">
        <v>315000</v>
      </c>
      <c r="H25" s="37">
        <v>1</v>
      </c>
      <c r="I25" s="18">
        <f>J10+J15+J20</f>
        <v>0</v>
      </c>
      <c r="J25" s="34">
        <f>ROUND(H25*I25,2)</f>
        <v>0</v>
      </c>
    </row>
    <row r="26" spans="1:10" ht="1.05" customHeight="1" x14ac:dyDescent="0.3">
      <c r="A26" s="9"/>
      <c r="B26" s="9"/>
      <c r="C26" s="9"/>
      <c r="D26" s="15"/>
      <c r="E26" s="35"/>
      <c r="F26" s="17"/>
      <c r="G26" s="36"/>
      <c r="H26" s="35"/>
      <c r="I26" s="17"/>
      <c r="J26" s="36"/>
    </row>
    <row r="27" spans="1:10" x14ac:dyDescent="0.3">
      <c r="A27" s="5"/>
      <c r="B27" s="5"/>
      <c r="C27" s="5"/>
      <c r="D27" s="14" t="s">
        <v>31</v>
      </c>
      <c r="E27" s="37">
        <v>1</v>
      </c>
      <c r="F27" s="18">
        <v>315000</v>
      </c>
      <c r="G27" s="34">
        <v>315000</v>
      </c>
      <c r="H27" s="37">
        <v>1</v>
      </c>
      <c r="I27" s="18">
        <f>J8</f>
        <v>0</v>
      </c>
      <c r="J27" s="34">
        <f>ROUND(H27*I27,2)</f>
        <v>0</v>
      </c>
    </row>
    <row r="28" spans="1:10" ht="1.05" customHeight="1" thickBot="1" x14ac:dyDescent="0.35">
      <c r="A28" s="9"/>
      <c r="B28" s="9"/>
      <c r="C28" s="9"/>
      <c r="D28" s="15"/>
      <c r="E28" s="35"/>
      <c r="F28" s="17">
        <v>13</v>
      </c>
      <c r="G28" s="36"/>
      <c r="H28" s="35"/>
      <c r="I28" s="17">
        <v>13</v>
      </c>
      <c r="J28" s="36"/>
    </row>
    <row r="29" spans="1:10" x14ac:dyDescent="0.3">
      <c r="A29" s="40"/>
      <c r="B29" s="40"/>
      <c r="C29" s="40"/>
      <c r="D29" s="58" t="s">
        <v>45</v>
      </c>
      <c r="E29" s="55">
        <v>9</v>
      </c>
      <c r="F29" s="41">
        <v>6</v>
      </c>
      <c r="G29" s="50">
        <f>F29+E29</f>
        <v>15</v>
      </c>
      <c r="H29" s="42">
        <v>0</v>
      </c>
      <c r="I29" s="42">
        <v>0</v>
      </c>
      <c r="J29" s="43">
        <f>H29+I29</f>
        <v>0</v>
      </c>
    </row>
    <row r="30" spans="1:10" ht="15" thickBot="1" x14ac:dyDescent="0.35">
      <c r="C30" s="16" t="s">
        <v>35</v>
      </c>
      <c r="D30" s="59" t="s">
        <v>36</v>
      </c>
      <c r="E30" s="56" t="s">
        <v>35</v>
      </c>
      <c r="F30" s="52">
        <v>15</v>
      </c>
      <c r="G30" s="53">
        <v>47250</v>
      </c>
      <c r="H30" s="51" t="s">
        <v>35</v>
      </c>
      <c r="I30" s="62">
        <f>J29</f>
        <v>0</v>
      </c>
      <c r="J30" s="54">
        <f>ROUND(I30%*J27,2)</f>
        <v>0</v>
      </c>
    </row>
    <row r="31" spans="1:10" x14ac:dyDescent="0.3">
      <c r="C31" s="16"/>
      <c r="D31" s="60" t="s">
        <v>47</v>
      </c>
      <c r="E31" s="68" t="s">
        <v>47</v>
      </c>
      <c r="F31" s="69"/>
      <c r="G31" s="49">
        <v>362250</v>
      </c>
      <c r="H31" s="69" t="s">
        <v>47</v>
      </c>
      <c r="I31" s="69"/>
      <c r="J31" s="49">
        <f>J27+J30</f>
        <v>0</v>
      </c>
    </row>
    <row r="32" spans="1:10" ht="15" thickBot="1" x14ac:dyDescent="0.35">
      <c r="D32" s="61" t="s">
        <v>43</v>
      </c>
      <c r="E32" s="57">
        <v>0.21</v>
      </c>
      <c r="F32" s="46" t="s">
        <v>44</v>
      </c>
      <c r="G32" s="47">
        <f>ROUND(E32*G31,2)</f>
        <v>76072.5</v>
      </c>
      <c r="H32" s="45">
        <v>0.21</v>
      </c>
      <c r="I32" s="46" t="s">
        <v>44</v>
      </c>
      <c r="J32" s="48">
        <f>ROUND(J31*H32,2)</f>
        <v>0</v>
      </c>
    </row>
    <row r="33" spans="1:10" ht="15" thickBot="1" x14ac:dyDescent="0.35">
      <c r="D33" s="44" t="s">
        <v>46</v>
      </c>
      <c r="E33" s="66"/>
      <c r="F33" s="66"/>
      <c r="G33" s="38">
        <f>G31+G32</f>
        <v>438322.5</v>
      </c>
      <c r="H33" s="67"/>
      <c r="I33" s="66"/>
      <c r="J33" s="38">
        <f>J32+J31</f>
        <v>0</v>
      </c>
    </row>
    <row r="35" spans="1:10" x14ac:dyDescent="0.3">
      <c r="A35" s="65" t="s">
        <v>42</v>
      </c>
      <c r="B35" s="65"/>
      <c r="C35" s="65"/>
      <c r="D35" s="65"/>
      <c r="E35" s="65"/>
      <c r="F35" s="65"/>
      <c r="G35" s="65"/>
      <c r="H35" s="65"/>
      <c r="I35" s="65"/>
      <c r="J35" s="65"/>
    </row>
    <row r="36" spans="1:10" x14ac:dyDescent="0.3">
      <c r="A36" s="65"/>
      <c r="B36" s="65"/>
      <c r="C36" s="65"/>
      <c r="D36" s="65"/>
      <c r="E36" s="65"/>
      <c r="F36" s="65"/>
      <c r="G36" s="65"/>
      <c r="H36" s="65"/>
      <c r="I36" s="65"/>
      <c r="J36" s="65"/>
    </row>
  </sheetData>
  <sheetProtection algorithmName="SHA-512" hashValue="JNQyEHVpqm1IRs0l97G2ntT5g1cuXB5cnvMYW7uLuQEnY/oY3PVyZ6vJb3fZ8xtyW/1BzinyLYsGPKlk24lSKw==" saltValue="VW1PI8dVooaOH8cpA8mGLA==" spinCount="100000" sheet="1" objects="1" scenarios="1"/>
  <mergeCells count="10">
    <mergeCell ref="H6:J6"/>
    <mergeCell ref="E6:G6"/>
    <mergeCell ref="A5:J5"/>
    <mergeCell ref="A4:G4"/>
    <mergeCell ref="A1:G2"/>
    <mergeCell ref="A35:J36"/>
    <mergeCell ref="E33:F33"/>
    <mergeCell ref="H33:I33"/>
    <mergeCell ref="E31:F31"/>
    <mergeCell ref="H31:I31"/>
  </mergeCells>
  <dataValidations count="4">
    <dataValidation type="list" allowBlank="1" showInputMessage="1" showErrorMessage="1" sqref="B8:B29" xr:uid="{2873A3FF-D22E-4D58-93E8-7A742FC6AB7C}">
      <formula1>"Capítulo,Partida,Mano de obra,Maquinaria,Material,Otros,Tarea,"</formula1>
    </dataValidation>
    <dataValidation type="whole" operator="lessThanOrEqual" allowBlank="1" showInputMessage="1" showErrorMessage="1" error="EL VALOR DE LA OFERTA ES MENOR QUE EL VALOR DE PROYECTO_x000a__x000a_" sqref="I11" xr:uid="{0335C1AA-D86B-42E5-A497-CF8DCF3435DB}">
      <formula1>F11</formula1>
    </dataValidation>
    <dataValidation type="whole" operator="lessThanOrEqual" allowBlank="1" showInputMessage="1" showErrorMessage="1" error="EL VALOR DE LA OFERTA ES MENOR O IGUAL QUE EL DE PROYECTO" sqref="I16 I21 I29 H29" xr:uid="{880D13F9-A70C-47C0-A81F-C733256F4D0E}">
      <formula1>E16</formula1>
    </dataValidation>
    <dataValidation type="whole" operator="lessThanOrEqual" allowBlank="1" showInputMessage="1" showErrorMessage="1" error="EL VALOR DE LA OFERTA ES MENOR O IGUAL QUE EL VALOR DE PROYECTO" sqref="I30" xr:uid="{FFDDF33A-12E8-4449-B174-4F4CFB7B5F55}">
      <formula1>F30</formula1>
    </dataValidation>
  </dataValidations>
  <pageMargins left="0.7" right="0.7" top="0.75" bottom="0.75" header="0.3" footer="0.3"/>
  <pageSetup paperSize="9" scale="74" orientation="portrait" r:id="rId1"/>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2023-10-06T10:30:40Z</dcterms:created>
  <dcterms:modified xsi:type="dcterms:W3CDTF">2023-10-17T18:48:49Z</dcterms:modified>
</cp:coreProperties>
</file>