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filterPrivacy="1" defaultThemeVersion="166925"/>
  <xr:revisionPtr revIDLastSave="0" documentId="13_ncr:1_{53EF500F-816B-4937-AA3B-629261BFAF45}" xr6:coauthVersionLast="47" xr6:coauthVersionMax="47" xr10:uidLastSave="{00000000-0000-0000-0000-000000000000}"/>
  <bookViews>
    <workbookView xWindow="-120" yWindow="-120" windowWidth="29040" windowHeight="15840" xr2:uid="{804EEB19-15E3-4C2A-A623-98C07F28B813}"/>
  </bookViews>
  <sheets>
    <sheet name="OFERTA" sheetId="1" r:id="rId1"/>
  </sheets>
  <definedNames>
    <definedName name="_xlnm.Print_Area" localSheetId="0">OFERTA!$A$1:$J$136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17" i="1" l="1"/>
  <c r="I117" i="1" s="1"/>
  <c r="G115" i="1"/>
  <c r="I115" i="1"/>
  <c r="G7" i="1"/>
  <c r="I7" i="1"/>
  <c r="G8" i="1"/>
  <c r="I8" i="1"/>
  <c r="G9" i="1"/>
  <c r="I9" i="1"/>
  <c r="G10" i="1"/>
  <c r="I10" i="1"/>
  <c r="G11" i="1"/>
  <c r="I11" i="1"/>
  <c r="G12" i="1"/>
  <c r="I12" i="1"/>
  <c r="G13" i="1"/>
  <c r="I13" i="1"/>
  <c r="G14" i="1"/>
  <c r="I14" i="1"/>
  <c r="G15" i="1"/>
  <c r="I15" i="1"/>
  <c r="G16" i="1"/>
  <c r="I16" i="1"/>
  <c r="G17" i="1"/>
  <c r="I17" i="1"/>
  <c r="G18" i="1"/>
  <c r="I18" i="1"/>
  <c r="G19" i="1"/>
  <c r="I19" i="1"/>
  <c r="G20" i="1"/>
  <c r="I20" i="1"/>
  <c r="G21" i="1"/>
  <c r="I21" i="1"/>
  <c r="G22" i="1"/>
  <c r="I22" i="1"/>
  <c r="G23" i="1"/>
  <c r="I23" i="1"/>
  <c r="G24" i="1"/>
  <c r="I24" i="1"/>
  <c r="G25" i="1"/>
  <c r="I25" i="1"/>
  <c r="G26" i="1"/>
  <c r="I26" i="1"/>
  <c r="G27" i="1"/>
  <c r="I27" i="1"/>
  <c r="G28" i="1"/>
  <c r="I28" i="1"/>
  <c r="G29" i="1"/>
  <c r="I29" i="1"/>
  <c r="G30" i="1"/>
  <c r="I30" i="1"/>
  <c r="G31" i="1"/>
  <c r="I31" i="1"/>
  <c r="G32" i="1"/>
  <c r="I32" i="1"/>
  <c r="G36" i="1"/>
  <c r="I36" i="1"/>
  <c r="G37" i="1"/>
  <c r="I37" i="1"/>
  <c r="G38" i="1"/>
  <c r="I38" i="1"/>
  <c r="G39" i="1"/>
  <c r="I39" i="1"/>
  <c r="G40" i="1"/>
  <c r="I40" i="1"/>
  <c r="G41" i="1"/>
  <c r="I41" i="1"/>
  <c r="G42" i="1"/>
  <c r="I42" i="1"/>
  <c r="G43" i="1"/>
  <c r="I43" i="1"/>
  <c r="G44" i="1"/>
  <c r="I44" i="1"/>
  <c r="G45" i="1"/>
  <c r="I45" i="1"/>
  <c r="G46" i="1"/>
  <c r="I46" i="1"/>
  <c r="G47" i="1"/>
  <c r="I47" i="1"/>
  <c r="G51" i="1"/>
  <c r="G52" i="1" s="1"/>
  <c r="I51" i="1"/>
  <c r="I52" i="1" s="1"/>
  <c r="G55" i="1"/>
  <c r="I55" i="1"/>
  <c r="G56" i="1"/>
  <c r="I56" i="1"/>
  <c r="G57" i="1"/>
  <c r="I57" i="1"/>
  <c r="G58" i="1"/>
  <c r="I58" i="1"/>
  <c r="G59" i="1"/>
  <c r="I59" i="1"/>
  <c r="G60" i="1"/>
  <c r="I60" i="1"/>
  <c r="G61" i="1"/>
  <c r="I61" i="1"/>
  <c r="G62" i="1"/>
  <c r="I62" i="1"/>
  <c r="G63" i="1"/>
  <c r="I63" i="1"/>
  <c r="G64" i="1"/>
  <c r="I64" i="1"/>
  <c r="G65" i="1"/>
  <c r="I65" i="1"/>
  <c r="G66" i="1"/>
  <c r="I66" i="1"/>
  <c r="G67" i="1"/>
  <c r="I67" i="1"/>
  <c r="G68" i="1"/>
  <c r="I68" i="1"/>
  <c r="G69" i="1"/>
  <c r="I69" i="1"/>
  <c r="G70" i="1"/>
  <c r="I70" i="1"/>
  <c r="G71" i="1"/>
  <c r="I71" i="1"/>
  <c r="G72" i="1"/>
  <c r="I72" i="1"/>
  <c r="G76" i="1"/>
  <c r="I76" i="1"/>
  <c r="G77" i="1"/>
  <c r="I77" i="1"/>
  <c r="G78" i="1"/>
  <c r="I78" i="1"/>
  <c r="G79" i="1"/>
  <c r="I79" i="1"/>
  <c r="G80" i="1"/>
  <c r="I80" i="1"/>
  <c r="G84" i="1"/>
  <c r="I84" i="1"/>
  <c r="G85" i="1"/>
  <c r="I85" i="1"/>
  <c r="G86" i="1"/>
  <c r="I86" i="1"/>
  <c r="G87" i="1"/>
  <c r="I87" i="1"/>
  <c r="G91" i="1"/>
  <c r="I91" i="1"/>
  <c r="G92" i="1"/>
  <c r="I92" i="1"/>
  <c r="G93" i="1"/>
  <c r="I93" i="1"/>
  <c r="G94" i="1"/>
  <c r="I94" i="1"/>
  <c r="G95" i="1"/>
  <c r="I95" i="1"/>
  <c r="G96" i="1"/>
  <c r="I96" i="1"/>
  <c r="G97" i="1"/>
  <c r="I97" i="1"/>
  <c r="G101" i="1"/>
  <c r="I101" i="1"/>
  <c r="G102" i="1"/>
  <c r="I102" i="1"/>
  <c r="G106" i="1"/>
  <c r="I106" i="1"/>
  <c r="G107" i="1"/>
  <c r="I107" i="1"/>
  <c r="G108" i="1"/>
  <c r="I108" i="1"/>
  <c r="G109" i="1"/>
  <c r="I109" i="1"/>
  <c r="G110" i="1"/>
  <c r="I110" i="1"/>
  <c r="G111" i="1"/>
  <c r="I111" i="1"/>
  <c r="G116" i="1"/>
  <c r="I116" i="1"/>
  <c r="G117" i="1"/>
  <c r="I6" i="1"/>
  <c r="G6" i="1"/>
  <c r="G98" i="1" l="1"/>
  <c r="G33" i="1"/>
  <c r="G73" i="1"/>
  <c r="G118" i="1"/>
  <c r="G112" i="1"/>
  <c r="G88" i="1"/>
  <c r="G48" i="1"/>
  <c r="G103" i="1"/>
  <c r="G81" i="1"/>
  <c r="I118" i="1"/>
  <c r="I73" i="1"/>
  <c r="I112" i="1"/>
  <c r="I88" i="1"/>
  <c r="I48" i="1"/>
  <c r="I98" i="1"/>
  <c r="I103" i="1"/>
  <c r="I81" i="1"/>
  <c r="I33" i="1"/>
  <c r="I120" i="1" l="1"/>
  <c r="G120" i="1"/>
  <c r="I122" i="1" l="1"/>
  <c r="I121" i="1"/>
  <c r="G122" i="1"/>
  <c r="G121" i="1"/>
  <c r="I123" i="1" l="1"/>
  <c r="I124" i="1" s="1"/>
  <c r="I125" i="1" s="1"/>
  <c r="G123" i="1"/>
  <c r="G124" i="1" s="1"/>
  <c r="G125" i="1" s="1"/>
</calcChain>
</file>

<file path=xl/sharedStrings.xml><?xml version="1.0" encoding="utf-8"?>
<sst xmlns="http://schemas.openxmlformats.org/spreadsheetml/2006/main" count="293" uniqueCount="202">
  <si>
    <t>UD</t>
  </si>
  <si>
    <t>UNIDADES DE OBRA</t>
  </si>
  <si>
    <t>CAPÍTULO 1.- ACTUACIONES PREVIAS, DEMOLICIONES Y DESMONTAJES</t>
  </si>
  <si>
    <t>0MT021</t>
  </si>
  <si>
    <t>mᶟ</t>
  </si>
  <si>
    <t>Transporte de mobiliario y electrodomésticos con un peso medio de más de 1000 kg/m³, mediante camión a una distancia máxima de 40 km. Se incluye la protección del mobiliario, mediante su cubrición con lámina de polietileno transparente antes del traslado del mismo y la posterior retirada de la protección en recinto de destino, el cual será fijado por METRO en fase de obra. Se incluye el embalaje de mobiliario, previo desmontaje, mediante láminas de polietileno transparente, film alveolar y cajas de cartón, para su transporte hasta el lugar de almacenaje y posterior desembalaje y montaje del mobiliario.</t>
  </si>
  <si>
    <t>DEA050</t>
  </si>
  <si>
    <t>m</t>
  </si>
  <si>
    <t>Desmontaje de vigueta metálica fijada en forjado de techo, formada por perfiles de acero de más de 6 m de longitud, con medios manuales, y carga manual sobre camión o contenedor.</t>
  </si>
  <si>
    <t>DEA055</t>
  </si>
  <si>
    <t>Desmontaje de cargadero metálico apoyado, formado por perfil de acero de más de 6 m de longitud, con medios manuales, y carga manual sobre camión o contenedor. El precio incluye el levantado de las bandejas metálicas para canalización de cables existentes en la estrcutura a desmontar.</t>
  </si>
  <si>
    <t>LBL020</t>
  </si>
  <si>
    <t>Ud.</t>
  </si>
  <si>
    <t>Desmontaje de puerta corredera automática, de aluminio y vidrio, para acceso peatonal, con sistema de apertura central, de dos hojas deslizantes y dos hojas fijas, compuesta por: cajón superior con mecanismos, equipo de motorización y batería de emergencia para apertura y cierre automático en caso de corte del suministro eléctrico, de aluminio lacado, dos detectores de presencia por radiofrecuencia, célula fotoeléctrica de seguridad y panel de control; cuatro hojas de vidrio laminar de seguridad incoloro, con perfiles de aluminio lacado, fijadas sobre los perfiles con perfil continuo de neopreno.</t>
  </si>
  <si>
    <t>DLP220</t>
  </si>
  <si>
    <t>Desmontaje de hoja de puerta de madera interior, con medios manuales y recuperación del material para su posterior gestión de residuos, y carga manual sobre camión o contenedor. El precio incluye el desmontaje de los galces, de los tapajuntas y de los herrajes.</t>
  </si>
  <si>
    <t>DLV070</t>
  </si>
  <si>
    <t>Desmontaje de puerta de vidrio templado interior, con medios manuales, sin deteriorar los elementos constructivos a los que se sujeta, y carga manual sobre camión o contenedor. El precio incluye el desmontaje de los accesorios y de los herrajes.</t>
  </si>
  <si>
    <t>DPM010</t>
  </si>
  <si>
    <t>m²</t>
  </si>
  <si>
    <t>Desmontaje de mampara separadora ciega formada por paneles de acero, aluminio, madera, PVC o similar, con medios manuales y recuperación del material para su posterior gestión de residuos, sin deteriorar los elementos constructivos a los que se sujeta, y carga manual sobre camión o contenedor.</t>
  </si>
  <si>
    <t>DPM010.1</t>
  </si>
  <si>
    <t>Desmontaje de mampara separadora acristalada de vidrio templado formada por cercos metálicos, con medios manuales y recuperación del material para su posterior gestión de residuos, sin deteriorar los elementos constructivos a los que se sujeta, y carga manual sobre camión o contenedor.</t>
  </si>
  <si>
    <t>DNP010</t>
  </si>
  <si>
    <t>Retirada de panel, manta de aislante y/o barrera fónica, en particiones de 2 o más hojas, de hasta 0,5 m de altura hasta forjado, con una de las hojas previamente demolida, con medios manuales, sin afectar a la estabilidad de los elementos constructivos contiguos, y carga manual sobre camión o contenedor.</t>
  </si>
  <si>
    <t>DRT040</t>
  </si>
  <si>
    <t>Demolición de falso techo registrable de bandejas metálicas situado a una altura mayor de 3 m, con medios manuales, sin deteriorar los elementos constructivos a los que se sujeta, y carga manual sobre camión o contenedor. El precio incluye la demolición de la estructura metálica de sujeción, de las falsas vigas y de los remates.</t>
  </si>
  <si>
    <t>DRT030</t>
  </si>
  <si>
    <t>Desmontaje de falso techo continuo de placas de cartón yeso o escayola, situado a una altura mayor a 3 m, con medios manuales y recuperación del material para su posterior gestión de residuos, sin afectar a la estabilidad de los elementos constructivos a los que se sujeta, y carga manual sobre camión o contenedor.</t>
  </si>
  <si>
    <t>DRD010</t>
  </si>
  <si>
    <t>Levantado de revestimiento de madera clavada sobre rastreles o pegado en paramentos interiores, con medios manuales, sin deteriorar la superficie soporte, que quedará al descubierto y preparada para su posterior revestimiento, y carga manual sobre camión o contenedor. El precio incluye el arrancado de los rastreles.</t>
  </si>
  <si>
    <t>DRD011</t>
  </si>
  <si>
    <t>Levantado de revestimiento de vidrio adeherido sobre aglomerado clavado sobre rastreles o pegado en paramentos interiores, con medios manuales, sin deteriorar la superficie soporte, que quedará al descubierto y preparada para su posterior revestimiento, y carga manual sobre camión o contenedor. El precio incluye el arrancado de los rastreles.</t>
  </si>
  <si>
    <t>DRS041</t>
  </si>
  <si>
    <t>Levantado de rodapié de madera, con medios manuales, sin deteriorar los elementos constructivos contiguos, y carga manual sobre camión o contenedor.</t>
  </si>
  <si>
    <t>DRS060</t>
  </si>
  <si>
    <t>Levantado de pavimento de losetas de goma, linóleo, PVC, vinilo o similar existentes en el interior del edificio, con medios manuales, sin deteriorar los elementos constructivos contiguos, y carga manual sobre camión o contenedor. El precio no incluye la demolición de la base soporte.</t>
  </si>
  <si>
    <t>DRS090</t>
  </si>
  <si>
    <t>Desmontaje de suelo técnico registrable formado por baldosas apoyadas sobre soportes regulables, con medios manuales, y recuperación del material para su posterior gestión de residuos, y carga manual sobre camión o contenedor. El precio incluye el desmontaje de los pedestales, de los perfiles del entramado y de los accesorios.</t>
  </si>
  <si>
    <t>DIE103</t>
  </si>
  <si>
    <t xml:space="preserve">Desmontaje de canal protectora o bandeja fijada superficialmente en paramentos interiores de suelo y techo, con medios manuales y recuperación, acopio y montaje del material en el mismo emplazamiento y carga manual sobre camión o contenedor. El precio incluye el desmontaje de los mecanismos y de los accesorios de las bandejas.
</t>
  </si>
  <si>
    <t>DIO010</t>
  </si>
  <si>
    <t>Desmontaje y reposición de extintor portátil, con medios manuales y recuperación, acopio y montaje del material en el emplazamiento indicado en obra, siendo el orden de ejecución del proceso inverso al de su instalación, sin deteriorar los elementos constructivos a los que pueda estar sujeto, y carga manual sobre camión o contenedor. El precio incluye el desmontaje de los accesorios y de los elementos de fijación.</t>
  </si>
  <si>
    <t>DIF105</t>
  </si>
  <si>
    <t>Desmontaje de red de instalación interior de agua, colocada superficialmente, desde la toma de cada aparato sanitario hasta el montante, con medios manuales, para su posterior gestión de residuos y carga manual sobre camión o contenedor. El precio incluye el desmontaje y la recuperación de las válvulas, de los accesorios y de los soportes de fijación y la obturación de las conducciones conectadas al elemento.</t>
  </si>
  <si>
    <t>DIS105</t>
  </si>
  <si>
    <t>Desmontaje de red de instalación interior de desagües, desde la toma de cada aparato sanitario hasta la bajante, dejando taponada dicha bajante, con medios manuales, y carga manual sobre camión o contenedor. El precio incluye la obturación de las conducciones conectadas al elemento.</t>
  </si>
  <si>
    <t>DRC020</t>
  </si>
  <si>
    <t>Desmontaje de chapado con piezas prefabricadas de hormigón o piedra natural sujetas con anclaje mecánico de pivotes ocultos al paramento de fachada, con medios manuales y recuperación del material para su posterior ubicación en otro emplazamiento, siendo el orden de ejecución del proceso inverso al de su instalación, sin afectar a la estabilidad del sistema de anclaje, y carga manual sobre camión o contenedor.</t>
  </si>
  <si>
    <t>DIC150</t>
  </si>
  <si>
    <t>Desmontaje de centralita de regulación y control de climatización, montada superficialmente o en armario, con medios manuales, y carga manual sobre camión o contenedor.</t>
  </si>
  <si>
    <t>DIO201</t>
  </si>
  <si>
    <t>ud</t>
  </si>
  <si>
    <t xml:space="preserve">Desmontaje de pulsador de alarma para la detección de incendios, con medios manuales y recuperación del material para su posterior ubicación en otro emplazamiento, siendo el orden de ejecución del proceso inverso al de su instalación, sin deteriorar los elementos constructivos a los que pueda estar sujeto para su posterior instalación. Será tipo pulsador de alarma convencional con rearme manual, de ABS color rojo, protección IP41, con led indicador de alarma color rojo y llave de rearme. Incluso elementos de fijación.
</t>
  </si>
  <si>
    <t>DLS040</t>
  </si>
  <si>
    <t>Desmontaje de persiana enrollable o estor, con medios manuales, sin deteriorar los elementos constructivos a los que está sujeta, y carga manual sobre camión o contenedor. El precio incluye el desmontaje de los accesorios, los elementos de fijación y la chapa donde están anclados los estores.</t>
  </si>
  <si>
    <t>DLV080</t>
  </si>
  <si>
    <t>Levantado de lámina adhesiva de acristalamiento de fachada, con medios manuales mediante rasqueta, posterior aplicación con pulverizador de líquido limpiador a base de solución con agente limpiador al 2% en agua, impregnando el adhesivo existente, eliminándolo con rasqueta una vez reblandecido, sin deteriorar la superficie soporte, y carga manual sobre camión o contenedor.</t>
  </si>
  <si>
    <t>DLV081</t>
  </si>
  <si>
    <t>Levantado de lámina adhesiva de vinilios decorativos, con medios manuales mediante rasqueta, eliminándolo con rasqueta, sin deteriorar la superficie soporte, y carga manual sobre camión o contenedor.</t>
  </si>
  <si>
    <t>DII010</t>
  </si>
  <si>
    <t>Ud</t>
  </si>
  <si>
    <t>Desmontaje de luminarias modulares empotradas de 60x60, downlight circulares y luces de emergencia interiores situadas a más de 3 m de altura, empotradas, con medios manuales, sin deteriorar los elementos constructivos a los que pueda estar sujeta, incluso acopio para su posterior montajer. Se incluye dentro de esta partida la desconexión del los cables de la luminaria y de los cuadros de alimentación, así como la retirada del cableado de alimentación a las mismas desde el cuadro de planta.</t>
  </si>
  <si>
    <t>CAPÍTULO 2.- REVESTIMIENTOS Y TRASDOSADOS</t>
  </si>
  <si>
    <t>CM1E08RBO020</t>
  </si>
  <si>
    <t>Suministro e instalación de falso techo registrable suspendido, situado a una altura mayor de 3 m, sobre estructura ya ejecutada. Bandejas de acero galvanizado prelacado, color blanco, de hasta 1000x1000 mm, 0,5 mm de espesor y con perforaciones cuadradas de hasta 8x8 mm. Deben ser similares a las actualmente instaladas.</t>
  </si>
  <si>
    <t>CM1E08WY020</t>
  </si>
  <si>
    <t>Ejecución de  faja y/o tabica realizada con placa de yeso laminado estándar, de 15 mm de espesor, y/o placa de escayola para falsos techos desmontables o continuos, de hasta 60 cm de ancho, colocado sobre una estructura oculta de acero galvanizado, formada por perfiles T/C de 47 mm cada 40 cm y perfilería, a una altura de más de 3 m. Totalmente terminada; i/p.p. de replanteo, accesorios de fijación, nivelación y tratamiento de juntas. Medida en su longitud. Placas de yeso laminado, pasta de juntas, accesorios de fijación y perfilería con marcado CE y DdP (Declaración de prestaciones) según Reglamento Europeo (UE) 305/2011 o normativa equivalente.</t>
  </si>
  <si>
    <t>III131</t>
  </si>
  <si>
    <t>Instalación de luminarias modular empotradas de 60x60 y luces de emergencia, desmontadas y acopiadas previamente, en ubicación definitiva, a una altura mayor de 3 m.</t>
  </si>
  <si>
    <t>III101</t>
  </si>
  <si>
    <t>Instalación de luminarias downlaight circulares desmontadas y acopiadas previamente en ubicación definitiva a una altura mayor de 3 m, incluso apertura de hueco en falso techo continuo.</t>
  </si>
  <si>
    <t>CM1E18IMA310</t>
  </si>
  <si>
    <t>Luminaria modular para empotrar de 596x596 mm, con carcasa de chapa de acero prelacado en blanco y difusor prismático; grado de protección IP40 / Clase I y aislamiento clase F, según UNE-EN 60598 y UNE-EN 60529; 4 lámparas fluorescentes T8 de 18 W, con balasto electrónico estándar, portalámparas y bornes de conexión; para alumbrado general de oficinas. Luminaria y lámpara con marcado CE según Reglamento (UE) 305/2011. Instalada, incluyendo replanteo, accesorios de anclaje y conexionado, conforme al CTE DB-HE-3, CTE DB-SUA-4 y NTE-IEI.</t>
  </si>
  <si>
    <t>CM1E18GIE100</t>
  </si>
  <si>
    <t>Bloque autónomo de emergencia, para empotrar, carcasa de material autoextinguible y difusor opal, grado de protección IP42 - IK 07 / Clase II, según UNE-EN 60598, UNE-EN 60529 y UNE-EN 50102 o equivalente; de 200 lm con lámpara de emergencia fluorescente TL de 8 W, piloto testigo de carga LED verde, con 1 hora de autonomía, batería Ni-MH de bajo impacto medioambiental, fuente conmutada de bajo consumo. Luminaria conforme a los requisitos generales de la UNE-EN 60598 Parte 1 y particulares de la parte 2-22 de la misma norma o equivalente y lámparas conforme a la UNE-EN 20392:1993 o similar; ambas con marcado CE según Reglamento (UE) 305/2011. Instalada, incluyendo replanteo, accesorios de anclaje y conexionado, conforme al CTE DB-HE-3, CTE DB-SUA-4 y NTE-IEI.</t>
  </si>
  <si>
    <t>CM1E11VL070</t>
  </si>
  <si>
    <t>Suelo técnico registrable, formado por paneles encapsulados de hasta 600x600 mm, con núcleo de tablero aglomerado de madera de alta densidad, 650 kg/m³, y 30 mm de espesor, con chapa de acero en la cara inferior y en la superior, remachado perimetralmente, con canteado perimetral de PVC de 18 mm, protegiendo el canto vivo del pavimento; apoyados sobre pedestales regulables para alturas de hasta 150 mm, de acero cincado con cabeza con junta antivibratoria, fijados al soporte con pegamento; clasificación 2/2/A/2, según UNE-EN 12825 o equivalente y Euroclase Bfl-s1 o equivalente de reacción al fuego, según UNE-EN 13501-1 o equivalente y acabado superior de pavimento vinílico heterogéneo, de 3,2 mm de espesor total, con capa de uso de 1,00 mm de espesor, con tratamiento de protección superficial PUR, color a elegir, suministrado en losetas de 60,96x60,96 cm.</t>
  </si>
  <si>
    <t>RSE130</t>
  </si>
  <si>
    <t xml:space="preserve">Cajeado de panel de suelo técnico, para la posterior colocación de tapas de registro de instalaciones o de rejillas de ventilación incluidas en este precio.
</t>
  </si>
  <si>
    <t>RAH005</t>
  </si>
  <si>
    <t>Chapado con plaquetas prefabricadas de hormigón, color gris, 20x40x2 cm, fijadas en sujección existente, en paramento vertical, hasta 3 m de altura similares a las existentes en el vestíbulo de acceso en la planta.</t>
  </si>
  <si>
    <t>RTA010</t>
  </si>
  <si>
    <t>Guarnecido, sobre paramento horizontal, a más de 3 m de altura y paramento vertical y acabado de enlucido de yeso de aplicación en capa fina, sin guardavivos.</t>
  </si>
  <si>
    <t>CM1E27PL030</t>
  </si>
  <si>
    <t>Lijado de paramentos verticales y horizontales. Incluso medios auxiliares</t>
  </si>
  <si>
    <t>RIP035</t>
  </si>
  <si>
    <t>Aplicación manual de dos manos de pintura plástica, color blanco, acabado mate, textura lisa, la primera mano diluida con un 20% de agua y la siguiente sin diluir, (rendimiento: 0,1 l/m² cada mano); previa aplicación de una mano de imprimación a base de copolímeros acrílicos en suspensión acuosa, sobre paramento interior de yeso o escayola, vertical y horizontal de zona de oficinas. El precio incluye la protección de los elementos del entorno que puedan verse afectados durante los trabajos y la resolución de puntos singulares.</t>
  </si>
  <si>
    <t>CAPÍTULO 3.- CARPINTERÍA</t>
  </si>
  <si>
    <t>LCR020</t>
  </si>
  <si>
    <t>Chapa metálica de forma y dimensión y color similar que el  retirado en la zona de techo donde estaban fijados los estores. Colocación a más de 3m.</t>
  </si>
  <si>
    <t>CAPÍTULO 4.- BAJA TENSIÓN</t>
  </si>
  <si>
    <t>EBT001</t>
  </si>
  <si>
    <t>Desmontaje cableado electrico por suelo tecnico a todos los puestos de la planta según plano y desconexionado de los mismos, incluido p.p. cajas de derivación, cajas de suelo y de pared. Incluido traslado a punto de reciclaje autorizado</t>
  </si>
  <si>
    <t>EBT002</t>
  </si>
  <si>
    <t>Desmontaje cableado eléctrico por techo de cámaras, proyectores, impresoras, altavoces y APs.  Incluido traslado a punto de reciclaje autorizado</t>
  </si>
  <si>
    <t>EBT003</t>
  </si>
  <si>
    <t>Desconexionado y desmontaje de interruptores de encendido de sala de reuniones, dejando termostato en falso techo con su cableado incluido cableado y reunificación de circuitos de alumbrado para integración del mismo en el circuitos de pasillos, mateniendo el servicio de las pantallas instaladas, y desconexionado de persianas electricas. Incluido traslado a punto de reciclaje autorizado</t>
  </si>
  <si>
    <t>EBT004</t>
  </si>
  <si>
    <t>Retirada de los mecanismos de pared de toda la planta. Incluido traslado a punto de reciclaje autorizado</t>
  </si>
  <si>
    <t>EBT005</t>
  </si>
  <si>
    <t>En cuarto de baterias desmontaje de pantallas fluorescentes e instalacion de 3 pantallas de 4x18 similar a las existentes. Incluido traslado a punto de reciclaje autorizado</t>
  </si>
  <si>
    <t>EBT006</t>
  </si>
  <si>
    <t>Desmontaje y desconexión cámara CCTV hall ascensores y tarjetero, incluido p.p cable y canalización.  Incluido traslado a punto de reciclaje autorizado</t>
  </si>
  <si>
    <t>EBT007</t>
  </si>
  <si>
    <t>Desconexionado y desmontaje de interruptores y diferenciales en 3 cuadros secundario AF01, AF02 y AF03, e instalacionnes de los obturadores correspondientes.  Incluido traslado a punto de reciclaje autorizado</t>
  </si>
  <si>
    <t>EBT008</t>
  </si>
  <si>
    <t>Retirada acometida electrica desde planta -1, por patinillo hasta cuadro situado en planta 6ª.  Incluido traslado a punto de reciclaje autorizado</t>
  </si>
  <si>
    <t>EBT009</t>
  </si>
  <si>
    <t>Desmontaje de cuadro secundario electrico tipo y desconexion de cableado correspondiente por falso suelo,  Incluido traslado a punto de reciclaje autorizado</t>
  </si>
  <si>
    <t>EBT010</t>
  </si>
  <si>
    <t>Desconexionado, desmontaje y retirada instalación eléctrica office, incluido elementos finales y cableado.  Incluido traslado a punto de reciclaje autorizado</t>
  </si>
  <si>
    <t>EBT011</t>
  </si>
  <si>
    <t>Desconexionado y retirada de armario de bateria de condensadores.  Incluido traslado a punto de reciclaje autorizado</t>
  </si>
  <si>
    <t>EBT012</t>
  </si>
  <si>
    <t>Desconexionado y retirada de 2 SAIS de 96 kVA.  Incluido traslado a punto de reciclaje autorizado</t>
  </si>
  <si>
    <t>EBT013</t>
  </si>
  <si>
    <t>Desconexionado y retirada de 168 baterias a punto reciclaje. Para el desmontaje se tendra en cuenta que la mitad aproximadamente se encuentran en un bastidor colgado desde el techo.  Incluido traslado a punto de reciclaje autorizado</t>
  </si>
  <si>
    <t>EBT014</t>
  </si>
  <si>
    <t>Desconexionado y retirada de 2 transformadores galvanicos.  Incluido traslado a punto de reciclaje autorizado</t>
  </si>
  <si>
    <t>EBT015</t>
  </si>
  <si>
    <t>Sustitucion de tubos fluorescentes de 18W en7 pantallas de 4X18 y su correspondiente conexionado a cirtuito existente en sala.  Incluido traslado a punto de reciclaje autorizado</t>
  </si>
  <si>
    <t>EBT016</t>
  </si>
  <si>
    <t>Retirada de la regularizacion de 63 pantallas de 4x18 de tubo fluorescente estandar e instalacion de equipo electronico para su funcionamiento en modo normal.  Incluido traslado a punto de reciclaje autorizado</t>
  </si>
  <si>
    <t>EBT017</t>
  </si>
  <si>
    <t>Jornada diurna de oficial</t>
  </si>
  <si>
    <t>EBT018</t>
  </si>
  <si>
    <t>Alquiler contenedores para gestión de residuos</t>
  </si>
  <si>
    <t>CAPÍTULO 5.- CLIMATIZACIÓN</t>
  </si>
  <si>
    <t>CLI001</t>
  </si>
  <si>
    <t>Retirada de maquinas de frio con sus correspondientes condensadoras situadas en planta superior, previa recogida del gas refrigerante en botella incluido desconexion electrica y el transporte de dicho material desde Cristalia al deposito de Ventas.</t>
  </si>
  <si>
    <t>CLI002</t>
  </si>
  <si>
    <t>Suministro de termostato de clima existente.</t>
  </si>
  <si>
    <t>CLI003</t>
  </si>
  <si>
    <t xml:space="preserve">Retirada equipos climatizacion de la sala del CPD, previa recogida del refrigerante en botellas y su retirada hasta deposito de Ventas. </t>
  </si>
  <si>
    <t>CLI004</t>
  </si>
  <si>
    <t>Retirada de 2 extractores tubulares en sala SAI´s, incluido transporte hasta deposito de Ventas.</t>
  </si>
  <si>
    <t>CLI005</t>
  </si>
  <si>
    <t>CAPÍTULO 6.- PROTECCIÓN CONTRA INCENDIOS</t>
  </si>
  <si>
    <t>PCI001</t>
  </si>
  <si>
    <t>Desinstalacion equipamiento de PCI, incluida la retirada de centralitas, pulsadores, botellas de nitrogeno y botellas de agua, incluso tuberias de todas las salas tecnicas de la planta, incluido el transporte al deposito de Ventas</t>
  </si>
  <si>
    <t>PCI002</t>
  </si>
  <si>
    <t>Cambiar la carteleria de la planta a normativa actual,  Incluido traslado a punto de reciclaje autorizado</t>
  </si>
  <si>
    <t>PCI003</t>
  </si>
  <si>
    <t>Retirada de extintores  de CO2 de cada sala tecnica y transporte hasta deposito de Ventas</t>
  </si>
  <si>
    <t>PCI004</t>
  </si>
  <si>
    <t>CAPÍTULO 7.- COMUNICACIONES</t>
  </si>
  <si>
    <t>COM001</t>
  </si>
  <si>
    <t>Desconexión de puntos finales (patch panel y roseta) y retirada de cableado UTP bajo suelo técnico. Se incluye el traslado a punto de reciclaje autorizado</t>
  </si>
  <si>
    <t>COM002</t>
  </si>
  <si>
    <t>Desconexión de puntos finales (patch panel y equipo) y retirada de cableado UTP por falso techo. Se incluye el traslado a punto de reciclaje autorizado</t>
  </si>
  <si>
    <t>COM003</t>
  </si>
  <si>
    <t>Desconexión de puntos finales (equipos) y retirada de cableado coaxial. Se incluye el traslado a punto de reciclaje autorizado.</t>
  </si>
  <si>
    <t>COM004</t>
  </si>
  <si>
    <t>Desconexión de puntos finales (regletas) y retirada de cableado de pares telefónicos. Se incluye el traslado a punto de reciclaje autorizado.</t>
  </si>
  <si>
    <t>COM005</t>
  </si>
  <si>
    <t>Retirada de racks. Se incluye el traslado a punto de reciclaje autorizado</t>
  </si>
  <si>
    <t>COM006</t>
  </si>
  <si>
    <t>Retirada, almacenamiento y traslado a punto de entrega de equipos.</t>
  </si>
  <si>
    <t>COM007</t>
  </si>
  <si>
    <t>Desconexión de puntos finales (bandejas) y retirada de cableado de fibra óptica. Se incluye el traslado a punto de reciclaje autorizado.</t>
  </si>
  <si>
    <t>CAPÍTULO 8.- REMATES Y AYUDAS</t>
  </si>
  <si>
    <t>CM1E07WA220</t>
  </si>
  <si>
    <t>m2</t>
  </si>
  <si>
    <t>Ayuda de albañilería y remates, en oficinas, incluyendo mano de obra en carga y descarga, materiales, apertura y tapado de rozas y recibidos, i/p.p. de material auxiliar, limpieza y medios auxiliares.</t>
  </si>
  <si>
    <t>HYL020</t>
  </si>
  <si>
    <t>Limpieza final de obra en edificio de uso de oficinas, incluyendo los trabajos de eliminación de la suciedad y el polvo acumulado en paramentos y carpinterías, limpieza y desinfección de baños y aseos, limpieza de cristales y carpinterías exteriores, eliminación de manchas y restos de yeso, mortero y adhesivos presentes en suelos y suelo técnico tras retirada del pavimento vinílico y otros elementos, recogida y retirada de plásticos y cartones, todo ello junto con los demás restos de fin de obra depositados en el contenedor de residuos para su transporte a vertedero autorizado.</t>
  </si>
  <si>
    <t>CAPÍTULO 9.- GESTIÓN DE RESIDUOS</t>
  </si>
  <si>
    <t>GCA010</t>
  </si>
  <si>
    <t>Clasificación y carga a camión por medios manuales de los residuos de construcción y/o demolición, separados todos ellos en fracciones de residuos según establece la normativa sectorial.</t>
  </si>
  <si>
    <t>GRA020</t>
  </si>
  <si>
    <t>Transporte con camión de mezcla clasificada de residuos inertes producidos en obras de construcción y/o demolición, a vertedero específico, instalación de tratamiento de residuos de construcción y demolición externa a la obra o centro de valorización o eliminación de residuos, situado a 40 km de distancia. El precio incluye el tiempo de espera en obra durante las operaciones de carga, el viaje de ida, la descarga y el viaje de vuelta, pero no incluye la carga en obra.</t>
  </si>
  <si>
    <t>GRB020</t>
  </si>
  <si>
    <t>Canon de vertido por entrega de residuos inertes clasificados, producidos en obras de construcción y/o demolición, en vertedero específico, instalación de tratamiento de residuos de construcción y demolición externa a la obra o centro de valorización o eliminación de residuos. El precio no incluye el transporte.</t>
  </si>
  <si>
    <t>GEA010</t>
  </si>
  <si>
    <t>Bidón de hasta 60 litros de capacidad para residuos peligrosos procedentes de la construcción o demolición, apto para almacenar residuos de pintura y barniz que contienen disolventes orgánicos u otras sustancias peligrosas.</t>
  </si>
  <si>
    <t>GEB015</t>
  </si>
  <si>
    <t>Transporte de bidón de 60 litros de capacidad con residuos peligrosos procedentes de la construcción o demolición, a vertedero específico, instalación de tratamiento de residuos de construcción y demolición externa a la obra o centro de valorización o eliminación de residuos, considerando la carga y descarga de los bidones.</t>
  </si>
  <si>
    <t>GEC010</t>
  </si>
  <si>
    <t>Canon de vertido por entrega a gestor autorizado de residuos peligrosos, de bidón de 60 litros de capacidad con residuos de pintura, barniz o disolventes, que contienen disolventes orgánicos u otras sustancias peligrosas procedentes de la construcción o demolición. El precio no incluye el recipiente ni el transporte.</t>
  </si>
  <si>
    <t>CAPÍTULO 10.- CONTROL DE CALIDAD Y SEGURIDAD Y SALUD</t>
  </si>
  <si>
    <t>CCE001</t>
  </si>
  <si>
    <t>Control de Calidad y Ejecución de obra.</t>
  </si>
  <si>
    <t>PGA001</t>
  </si>
  <si>
    <t>Gestión Ambiental de obra. Incluye la redacción de un Plan de Gestión Ambiental previo al incio de obra, que incluirá un Plan de Gestión de Residuos. Análisis de normativa sectorial y aplicación en Planes descritos en esta partida. Se incluye el seguimiento y control continuo de obra, así como el establecimineto y aplicación de medidas preventivas y correctoras y metodología de controles a realizar por el adjdicatario. Incluye formación de trabajadores que permita concocer medidas para corregir impacto ambiental y ejecute obra conforme a buenas prácticas.</t>
  </si>
  <si>
    <t>SSO001</t>
  </si>
  <si>
    <t>Seguridad y Salud en obra.</t>
  </si>
  <si>
    <t>PRESUPUESTO DE EJECUCIÓN MATERIAL</t>
  </si>
  <si>
    <t>GASTOS GENERALES</t>
  </si>
  <si>
    <t>BENEFICIO INDUSTRIAL</t>
  </si>
  <si>
    <t>BASE IMPONIBLE (PRESPUESTO EJECUCIÓN CONTRATA), sin IVA</t>
  </si>
  <si>
    <t>IVA</t>
  </si>
  <si>
    <t>TOTAL, IVA INCLUIDO</t>
  </si>
  <si>
    <t>Firma:</t>
  </si>
  <si>
    <t>PROYECTO</t>
  </si>
  <si>
    <t>OFERTA</t>
  </si>
  <si>
    <t>IMPORTE</t>
  </si>
  <si>
    <t>PRECIO EJECUCIÓN MATERIAL</t>
  </si>
  <si>
    <t>DESIMPLANTACIÓN OFICINAS CRISTALIA</t>
  </si>
  <si>
    <t>MEDICIÓN</t>
  </si>
  <si>
    <t>COD.</t>
  </si>
  <si>
    <t xml:space="preserve">TOTAL CAPÍTULO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</si>
</sst>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_ ;[Red]\-#,##0.00\ "/>
  </numFmts>
  <fonts count="2" x14ac:knownFonts="1">
    <font>
      <sz val="11"/>
      <color theme="1"/>
      <name val="Calibri"/>
      <family val="2"/>
      <scheme val="minor"/>
    </font>
    <font>
      <b/>
      <sz val="11"/>
      <color theme="1"/>
      <name val="Calibri"/>
      <family val="2"/>
      <scheme val="minor"/>
    </font>
  </fonts>
  <fills count="5">
    <fill>
      <patternFill patternType="none"/>
    </fill>
    <fill>
      <patternFill patternType="gray125"/>
    </fill>
    <fill>
      <patternFill patternType="solid">
        <fgColor theme="4" tint="0.79998168889431442"/>
        <bgColor indexed="64"/>
      </patternFill>
    </fill>
    <fill>
      <patternFill patternType="solid">
        <fgColor rgb="FFFFFFCC"/>
        <bgColor indexed="64"/>
      </patternFill>
    </fill>
    <fill>
      <patternFill patternType="solid">
        <fgColor theme="4" tint="0.39997558519241921"/>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s>
  <cellStyleXfs count="1">
    <xf numFmtId="0" fontId="0" fillId="0" borderId="0"/>
  </cellStyleXfs>
  <cellXfs count="52">
    <xf numFmtId="0" fontId="0" fillId="0" borderId="0" xfId="0"/>
    <xf numFmtId="0" fontId="1" fillId="0" borderId="0" xfId="0" applyFont="1" applyAlignment="1">
      <alignment vertical="center"/>
    </xf>
    <xf numFmtId="0" fontId="1" fillId="0" borderId="0" xfId="0" applyFont="1" applyAlignment="1">
      <alignment horizontal="center" vertical="center"/>
    </xf>
    <xf numFmtId="0" fontId="1" fillId="0" borderId="0" xfId="0" applyFont="1" applyAlignment="1">
      <alignment horizontal="center" vertical="justify"/>
    </xf>
    <xf numFmtId="0" fontId="0" fillId="0" borderId="1" xfId="0" applyBorder="1" applyAlignment="1">
      <alignment horizontal="center" vertical="top"/>
    </xf>
    <xf numFmtId="164" fontId="0" fillId="0" borderId="1" xfId="0" applyNumberFormat="1" applyBorder="1"/>
    <xf numFmtId="164" fontId="0" fillId="0" borderId="1" xfId="0" applyNumberFormat="1" applyBorder="1" applyAlignment="1">
      <alignment vertical="top"/>
    </xf>
    <xf numFmtId="0" fontId="0" fillId="0" borderId="1" xfId="0" applyBorder="1" applyAlignment="1">
      <alignment vertical="distributed"/>
    </xf>
    <xf numFmtId="0" fontId="0" fillId="0" borderId="4" xfId="0" applyBorder="1"/>
    <xf numFmtId="0" fontId="0" fillId="0" borderId="3" xfId="0" applyBorder="1"/>
    <xf numFmtId="9" fontId="0" fillId="0" borderId="1" xfId="0" applyNumberFormat="1" applyBorder="1"/>
    <xf numFmtId="164" fontId="1" fillId="4" borderId="2" xfId="0" applyNumberFormat="1" applyFont="1" applyFill="1" applyBorder="1" applyAlignment="1">
      <alignment vertical="center"/>
    </xf>
    <xf numFmtId="164" fontId="1" fillId="4" borderId="3" xfId="0" applyNumberFormat="1" applyFont="1" applyFill="1" applyBorder="1" applyAlignment="1">
      <alignment vertical="center"/>
    </xf>
    <xf numFmtId="0" fontId="1" fillId="4" borderId="4" xfId="0" applyFont="1" applyFill="1" applyBorder="1" applyAlignment="1">
      <alignment vertical="center"/>
    </xf>
    <xf numFmtId="0" fontId="1" fillId="0" borderId="5" xfId="0" applyFont="1" applyBorder="1"/>
    <xf numFmtId="0" fontId="1" fillId="0" borderId="6" xfId="0" applyFont="1" applyBorder="1"/>
    <xf numFmtId="0" fontId="1" fillId="0" borderId="7" xfId="0" applyFont="1" applyBorder="1" applyAlignment="1">
      <alignment horizontal="centerContinuous" vertical="center" wrapText="1"/>
    </xf>
    <xf numFmtId="0" fontId="1" fillId="0" borderId="7" xfId="0" applyFont="1" applyBorder="1" applyAlignment="1">
      <alignment horizontal="centerContinuous" vertical="center"/>
    </xf>
    <xf numFmtId="0" fontId="1" fillId="0" borderId="8" xfId="0" applyFont="1" applyBorder="1" applyAlignment="1">
      <alignment horizontal="centerContinuous"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10" xfId="0" applyBorder="1" applyAlignment="1">
      <alignment horizontal="center" vertical="justify"/>
    </xf>
    <xf numFmtId="0" fontId="0" fillId="0" borderId="11" xfId="0" applyBorder="1" applyAlignment="1">
      <alignment horizontal="center" vertical="center"/>
    </xf>
    <xf numFmtId="0" fontId="1" fillId="4" borderId="5" xfId="0" applyFont="1" applyFill="1" applyBorder="1" applyAlignment="1">
      <alignment vertical="center"/>
    </xf>
    <xf numFmtId="0" fontId="0" fillId="4" borderId="12" xfId="0" applyFill="1" applyBorder="1"/>
    <xf numFmtId="0" fontId="0" fillId="4" borderId="13" xfId="0" applyFill="1" applyBorder="1"/>
    <xf numFmtId="0" fontId="0" fillId="0" borderId="14" xfId="0" applyBorder="1" applyAlignment="1">
      <alignment horizontal="center" vertical="top"/>
    </xf>
    <xf numFmtId="164" fontId="0" fillId="0" borderId="15" xfId="0" applyNumberFormat="1" applyBorder="1"/>
    <xf numFmtId="0" fontId="1" fillId="2" borderId="16" xfId="0" applyFont="1" applyFill="1" applyBorder="1" applyAlignment="1">
      <alignment horizontal="center" vertical="center"/>
    </xf>
    <xf numFmtId="164" fontId="1" fillId="2" borderId="17" xfId="0" applyNumberFormat="1" applyFont="1" applyFill="1" applyBorder="1" applyAlignment="1">
      <alignment vertical="center"/>
    </xf>
    <xf numFmtId="0" fontId="1" fillId="2" borderId="17" xfId="0" applyFont="1" applyFill="1" applyBorder="1" applyAlignment="1">
      <alignment horizontal="center" vertical="center"/>
    </xf>
    <xf numFmtId="164" fontId="1" fillId="2" borderId="17" xfId="0" applyNumberFormat="1" applyFont="1" applyFill="1" applyBorder="1" applyAlignment="1">
      <alignment horizontal="right" vertical="center"/>
    </xf>
    <xf numFmtId="164" fontId="1" fillId="2" borderId="18" xfId="0" applyNumberFormat="1" applyFont="1" applyFill="1" applyBorder="1" applyAlignment="1">
      <alignment vertical="center"/>
    </xf>
    <xf numFmtId="164" fontId="1" fillId="2" borderId="19" xfId="0" applyNumberFormat="1" applyFont="1" applyFill="1" applyBorder="1" applyAlignment="1">
      <alignment vertical="center"/>
    </xf>
    <xf numFmtId="164" fontId="1" fillId="2" borderId="20" xfId="0" applyNumberFormat="1" applyFont="1" applyFill="1" applyBorder="1" applyAlignment="1">
      <alignment vertical="center"/>
    </xf>
    <xf numFmtId="0" fontId="1" fillId="2" borderId="5" xfId="0" applyFont="1" applyFill="1" applyBorder="1" applyAlignment="1">
      <alignment horizontal="left" vertical="center"/>
    </xf>
    <xf numFmtId="0" fontId="1" fillId="2" borderId="12" xfId="0" applyFont="1" applyFill="1" applyBorder="1" applyAlignment="1">
      <alignment vertical="center"/>
    </xf>
    <xf numFmtId="164" fontId="1" fillId="2" borderId="21" xfId="0" applyNumberFormat="1" applyFont="1" applyFill="1" applyBorder="1" applyAlignment="1">
      <alignment vertical="center"/>
    </xf>
    <xf numFmtId="164" fontId="1" fillId="2" borderId="6" xfId="0" applyNumberFormat="1" applyFont="1" applyFill="1" applyBorder="1" applyAlignment="1">
      <alignment vertical="center"/>
    </xf>
    <xf numFmtId="164" fontId="1" fillId="2" borderId="13" xfId="0" applyNumberFormat="1" applyFont="1" applyFill="1" applyBorder="1" applyAlignment="1">
      <alignment vertical="center"/>
    </xf>
    <xf numFmtId="0" fontId="0" fillId="0" borderId="22" xfId="0" applyBorder="1" applyAlignment="1">
      <alignment horizontal="left" indent="1"/>
    </xf>
    <xf numFmtId="0" fontId="1" fillId="4" borderId="22" xfId="0" applyFont="1" applyFill="1" applyBorder="1" applyAlignment="1">
      <alignment horizontal="left" vertical="center"/>
    </xf>
    <xf numFmtId="164" fontId="1" fillId="4" borderId="23" xfId="0" applyNumberFormat="1" applyFont="1" applyFill="1" applyBorder="1" applyAlignment="1">
      <alignment vertical="center"/>
    </xf>
    <xf numFmtId="0" fontId="1" fillId="4" borderId="16" xfId="0" applyFont="1" applyFill="1" applyBorder="1" applyAlignment="1">
      <alignment horizontal="left" vertical="center"/>
    </xf>
    <xf numFmtId="0" fontId="1" fillId="4" borderId="17" xfId="0" applyFont="1" applyFill="1" applyBorder="1" applyAlignment="1">
      <alignment vertical="center"/>
    </xf>
    <xf numFmtId="164" fontId="1" fillId="4" borderId="18" xfId="0" applyNumberFormat="1" applyFont="1" applyFill="1" applyBorder="1" applyAlignment="1">
      <alignment vertical="center"/>
    </xf>
    <xf numFmtId="164" fontId="1" fillId="4" borderId="19" xfId="0" applyNumberFormat="1" applyFont="1" applyFill="1" applyBorder="1" applyAlignment="1">
      <alignment vertical="center"/>
    </xf>
    <xf numFmtId="164" fontId="1" fillId="4" borderId="20" xfId="0" applyNumberFormat="1" applyFont="1" applyFill="1" applyBorder="1" applyAlignment="1">
      <alignment vertical="center"/>
    </xf>
    <xf numFmtId="164" fontId="0" fillId="3" borderId="1" xfId="0" applyNumberFormat="1" applyFill="1" applyBorder="1" applyProtection="1">
      <protection locked="0"/>
    </xf>
    <xf numFmtId="4" fontId="0" fillId="0" borderId="1" xfId="0" applyNumberFormat="1" applyBorder="1"/>
    <xf numFmtId="9" fontId="0" fillId="3" borderId="1" xfId="0" applyNumberFormat="1" applyFill="1" applyBorder="1" applyProtection="1">
      <protection locked="0"/>
    </xf>
    <xf numFmtId="164" fontId="0" fillId="3" borderId="1" xfId="0" applyNumberFormat="1" applyFill="1" applyBorder="1"/>
  </cellXfs>
  <cellStyles count="1">
    <cellStyle name="Normal"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419100</xdr:colOff>
      <xdr:row>1</xdr:row>
      <xdr:rowOff>76200</xdr:rowOff>
    </xdr:from>
    <xdr:to>
      <xdr:col>2</xdr:col>
      <xdr:colOff>245219</xdr:colOff>
      <xdr:row>1</xdr:row>
      <xdr:rowOff>568959</xdr:rowOff>
    </xdr:to>
    <xdr:pic>
      <xdr:nvPicPr>
        <xdr:cNvPr id="2" name="Picture 30" descr="Descripción: LogCroma.jpg                                                   0009FA19Rafa                           ABA78158:">
          <a:extLst>
            <a:ext uri="{FF2B5EF4-FFF2-40B4-BE49-F238E27FC236}">
              <a16:creationId xmlns:a16="http://schemas.microsoft.com/office/drawing/2014/main" id="{5991FD85-1CA8-4844-88B1-C5C3A833FBAB}"/>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19100" y="76200"/>
          <a:ext cx="807194" cy="492759"/>
        </a:xfrm>
        <a:prstGeom prst="rect">
          <a:avLst/>
        </a:prstGeom>
        <a:noFill/>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ABFCE0-92B4-4023-9758-EBFF4414243E}">
  <sheetPr>
    <pageSetUpPr fitToPage="1"/>
  </sheetPr>
  <dimension ref="B1:I127"/>
  <sheetViews>
    <sheetView showGridLines="0" tabSelected="1" topLeftCell="A110" zoomScaleNormal="100" zoomScaleSheetLayoutView="40" workbookViewId="0">
      <selection activeCell="H116" sqref="H116"/>
    </sheetView>
  </sheetViews>
  <sheetFormatPr baseColWidth="10" defaultRowHeight="15" x14ac:dyDescent="0.25"/>
  <cols>
    <col min="1" max="1" width="2.7109375" customWidth="1"/>
    <col min="2" max="2" width="14.7109375" customWidth="1"/>
    <col min="3" max="3" width="10.7109375" customWidth="1"/>
    <col min="4" max="4" width="4" bestFit="1" customWidth="1"/>
    <col min="5" max="5" width="50.7109375" customWidth="1"/>
    <col min="6" max="6" width="10.7109375" customWidth="1"/>
    <col min="7" max="7" width="12.7109375" customWidth="1"/>
    <col min="8" max="8" width="10.7109375" customWidth="1"/>
    <col min="9" max="9" width="12.7109375" customWidth="1"/>
    <col min="10" max="10" width="2.7109375" customWidth="1"/>
  </cols>
  <sheetData>
    <row r="1" spans="2:9" ht="15.75" thickBot="1" x14ac:dyDescent="0.3"/>
    <row r="2" spans="2:9" ht="51" customHeight="1" x14ac:dyDescent="0.25">
      <c r="B2" s="14"/>
      <c r="C2" s="15"/>
      <c r="D2" s="16" t="s">
        <v>198</v>
      </c>
      <c r="E2" s="17"/>
      <c r="F2" s="17" t="s">
        <v>194</v>
      </c>
      <c r="G2" s="17"/>
      <c r="H2" s="17" t="s">
        <v>195</v>
      </c>
      <c r="I2" s="18"/>
    </row>
    <row r="3" spans="2:9" ht="45.75" thickBot="1" x14ac:dyDescent="0.3">
      <c r="B3" s="19" t="s">
        <v>200</v>
      </c>
      <c r="C3" s="20" t="s">
        <v>199</v>
      </c>
      <c r="D3" s="20" t="s">
        <v>0</v>
      </c>
      <c r="E3" s="20" t="s">
        <v>1</v>
      </c>
      <c r="F3" s="21" t="s">
        <v>197</v>
      </c>
      <c r="G3" s="20" t="s">
        <v>196</v>
      </c>
      <c r="H3" s="21" t="s">
        <v>197</v>
      </c>
      <c r="I3" s="22" t="s">
        <v>196</v>
      </c>
    </row>
    <row r="4" spans="2:9" ht="9" customHeight="1" thickBot="1" x14ac:dyDescent="0.3">
      <c r="B4" s="1"/>
      <c r="C4" s="2"/>
      <c r="D4" s="1"/>
      <c r="E4" s="1"/>
      <c r="F4" s="3"/>
      <c r="G4" s="2"/>
      <c r="H4" s="3"/>
      <c r="I4" s="2"/>
    </row>
    <row r="5" spans="2:9" ht="18" customHeight="1" x14ac:dyDescent="0.25">
      <c r="B5" s="23" t="s">
        <v>2</v>
      </c>
      <c r="C5" s="24"/>
      <c r="D5" s="24"/>
      <c r="E5" s="24"/>
      <c r="F5" s="24"/>
      <c r="G5" s="24"/>
      <c r="H5" s="24"/>
      <c r="I5" s="25"/>
    </row>
    <row r="6" spans="2:9" ht="180" x14ac:dyDescent="0.25">
      <c r="B6" s="26" t="s">
        <v>3</v>
      </c>
      <c r="C6" s="6">
        <v>30.61</v>
      </c>
      <c r="D6" s="4" t="s">
        <v>4</v>
      </c>
      <c r="E6" s="7" t="s">
        <v>5</v>
      </c>
      <c r="F6" s="49">
        <v>82.25</v>
      </c>
      <c r="G6" s="5">
        <f>+C6*F6</f>
        <v>2517.6725000000001</v>
      </c>
      <c r="H6" s="48">
        <v>0</v>
      </c>
      <c r="I6" s="27">
        <f>+C6*H6</f>
        <v>0</v>
      </c>
    </row>
    <row r="7" spans="2:9" ht="60" x14ac:dyDescent="0.25">
      <c r="B7" s="26" t="s">
        <v>6</v>
      </c>
      <c r="C7" s="6">
        <v>30.66</v>
      </c>
      <c r="D7" s="4" t="s">
        <v>7</v>
      </c>
      <c r="E7" s="7" t="s">
        <v>8</v>
      </c>
      <c r="F7" s="49">
        <v>18.670000000000002</v>
      </c>
      <c r="G7" s="5">
        <f t="shared" ref="G7:G78" si="0">+C7*F7</f>
        <v>572.42220000000009</v>
      </c>
      <c r="H7" s="48">
        <v>0</v>
      </c>
      <c r="I7" s="27">
        <f t="shared" ref="I7:I78" si="1">+C7*H7</f>
        <v>0</v>
      </c>
    </row>
    <row r="8" spans="2:9" ht="90" x14ac:dyDescent="0.25">
      <c r="B8" s="26" t="s">
        <v>9</v>
      </c>
      <c r="C8" s="6">
        <v>12.1</v>
      </c>
      <c r="D8" s="4" t="s">
        <v>7</v>
      </c>
      <c r="E8" s="7" t="s">
        <v>10</v>
      </c>
      <c r="F8" s="49">
        <v>24.93</v>
      </c>
      <c r="G8" s="5">
        <f t="shared" si="0"/>
        <v>301.65299999999996</v>
      </c>
      <c r="H8" s="48">
        <v>0</v>
      </c>
      <c r="I8" s="27">
        <f t="shared" si="1"/>
        <v>0</v>
      </c>
    </row>
    <row r="9" spans="2:9" ht="180" x14ac:dyDescent="0.25">
      <c r="B9" s="26" t="s">
        <v>11</v>
      </c>
      <c r="C9" s="6">
        <v>1</v>
      </c>
      <c r="D9" s="4" t="s">
        <v>12</v>
      </c>
      <c r="E9" s="7" t="s">
        <v>13</v>
      </c>
      <c r="F9" s="49">
        <v>447.56</v>
      </c>
      <c r="G9" s="5">
        <f t="shared" si="0"/>
        <v>447.56</v>
      </c>
      <c r="H9" s="48">
        <v>0</v>
      </c>
      <c r="I9" s="27">
        <f t="shared" si="1"/>
        <v>0</v>
      </c>
    </row>
    <row r="10" spans="2:9" ht="75" x14ac:dyDescent="0.25">
      <c r="B10" s="26" t="s">
        <v>14</v>
      </c>
      <c r="C10" s="6">
        <v>9</v>
      </c>
      <c r="D10" s="4" t="s">
        <v>12</v>
      </c>
      <c r="E10" s="7" t="s">
        <v>15</v>
      </c>
      <c r="F10" s="49">
        <v>36.700000000000003</v>
      </c>
      <c r="G10" s="5">
        <f t="shared" si="0"/>
        <v>330.3</v>
      </c>
      <c r="H10" s="48">
        <v>0</v>
      </c>
      <c r="I10" s="27">
        <f t="shared" si="1"/>
        <v>0</v>
      </c>
    </row>
    <row r="11" spans="2:9" ht="75" x14ac:dyDescent="0.25">
      <c r="B11" s="26" t="s">
        <v>16</v>
      </c>
      <c r="C11" s="6">
        <v>8</v>
      </c>
      <c r="D11" s="4" t="s">
        <v>12</v>
      </c>
      <c r="E11" s="7" t="s">
        <v>17</v>
      </c>
      <c r="F11" s="49">
        <v>57.92</v>
      </c>
      <c r="G11" s="5">
        <f t="shared" si="0"/>
        <v>463.36</v>
      </c>
      <c r="H11" s="48">
        <v>0</v>
      </c>
      <c r="I11" s="27">
        <f t="shared" si="1"/>
        <v>0</v>
      </c>
    </row>
    <row r="12" spans="2:9" ht="90" x14ac:dyDescent="0.25">
      <c r="B12" s="26" t="s">
        <v>18</v>
      </c>
      <c r="C12" s="6">
        <v>332.28</v>
      </c>
      <c r="D12" s="4" t="s">
        <v>19</v>
      </c>
      <c r="E12" s="7" t="s">
        <v>20</v>
      </c>
      <c r="F12" s="49">
        <v>21.88</v>
      </c>
      <c r="G12" s="5">
        <f t="shared" si="0"/>
        <v>7270.286399999999</v>
      </c>
      <c r="H12" s="48">
        <v>0</v>
      </c>
      <c r="I12" s="27">
        <f t="shared" si="1"/>
        <v>0</v>
      </c>
    </row>
    <row r="13" spans="2:9" ht="90" x14ac:dyDescent="0.25">
      <c r="B13" s="26" t="s">
        <v>21</v>
      </c>
      <c r="C13" s="6">
        <v>163.49</v>
      </c>
      <c r="D13" s="4" t="s">
        <v>19</v>
      </c>
      <c r="E13" s="7" t="s">
        <v>22</v>
      </c>
      <c r="F13" s="49">
        <v>24.74</v>
      </c>
      <c r="G13" s="5">
        <f t="shared" si="0"/>
        <v>4044.7426</v>
      </c>
      <c r="H13" s="48">
        <v>0</v>
      </c>
      <c r="I13" s="27">
        <f t="shared" si="1"/>
        <v>0</v>
      </c>
    </row>
    <row r="14" spans="2:9" ht="90" x14ac:dyDescent="0.25">
      <c r="B14" s="26" t="s">
        <v>23</v>
      </c>
      <c r="C14" s="6">
        <v>247.89</v>
      </c>
      <c r="D14" s="4" t="s">
        <v>19</v>
      </c>
      <c r="E14" s="7" t="s">
        <v>24</v>
      </c>
      <c r="F14" s="49">
        <v>0.64</v>
      </c>
      <c r="G14" s="5">
        <f t="shared" si="0"/>
        <v>158.64959999999999</v>
      </c>
      <c r="H14" s="48">
        <v>0</v>
      </c>
      <c r="I14" s="27">
        <f t="shared" si="1"/>
        <v>0</v>
      </c>
    </row>
    <row r="15" spans="2:9" ht="105" x14ac:dyDescent="0.25">
      <c r="B15" s="26" t="s">
        <v>25</v>
      </c>
      <c r="C15" s="6">
        <v>939.45</v>
      </c>
      <c r="D15" s="4" t="s">
        <v>19</v>
      </c>
      <c r="E15" s="7" t="s">
        <v>26</v>
      </c>
      <c r="F15" s="49">
        <v>7.84</v>
      </c>
      <c r="G15" s="5">
        <f t="shared" si="0"/>
        <v>7365.2880000000005</v>
      </c>
      <c r="H15" s="48">
        <v>0</v>
      </c>
      <c r="I15" s="27">
        <f t="shared" si="1"/>
        <v>0</v>
      </c>
    </row>
    <row r="16" spans="2:9" ht="90" x14ac:dyDescent="0.25">
      <c r="B16" s="26" t="s">
        <v>27</v>
      </c>
      <c r="C16" s="6">
        <v>88</v>
      </c>
      <c r="D16" s="4" t="s">
        <v>19</v>
      </c>
      <c r="E16" s="7" t="s">
        <v>28</v>
      </c>
      <c r="F16" s="49">
        <v>3.9</v>
      </c>
      <c r="G16" s="5">
        <f t="shared" si="0"/>
        <v>343.2</v>
      </c>
      <c r="H16" s="48">
        <v>0</v>
      </c>
      <c r="I16" s="27">
        <f t="shared" si="1"/>
        <v>0</v>
      </c>
    </row>
    <row r="17" spans="2:9" ht="105" x14ac:dyDescent="0.25">
      <c r="B17" s="26" t="s">
        <v>29</v>
      </c>
      <c r="C17" s="6">
        <v>45.54</v>
      </c>
      <c r="D17" s="4" t="s">
        <v>19</v>
      </c>
      <c r="E17" s="7" t="s">
        <v>30</v>
      </c>
      <c r="F17" s="49">
        <v>3.63</v>
      </c>
      <c r="G17" s="5">
        <f t="shared" si="0"/>
        <v>165.31019999999998</v>
      </c>
      <c r="H17" s="48">
        <v>0</v>
      </c>
      <c r="I17" s="27">
        <f t="shared" si="1"/>
        <v>0</v>
      </c>
    </row>
    <row r="18" spans="2:9" ht="120" x14ac:dyDescent="0.25">
      <c r="B18" s="26" t="s">
        <v>31</v>
      </c>
      <c r="C18" s="6">
        <v>24.35</v>
      </c>
      <c r="D18" s="4" t="s">
        <v>19</v>
      </c>
      <c r="E18" s="7" t="s">
        <v>32</v>
      </c>
      <c r="F18" s="49">
        <v>7.26</v>
      </c>
      <c r="G18" s="5">
        <f t="shared" si="0"/>
        <v>176.78100000000001</v>
      </c>
      <c r="H18" s="48">
        <v>0</v>
      </c>
      <c r="I18" s="27">
        <f t="shared" si="1"/>
        <v>0</v>
      </c>
    </row>
    <row r="19" spans="2:9" ht="45" x14ac:dyDescent="0.25">
      <c r="B19" s="26" t="s">
        <v>33</v>
      </c>
      <c r="C19" s="6">
        <v>215.09</v>
      </c>
      <c r="D19" s="4" t="s">
        <v>7</v>
      </c>
      <c r="E19" s="7" t="s">
        <v>34</v>
      </c>
      <c r="F19" s="49">
        <v>1.1100000000000001</v>
      </c>
      <c r="G19" s="5">
        <f t="shared" si="0"/>
        <v>238.74990000000003</v>
      </c>
      <c r="H19" s="48">
        <v>0</v>
      </c>
      <c r="I19" s="27">
        <f t="shared" si="1"/>
        <v>0</v>
      </c>
    </row>
    <row r="20" spans="2:9" ht="90" x14ac:dyDescent="0.25">
      <c r="B20" s="26" t="s">
        <v>35</v>
      </c>
      <c r="C20" s="6">
        <v>1195.95</v>
      </c>
      <c r="D20" s="4" t="s">
        <v>19</v>
      </c>
      <c r="E20" s="7" t="s">
        <v>36</v>
      </c>
      <c r="F20" s="49">
        <v>9.76</v>
      </c>
      <c r="G20" s="5">
        <f t="shared" si="0"/>
        <v>11672.472</v>
      </c>
      <c r="H20" s="48">
        <v>0</v>
      </c>
      <c r="I20" s="27">
        <f t="shared" si="1"/>
        <v>0</v>
      </c>
    </row>
    <row r="21" spans="2:9" ht="105" x14ac:dyDescent="0.25">
      <c r="B21" s="26" t="s">
        <v>37</v>
      </c>
      <c r="C21" s="6">
        <v>1195.95</v>
      </c>
      <c r="D21" s="4" t="s">
        <v>19</v>
      </c>
      <c r="E21" s="7" t="s">
        <v>38</v>
      </c>
      <c r="F21" s="49">
        <v>12.02</v>
      </c>
      <c r="G21" s="5">
        <f t="shared" si="0"/>
        <v>14375.319</v>
      </c>
      <c r="H21" s="48">
        <v>0</v>
      </c>
      <c r="I21" s="27">
        <f t="shared" si="1"/>
        <v>0</v>
      </c>
    </row>
    <row r="22" spans="2:9" ht="120" x14ac:dyDescent="0.25">
      <c r="B22" s="26" t="s">
        <v>39</v>
      </c>
      <c r="C22" s="6">
        <v>690.38</v>
      </c>
      <c r="D22" s="4" t="s">
        <v>7</v>
      </c>
      <c r="E22" s="7" t="s">
        <v>40</v>
      </c>
      <c r="F22" s="49">
        <v>2.89</v>
      </c>
      <c r="G22" s="5">
        <f t="shared" si="0"/>
        <v>1995.1982</v>
      </c>
      <c r="H22" s="48">
        <v>0</v>
      </c>
      <c r="I22" s="27">
        <f t="shared" si="1"/>
        <v>0</v>
      </c>
    </row>
    <row r="23" spans="2:9" ht="120" x14ac:dyDescent="0.25">
      <c r="B23" s="26" t="s">
        <v>41</v>
      </c>
      <c r="C23" s="6">
        <v>18</v>
      </c>
      <c r="D23" s="4" t="s">
        <v>12</v>
      </c>
      <c r="E23" s="7" t="s">
        <v>42</v>
      </c>
      <c r="F23" s="49">
        <v>5.66</v>
      </c>
      <c r="G23" s="5">
        <f t="shared" si="0"/>
        <v>101.88</v>
      </c>
      <c r="H23" s="48">
        <v>0</v>
      </c>
      <c r="I23" s="27">
        <f t="shared" si="1"/>
        <v>0</v>
      </c>
    </row>
    <row r="24" spans="2:9" ht="120" x14ac:dyDescent="0.25">
      <c r="B24" s="26" t="s">
        <v>43</v>
      </c>
      <c r="C24" s="6">
        <v>1</v>
      </c>
      <c r="D24" s="4" t="s">
        <v>12</v>
      </c>
      <c r="E24" s="7" t="s">
        <v>44</v>
      </c>
      <c r="F24" s="49">
        <v>618.58000000000004</v>
      </c>
      <c r="G24" s="5">
        <f t="shared" si="0"/>
        <v>618.58000000000004</v>
      </c>
      <c r="H24" s="48">
        <v>0</v>
      </c>
      <c r="I24" s="27">
        <f t="shared" si="1"/>
        <v>0</v>
      </c>
    </row>
    <row r="25" spans="2:9" ht="90" x14ac:dyDescent="0.25">
      <c r="B25" s="26" t="s">
        <v>45</v>
      </c>
      <c r="C25" s="6">
        <v>1</v>
      </c>
      <c r="D25" s="4" t="s">
        <v>12</v>
      </c>
      <c r="E25" s="7" t="s">
        <v>46</v>
      </c>
      <c r="F25" s="49">
        <v>670.87</v>
      </c>
      <c r="G25" s="5">
        <f t="shared" si="0"/>
        <v>670.87</v>
      </c>
      <c r="H25" s="48">
        <v>0</v>
      </c>
      <c r="I25" s="27">
        <f t="shared" si="1"/>
        <v>0</v>
      </c>
    </row>
    <row r="26" spans="2:9" ht="120" x14ac:dyDescent="0.25">
      <c r="B26" s="26" t="s">
        <v>47</v>
      </c>
      <c r="C26" s="6">
        <v>8</v>
      </c>
      <c r="D26" s="4" t="s">
        <v>19</v>
      </c>
      <c r="E26" s="7" t="s">
        <v>48</v>
      </c>
      <c r="F26" s="49">
        <v>21.36</v>
      </c>
      <c r="G26" s="5">
        <f t="shared" si="0"/>
        <v>170.88</v>
      </c>
      <c r="H26" s="48">
        <v>0</v>
      </c>
      <c r="I26" s="27">
        <f t="shared" si="1"/>
        <v>0</v>
      </c>
    </row>
    <row r="27" spans="2:9" ht="60" x14ac:dyDescent="0.25">
      <c r="B27" s="26" t="s">
        <v>49</v>
      </c>
      <c r="C27" s="6">
        <v>38</v>
      </c>
      <c r="D27" s="4" t="s">
        <v>12</v>
      </c>
      <c r="E27" s="7" t="s">
        <v>50</v>
      </c>
      <c r="F27" s="49">
        <v>5.3</v>
      </c>
      <c r="G27" s="5">
        <f t="shared" si="0"/>
        <v>201.4</v>
      </c>
      <c r="H27" s="48">
        <v>0</v>
      </c>
      <c r="I27" s="27">
        <f t="shared" si="1"/>
        <v>0</v>
      </c>
    </row>
    <row r="28" spans="2:9" ht="165" x14ac:dyDescent="0.25">
      <c r="B28" s="26" t="s">
        <v>51</v>
      </c>
      <c r="C28" s="6">
        <v>3</v>
      </c>
      <c r="D28" s="4" t="s">
        <v>52</v>
      </c>
      <c r="E28" s="7" t="s">
        <v>53</v>
      </c>
      <c r="F28" s="49">
        <v>102.6</v>
      </c>
      <c r="G28" s="5">
        <f t="shared" si="0"/>
        <v>307.79999999999995</v>
      </c>
      <c r="H28" s="48">
        <v>0</v>
      </c>
      <c r="I28" s="27">
        <f t="shared" si="1"/>
        <v>0</v>
      </c>
    </row>
    <row r="29" spans="2:9" ht="90" x14ac:dyDescent="0.25">
      <c r="B29" s="26" t="s">
        <v>54</v>
      </c>
      <c r="C29" s="6">
        <v>363.82</v>
      </c>
      <c r="D29" s="4" t="s">
        <v>19</v>
      </c>
      <c r="E29" s="7" t="s">
        <v>55</v>
      </c>
      <c r="F29" s="49">
        <v>13.46</v>
      </c>
      <c r="G29" s="5">
        <f t="shared" si="0"/>
        <v>4897.0172000000002</v>
      </c>
      <c r="H29" s="48">
        <v>0</v>
      </c>
      <c r="I29" s="27">
        <f t="shared" si="1"/>
        <v>0</v>
      </c>
    </row>
    <row r="30" spans="2:9" ht="120" x14ac:dyDescent="0.25">
      <c r="B30" s="26" t="s">
        <v>56</v>
      </c>
      <c r="C30" s="6">
        <v>363.82</v>
      </c>
      <c r="D30" s="4" t="s">
        <v>19</v>
      </c>
      <c r="E30" s="7" t="s">
        <v>57</v>
      </c>
      <c r="F30" s="49">
        <v>3.75</v>
      </c>
      <c r="G30" s="5">
        <f t="shared" si="0"/>
        <v>1364.325</v>
      </c>
      <c r="H30" s="48">
        <v>0</v>
      </c>
      <c r="I30" s="27">
        <f t="shared" si="1"/>
        <v>0</v>
      </c>
    </row>
    <row r="31" spans="2:9" ht="60" x14ac:dyDescent="0.25">
      <c r="B31" s="26" t="s">
        <v>58</v>
      </c>
      <c r="C31" s="6">
        <v>5.15</v>
      </c>
      <c r="D31" s="4" t="s">
        <v>19</v>
      </c>
      <c r="E31" s="7" t="s">
        <v>59</v>
      </c>
      <c r="F31" s="49">
        <v>3.75</v>
      </c>
      <c r="G31" s="5">
        <f t="shared" si="0"/>
        <v>19.3125</v>
      </c>
      <c r="H31" s="48">
        <v>0</v>
      </c>
      <c r="I31" s="27">
        <f t="shared" si="1"/>
        <v>0</v>
      </c>
    </row>
    <row r="32" spans="2:9" ht="150" x14ac:dyDescent="0.25">
      <c r="B32" s="26" t="s">
        <v>60</v>
      </c>
      <c r="C32" s="6">
        <v>283</v>
      </c>
      <c r="D32" s="4" t="s">
        <v>61</v>
      </c>
      <c r="E32" s="7" t="s">
        <v>62</v>
      </c>
      <c r="F32" s="49">
        <v>7.99</v>
      </c>
      <c r="G32" s="5">
        <f t="shared" si="0"/>
        <v>2261.17</v>
      </c>
      <c r="H32" s="48">
        <v>0</v>
      </c>
      <c r="I32" s="27">
        <f t="shared" si="1"/>
        <v>0</v>
      </c>
    </row>
    <row r="33" spans="2:9" ht="15.75" thickBot="1" x14ac:dyDescent="0.3">
      <c r="B33" s="28"/>
      <c r="C33" s="29"/>
      <c r="D33" s="30"/>
      <c r="E33" s="31" t="s">
        <v>201</v>
      </c>
      <c r="F33" s="32"/>
      <c r="G33" s="33">
        <f>SUM(G6:G32)</f>
        <v>63052.199299999993</v>
      </c>
      <c r="H33" s="32"/>
      <c r="I33" s="34">
        <f>SUM(I6:I32)</f>
        <v>0</v>
      </c>
    </row>
    <row r="34" spans="2:9" ht="9" customHeight="1" thickBot="1" x14ac:dyDescent="0.3">
      <c r="B34" s="1"/>
      <c r="C34" s="2"/>
      <c r="D34" s="1"/>
      <c r="E34" s="1"/>
      <c r="F34" s="3"/>
      <c r="G34" s="2"/>
      <c r="H34" s="3"/>
      <c r="I34" s="2"/>
    </row>
    <row r="35" spans="2:9" ht="18" customHeight="1" x14ac:dyDescent="0.25">
      <c r="B35" s="23" t="s">
        <v>63</v>
      </c>
      <c r="C35" s="24"/>
      <c r="D35" s="24"/>
      <c r="E35" s="24"/>
      <c r="F35" s="24"/>
      <c r="G35" s="24"/>
      <c r="H35" s="24"/>
      <c r="I35" s="25"/>
    </row>
    <row r="36" spans="2:9" ht="105" x14ac:dyDescent="0.25">
      <c r="B36" s="26" t="s">
        <v>64</v>
      </c>
      <c r="C36" s="6">
        <v>939.45</v>
      </c>
      <c r="D36" s="4" t="s">
        <v>19</v>
      </c>
      <c r="E36" s="7" t="s">
        <v>65</v>
      </c>
      <c r="F36" s="49">
        <v>68.040000000000006</v>
      </c>
      <c r="G36" s="5">
        <f t="shared" si="0"/>
        <v>63920.178000000007</v>
      </c>
      <c r="H36" s="48">
        <v>0</v>
      </c>
      <c r="I36" s="27">
        <f t="shared" si="1"/>
        <v>0</v>
      </c>
    </row>
    <row r="37" spans="2:9" ht="195" x14ac:dyDescent="0.25">
      <c r="B37" s="26" t="s">
        <v>66</v>
      </c>
      <c r="C37" s="6">
        <v>88</v>
      </c>
      <c r="D37" s="4" t="s">
        <v>19</v>
      </c>
      <c r="E37" s="7" t="s">
        <v>67</v>
      </c>
      <c r="F37" s="49">
        <v>27.02</v>
      </c>
      <c r="G37" s="5">
        <f t="shared" si="0"/>
        <v>2377.7599999999998</v>
      </c>
      <c r="H37" s="48">
        <v>0</v>
      </c>
      <c r="I37" s="27">
        <f t="shared" si="1"/>
        <v>0</v>
      </c>
    </row>
    <row r="38" spans="2:9" ht="60" x14ac:dyDescent="0.25">
      <c r="B38" s="26" t="s">
        <v>68</v>
      </c>
      <c r="C38" s="6">
        <v>238</v>
      </c>
      <c r="D38" s="4" t="s">
        <v>61</v>
      </c>
      <c r="E38" s="7" t="s">
        <v>69</v>
      </c>
      <c r="F38" s="49">
        <v>17.87</v>
      </c>
      <c r="G38" s="5">
        <f t="shared" si="0"/>
        <v>4253.0600000000004</v>
      </c>
      <c r="H38" s="48">
        <v>0</v>
      </c>
      <c r="I38" s="27">
        <f t="shared" si="1"/>
        <v>0</v>
      </c>
    </row>
    <row r="39" spans="2:9" ht="60" x14ac:dyDescent="0.25">
      <c r="B39" s="26" t="s">
        <v>70</v>
      </c>
      <c r="C39" s="6">
        <v>44</v>
      </c>
      <c r="D39" s="4" t="s">
        <v>61</v>
      </c>
      <c r="E39" s="7" t="s">
        <v>71</v>
      </c>
      <c r="F39" s="49">
        <v>23.06</v>
      </c>
      <c r="G39" s="5">
        <f t="shared" si="0"/>
        <v>1014.64</v>
      </c>
      <c r="H39" s="48">
        <v>0</v>
      </c>
      <c r="I39" s="27">
        <f t="shared" si="1"/>
        <v>0</v>
      </c>
    </row>
    <row r="40" spans="2:9" ht="165" x14ac:dyDescent="0.25">
      <c r="B40" s="26" t="s">
        <v>72</v>
      </c>
      <c r="C40" s="6">
        <v>5</v>
      </c>
      <c r="D40" s="4" t="s">
        <v>61</v>
      </c>
      <c r="E40" s="7" t="s">
        <v>73</v>
      </c>
      <c r="F40" s="49">
        <v>224.27</v>
      </c>
      <c r="G40" s="5">
        <f t="shared" si="0"/>
        <v>1121.3500000000001</v>
      </c>
      <c r="H40" s="48">
        <v>0</v>
      </c>
      <c r="I40" s="27">
        <f t="shared" si="1"/>
        <v>0</v>
      </c>
    </row>
    <row r="41" spans="2:9" ht="225" x14ac:dyDescent="0.25">
      <c r="B41" s="26" t="s">
        <v>74</v>
      </c>
      <c r="C41" s="6">
        <v>6</v>
      </c>
      <c r="D41" s="4" t="s">
        <v>61</v>
      </c>
      <c r="E41" s="7" t="s">
        <v>75</v>
      </c>
      <c r="F41" s="49">
        <v>161.49</v>
      </c>
      <c r="G41" s="5">
        <f t="shared" si="0"/>
        <v>968.94</v>
      </c>
      <c r="H41" s="48">
        <v>0</v>
      </c>
      <c r="I41" s="27">
        <f t="shared" si="1"/>
        <v>0</v>
      </c>
    </row>
    <row r="42" spans="2:9" ht="270" x14ac:dyDescent="0.25">
      <c r="B42" s="26" t="s">
        <v>76</v>
      </c>
      <c r="C42" s="6">
        <v>1195.95</v>
      </c>
      <c r="D42" s="4" t="s">
        <v>19</v>
      </c>
      <c r="E42" s="7" t="s">
        <v>77</v>
      </c>
      <c r="F42" s="49">
        <v>105.52</v>
      </c>
      <c r="G42" s="5">
        <f t="shared" si="0"/>
        <v>126196.644</v>
      </c>
      <c r="H42" s="48">
        <v>0</v>
      </c>
      <c r="I42" s="27">
        <f t="shared" si="1"/>
        <v>0</v>
      </c>
    </row>
    <row r="43" spans="2:9" ht="60" x14ac:dyDescent="0.25">
      <c r="B43" s="26" t="s">
        <v>78</v>
      </c>
      <c r="C43" s="6">
        <v>45</v>
      </c>
      <c r="D43" s="4" t="s">
        <v>61</v>
      </c>
      <c r="E43" s="7" t="s">
        <v>79</v>
      </c>
      <c r="F43" s="49">
        <v>30.94</v>
      </c>
      <c r="G43" s="5">
        <f t="shared" si="0"/>
        <v>1392.3</v>
      </c>
      <c r="H43" s="48">
        <v>0</v>
      </c>
      <c r="I43" s="27">
        <f t="shared" si="1"/>
        <v>0</v>
      </c>
    </row>
    <row r="44" spans="2:9" ht="60" x14ac:dyDescent="0.25">
      <c r="B44" s="26" t="s">
        <v>80</v>
      </c>
      <c r="C44" s="6">
        <v>8</v>
      </c>
      <c r="D44" s="4" t="s">
        <v>19</v>
      </c>
      <c r="E44" s="7" t="s">
        <v>81</v>
      </c>
      <c r="F44" s="49">
        <v>43.53</v>
      </c>
      <c r="G44" s="5">
        <f t="shared" si="0"/>
        <v>348.24</v>
      </c>
      <c r="H44" s="48">
        <v>0</v>
      </c>
      <c r="I44" s="27">
        <f t="shared" si="1"/>
        <v>0</v>
      </c>
    </row>
    <row r="45" spans="2:9" ht="45" x14ac:dyDescent="0.25">
      <c r="B45" s="26" t="s">
        <v>82</v>
      </c>
      <c r="C45" s="6">
        <v>381.76</v>
      </c>
      <c r="D45" s="4" t="s">
        <v>19</v>
      </c>
      <c r="E45" s="7" t="s">
        <v>83</v>
      </c>
      <c r="F45" s="49">
        <v>16.010000000000002</v>
      </c>
      <c r="G45" s="5">
        <f t="shared" si="0"/>
        <v>6111.9776000000002</v>
      </c>
      <c r="H45" s="48">
        <v>0</v>
      </c>
      <c r="I45" s="27">
        <f t="shared" si="1"/>
        <v>0</v>
      </c>
    </row>
    <row r="46" spans="2:9" ht="30" x14ac:dyDescent="0.25">
      <c r="B46" s="26" t="s">
        <v>84</v>
      </c>
      <c r="C46" s="6">
        <v>381.76</v>
      </c>
      <c r="D46" s="4" t="s">
        <v>19</v>
      </c>
      <c r="E46" s="7" t="s">
        <v>85</v>
      </c>
      <c r="F46" s="49">
        <v>2.56</v>
      </c>
      <c r="G46" s="5">
        <f t="shared" si="0"/>
        <v>977.30560000000003</v>
      </c>
      <c r="H46" s="48">
        <v>0</v>
      </c>
      <c r="I46" s="27">
        <f t="shared" si="1"/>
        <v>0</v>
      </c>
    </row>
    <row r="47" spans="2:9" ht="165" x14ac:dyDescent="0.25">
      <c r="B47" s="26" t="s">
        <v>86</v>
      </c>
      <c r="C47" s="6">
        <v>381.76</v>
      </c>
      <c r="D47" s="4" t="s">
        <v>19</v>
      </c>
      <c r="E47" s="7" t="s">
        <v>87</v>
      </c>
      <c r="F47" s="49">
        <v>8.67</v>
      </c>
      <c r="G47" s="5">
        <f t="shared" si="0"/>
        <v>3309.8591999999999</v>
      </c>
      <c r="H47" s="48">
        <v>0</v>
      </c>
      <c r="I47" s="27">
        <f t="shared" si="1"/>
        <v>0</v>
      </c>
    </row>
    <row r="48" spans="2:9" ht="15.75" thickBot="1" x14ac:dyDescent="0.3">
      <c r="B48" s="28"/>
      <c r="C48" s="29"/>
      <c r="D48" s="30"/>
      <c r="E48" s="31" t="s">
        <v>201</v>
      </c>
      <c r="F48" s="32"/>
      <c r="G48" s="33">
        <f>SUM(G36:G47)</f>
        <v>211992.25440000001</v>
      </c>
      <c r="H48" s="32"/>
      <c r="I48" s="34">
        <f>SUM(I36:I47)</f>
        <v>0</v>
      </c>
    </row>
    <row r="49" spans="2:9" ht="9" customHeight="1" thickBot="1" x14ac:dyDescent="0.3">
      <c r="B49" s="1"/>
      <c r="C49" s="2"/>
      <c r="D49" s="1"/>
      <c r="E49" s="1"/>
      <c r="F49" s="3"/>
      <c r="G49" s="2"/>
      <c r="H49" s="3"/>
      <c r="I49" s="2"/>
    </row>
    <row r="50" spans="2:9" ht="18" customHeight="1" x14ac:dyDescent="0.25">
      <c r="B50" s="23" t="s">
        <v>88</v>
      </c>
      <c r="C50" s="24"/>
      <c r="D50" s="24"/>
      <c r="E50" s="24"/>
      <c r="F50" s="24"/>
      <c r="G50" s="24"/>
      <c r="H50" s="24"/>
      <c r="I50" s="25"/>
    </row>
    <row r="51" spans="2:9" ht="45" x14ac:dyDescent="0.25">
      <c r="B51" s="26" t="s">
        <v>89</v>
      </c>
      <c r="C51" s="6">
        <v>132.09</v>
      </c>
      <c r="D51" s="4" t="s">
        <v>7</v>
      </c>
      <c r="E51" s="7" t="s">
        <v>90</v>
      </c>
      <c r="F51" s="49">
        <v>27.16</v>
      </c>
      <c r="G51" s="5">
        <f t="shared" si="0"/>
        <v>3587.5644000000002</v>
      </c>
      <c r="H51" s="48">
        <v>0</v>
      </c>
      <c r="I51" s="27">
        <f t="shared" si="1"/>
        <v>0</v>
      </c>
    </row>
    <row r="52" spans="2:9" ht="15.75" thickBot="1" x14ac:dyDescent="0.3">
      <c r="B52" s="28"/>
      <c r="C52" s="29"/>
      <c r="D52" s="30"/>
      <c r="E52" s="31" t="s">
        <v>201</v>
      </c>
      <c r="F52" s="32"/>
      <c r="G52" s="33">
        <f>SUM(G51)</f>
        <v>3587.5644000000002</v>
      </c>
      <c r="H52" s="32"/>
      <c r="I52" s="34">
        <f>SUM(I51)</f>
        <v>0</v>
      </c>
    </row>
    <row r="53" spans="2:9" ht="9" customHeight="1" thickBot="1" x14ac:dyDescent="0.3">
      <c r="B53" s="1"/>
      <c r="C53" s="2"/>
      <c r="D53" s="1"/>
      <c r="E53" s="1"/>
      <c r="F53" s="3"/>
      <c r="G53" s="2"/>
      <c r="H53" s="3"/>
      <c r="I53" s="2"/>
    </row>
    <row r="54" spans="2:9" ht="18" customHeight="1" x14ac:dyDescent="0.25">
      <c r="B54" s="23" t="s">
        <v>91</v>
      </c>
      <c r="C54" s="24"/>
      <c r="D54" s="24"/>
      <c r="E54" s="24"/>
      <c r="F54" s="24"/>
      <c r="G54" s="24"/>
      <c r="H54" s="24"/>
      <c r="I54" s="25"/>
    </row>
    <row r="55" spans="2:9" ht="75" x14ac:dyDescent="0.25">
      <c r="B55" s="26" t="s">
        <v>92</v>
      </c>
      <c r="C55" s="6">
        <v>1</v>
      </c>
      <c r="D55" s="4" t="s">
        <v>61</v>
      </c>
      <c r="E55" s="7" t="s">
        <v>93</v>
      </c>
      <c r="F55" s="49">
        <v>5647.77</v>
      </c>
      <c r="G55" s="5">
        <f t="shared" si="0"/>
        <v>5647.77</v>
      </c>
      <c r="H55" s="48">
        <v>0</v>
      </c>
      <c r="I55" s="27">
        <f t="shared" si="1"/>
        <v>0</v>
      </c>
    </row>
    <row r="56" spans="2:9" ht="45" x14ac:dyDescent="0.25">
      <c r="B56" s="26" t="s">
        <v>94</v>
      </c>
      <c r="C56" s="6">
        <v>10</v>
      </c>
      <c r="D56" s="4" t="s">
        <v>61</v>
      </c>
      <c r="E56" s="7" t="s">
        <v>95</v>
      </c>
      <c r="F56" s="49">
        <v>541.29999999999995</v>
      </c>
      <c r="G56" s="5">
        <f t="shared" si="0"/>
        <v>5413</v>
      </c>
      <c r="H56" s="48">
        <v>0</v>
      </c>
      <c r="I56" s="27">
        <f t="shared" si="1"/>
        <v>0</v>
      </c>
    </row>
    <row r="57" spans="2:9" ht="120" x14ac:dyDescent="0.25">
      <c r="B57" s="26" t="s">
        <v>96</v>
      </c>
      <c r="C57" s="6">
        <v>4</v>
      </c>
      <c r="D57" s="4" t="s">
        <v>61</v>
      </c>
      <c r="E57" s="7" t="s">
        <v>97</v>
      </c>
      <c r="F57" s="49">
        <v>2300.7600000000002</v>
      </c>
      <c r="G57" s="5">
        <f t="shared" si="0"/>
        <v>9203.0400000000009</v>
      </c>
      <c r="H57" s="48">
        <v>0</v>
      </c>
      <c r="I57" s="27">
        <f t="shared" si="1"/>
        <v>0</v>
      </c>
    </row>
    <row r="58" spans="2:9" ht="30" x14ac:dyDescent="0.25">
      <c r="B58" s="26" t="s">
        <v>98</v>
      </c>
      <c r="C58" s="6">
        <v>1</v>
      </c>
      <c r="D58" s="4" t="s">
        <v>61</v>
      </c>
      <c r="E58" s="7" t="s">
        <v>99</v>
      </c>
      <c r="F58" s="49">
        <v>612.36</v>
      </c>
      <c r="G58" s="5">
        <f t="shared" si="0"/>
        <v>612.36</v>
      </c>
      <c r="H58" s="48">
        <v>0</v>
      </c>
      <c r="I58" s="27">
        <f t="shared" si="1"/>
        <v>0</v>
      </c>
    </row>
    <row r="59" spans="2:9" ht="60" x14ac:dyDescent="0.25">
      <c r="B59" s="26" t="s">
        <v>100</v>
      </c>
      <c r="C59" s="6">
        <v>1</v>
      </c>
      <c r="D59" s="4" t="s">
        <v>61</v>
      </c>
      <c r="E59" s="7" t="s">
        <v>101</v>
      </c>
      <c r="F59" s="49">
        <v>949.99</v>
      </c>
      <c r="G59" s="5">
        <f t="shared" si="0"/>
        <v>949.99</v>
      </c>
      <c r="H59" s="48">
        <v>0</v>
      </c>
      <c r="I59" s="27">
        <f t="shared" si="1"/>
        <v>0</v>
      </c>
    </row>
    <row r="60" spans="2:9" ht="60" x14ac:dyDescent="0.25">
      <c r="B60" s="26" t="s">
        <v>102</v>
      </c>
      <c r="C60" s="6">
        <v>1</v>
      </c>
      <c r="D60" s="4" t="s">
        <v>61</v>
      </c>
      <c r="E60" s="7" t="s">
        <v>103</v>
      </c>
      <c r="F60" s="49">
        <v>541.29999999999995</v>
      </c>
      <c r="G60" s="5">
        <f t="shared" si="0"/>
        <v>541.29999999999995</v>
      </c>
      <c r="H60" s="48">
        <v>0</v>
      </c>
      <c r="I60" s="27">
        <f t="shared" si="1"/>
        <v>0</v>
      </c>
    </row>
    <row r="61" spans="2:9" ht="75" x14ac:dyDescent="0.25">
      <c r="B61" s="26" t="s">
        <v>104</v>
      </c>
      <c r="C61" s="6">
        <v>3</v>
      </c>
      <c r="D61" s="4" t="s">
        <v>61</v>
      </c>
      <c r="E61" s="7" t="s">
        <v>105</v>
      </c>
      <c r="F61" s="49">
        <v>277.06</v>
      </c>
      <c r="G61" s="5">
        <f t="shared" si="0"/>
        <v>831.18000000000006</v>
      </c>
      <c r="H61" s="48">
        <v>0</v>
      </c>
      <c r="I61" s="27">
        <f t="shared" si="1"/>
        <v>0</v>
      </c>
    </row>
    <row r="62" spans="2:9" ht="45" x14ac:dyDescent="0.25">
      <c r="B62" s="26" t="s">
        <v>106</v>
      </c>
      <c r="C62" s="6">
        <v>1</v>
      </c>
      <c r="D62" s="4" t="s">
        <v>61</v>
      </c>
      <c r="E62" s="7" t="s">
        <v>107</v>
      </c>
      <c r="F62" s="49">
        <v>1553.67</v>
      </c>
      <c r="G62" s="5">
        <f t="shared" si="0"/>
        <v>1553.67</v>
      </c>
      <c r="H62" s="48">
        <v>0</v>
      </c>
      <c r="I62" s="27">
        <f t="shared" si="1"/>
        <v>0</v>
      </c>
    </row>
    <row r="63" spans="2:9" ht="45" x14ac:dyDescent="0.25">
      <c r="B63" s="26" t="s">
        <v>108</v>
      </c>
      <c r="C63" s="6">
        <v>9</v>
      </c>
      <c r="D63" s="4" t="s">
        <v>61</v>
      </c>
      <c r="E63" s="7" t="s">
        <v>109</v>
      </c>
      <c r="F63" s="49">
        <v>1586.87</v>
      </c>
      <c r="G63" s="5">
        <f t="shared" si="0"/>
        <v>14281.829999999998</v>
      </c>
      <c r="H63" s="48">
        <v>0</v>
      </c>
      <c r="I63" s="27">
        <f t="shared" si="1"/>
        <v>0</v>
      </c>
    </row>
    <row r="64" spans="2:9" ht="45" x14ac:dyDescent="0.25">
      <c r="B64" s="26" t="s">
        <v>110</v>
      </c>
      <c r="C64" s="6">
        <v>1</v>
      </c>
      <c r="D64" s="4" t="s">
        <v>61</v>
      </c>
      <c r="E64" s="7" t="s">
        <v>111</v>
      </c>
      <c r="F64" s="49">
        <v>907.41</v>
      </c>
      <c r="G64" s="5">
        <f t="shared" si="0"/>
        <v>907.41</v>
      </c>
      <c r="H64" s="48">
        <v>0</v>
      </c>
      <c r="I64" s="27">
        <f t="shared" si="1"/>
        <v>0</v>
      </c>
    </row>
    <row r="65" spans="2:9" ht="45" x14ac:dyDescent="0.25">
      <c r="B65" s="26" t="s">
        <v>112</v>
      </c>
      <c r="C65" s="6">
        <v>1</v>
      </c>
      <c r="D65" s="4" t="s">
        <v>61</v>
      </c>
      <c r="E65" s="7" t="s">
        <v>113</v>
      </c>
      <c r="F65" s="49">
        <v>968.7600000000001</v>
      </c>
      <c r="G65" s="5">
        <f t="shared" si="0"/>
        <v>968.7600000000001</v>
      </c>
      <c r="H65" s="48">
        <v>0</v>
      </c>
      <c r="I65" s="27">
        <f t="shared" si="1"/>
        <v>0</v>
      </c>
    </row>
    <row r="66" spans="2:9" ht="30" x14ac:dyDescent="0.25">
      <c r="B66" s="26" t="s">
        <v>114</v>
      </c>
      <c r="C66" s="6">
        <v>1</v>
      </c>
      <c r="D66" s="4" t="s">
        <v>61</v>
      </c>
      <c r="E66" s="7" t="s">
        <v>115</v>
      </c>
      <c r="F66" s="49">
        <v>1054.0800000000002</v>
      </c>
      <c r="G66" s="5">
        <f t="shared" si="0"/>
        <v>1054.0800000000002</v>
      </c>
      <c r="H66" s="48">
        <v>0</v>
      </c>
      <c r="I66" s="27">
        <f t="shared" si="1"/>
        <v>0</v>
      </c>
    </row>
    <row r="67" spans="2:9" ht="75" x14ac:dyDescent="0.25">
      <c r="B67" s="26" t="s">
        <v>116</v>
      </c>
      <c r="C67" s="6">
        <v>1</v>
      </c>
      <c r="D67" s="4" t="s">
        <v>61</v>
      </c>
      <c r="E67" s="7" t="s">
        <v>117</v>
      </c>
      <c r="F67" s="49">
        <v>1512</v>
      </c>
      <c r="G67" s="5">
        <f t="shared" si="0"/>
        <v>1512</v>
      </c>
      <c r="H67" s="48">
        <v>0</v>
      </c>
      <c r="I67" s="27">
        <f t="shared" si="1"/>
        <v>0</v>
      </c>
    </row>
    <row r="68" spans="2:9" ht="45" x14ac:dyDescent="0.25">
      <c r="B68" s="26" t="s">
        <v>118</v>
      </c>
      <c r="C68" s="6">
        <v>2</v>
      </c>
      <c r="D68" s="4" t="s">
        <v>61</v>
      </c>
      <c r="E68" s="7" t="s">
        <v>119</v>
      </c>
      <c r="F68" s="49">
        <v>732.24</v>
      </c>
      <c r="G68" s="5">
        <f t="shared" si="0"/>
        <v>1464.48</v>
      </c>
      <c r="H68" s="48">
        <v>0</v>
      </c>
      <c r="I68" s="27">
        <f t="shared" si="1"/>
        <v>0</v>
      </c>
    </row>
    <row r="69" spans="2:9" ht="60" x14ac:dyDescent="0.25">
      <c r="B69" s="26" t="s">
        <v>120</v>
      </c>
      <c r="C69" s="6">
        <v>1</v>
      </c>
      <c r="D69" s="4" t="s">
        <v>61</v>
      </c>
      <c r="E69" s="7" t="s">
        <v>121</v>
      </c>
      <c r="F69" s="49">
        <v>1161.1600000000001</v>
      </c>
      <c r="G69" s="5">
        <f t="shared" si="0"/>
        <v>1161.1600000000001</v>
      </c>
      <c r="H69" s="48">
        <v>0</v>
      </c>
      <c r="I69" s="27">
        <f t="shared" si="1"/>
        <v>0</v>
      </c>
    </row>
    <row r="70" spans="2:9" ht="60" x14ac:dyDescent="0.25">
      <c r="B70" s="26" t="s">
        <v>122</v>
      </c>
      <c r="C70" s="6">
        <v>1</v>
      </c>
      <c r="D70" s="4" t="s">
        <v>61</v>
      </c>
      <c r="E70" s="7" t="s">
        <v>123</v>
      </c>
      <c r="F70" s="49">
        <v>3700.92</v>
      </c>
      <c r="G70" s="5">
        <f t="shared" si="0"/>
        <v>3700.92</v>
      </c>
      <c r="H70" s="48">
        <v>0</v>
      </c>
      <c r="I70" s="27">
        <f t="shared" si="1"/>
        <v>0</v>
      </c>
    </row>
    <row r="71" spans="2:9" x14ac:dyDescent="0.25">
      <c r="B71" s="26" t="s">
        <v>124</v>
      </c>
      <c r="C71" s="6">
        <v>50</v>
      </c>
      <c r="D71" s="4" t="s">
        <v>61</v>
      </c>
      <c r="E71" s="7" t="s">
        <v>125</v>
      </c>
      <c r="F71" s="49">
        <v>22.83</v>
      </c>
      <c r="G71" s="5">
        <f t="shared" si="0"/>
        <v>1141.5</v>
      </c>
      <c r="H71" s="48">
        <v>0</v>
      </c>
      <c r="I71" s="27">
        <f t="shared" si="1"/>
        <v>0</v>
      </c>
    </row>
    <row r="72" spans="2:9" x14ac:dyDescent="0.25">
      <c r="B72" s="26" t="s">
        <v>126</v>
      </c>
      <c r="C72" s="6">
        <v>1</v>
      </c>
      <c r="D72" s="4" t="s">
        <v>61</v>
      </c>
      <c r="E72" s="7" t="s">
        <v>127</v>
      </c>
      <c r="F72" s="49">
        <v>1159.6199999999999</v>
      </c>
      <c r="G72" s="5">
        <f t="shared" si="0"/>
        <v>1159.6199999999999</v>
      </c>
      <c r="H72" s="48">
        <v>0</v>
      </c>
      <c r="I72" s="27">
        <f t="shared" si="1"/>
        <v>0</v>
      </c>
    </row>
    <row r="73" spans="2:9" ht="15.75" thickBot="1" x14ac:dyDescent="0.3">
      <c r="B73" s="28"/>
      <c r="C73" s="29"/>
      <c r="D73" s="30"/>
      <c r="E73" s="31" t="s">
        <v>201</v>
      </c>
      <c r="F73" s="32"/>
      <c r="G73" s="33">
        <f>SUM(G55:G72)</f>
        <v>52104.070000000014</v>
      </c>
      <c r="H73" s="32"/>
      <c r="I73" s="34">
        <f>SUM(I55:I72)</f>
        <v>0</v>
      </c>
    </row>
    <row r="74" spans="2:9" ht="9" customHeight="1" thickBot="1" x14ac:dyDescent="0.3">
      <c r="B74" s="1"/>
      <c r="C74" s="2"/>
      <c r="D74" s="1"/>
      <c r="E74" s="1"/>
      <c r="F74" s="3"/>
      <c r="G74" s="2"/>
      <c r="H74" s="3"/>
      <c r="I74" s="2"/>
    </row>
    <row r="75" spans="2:9" ht="18" customHeight="1" x14ac:dyDescent="0.25">
      <c r="B75" s="23" t="s">
        <v>128</v>
      </c>
      <c r="C75" s="24"/>
      <c r="D75" s="24"/>
      <c r="E75" s="24"/>
      <c r="F75" s="24"/>
      <c r="G75" s="24"/>
      <c r="H75" s="24"/>
      <c r="I75" s="25"/>
    </row>
    <row r="76" spans="2:9" ht="75" x14ac:dyDescent="0.25">
      <c r="B76" s="26" t="s">
        <v>129</v>
      </c>
      <c r="C76" s="6">
        <v>6</v>
      </c>
      <c r="D76" s="4" t="s">
        <v>61</v>
      </c>
      <c r="E76" s="7" t="s">
        <v>130</v>
      </c>
      <c r="F76" s="49">
        <v>645.84</v>
      </c>
      <c r="G76" s="5">
        <f t="shared" si="0"/>
        <v>3875.04</v>
      </c>
      <c r="H76" s="48">
        <v>0</v>
      </c>
      <c r="I76" s="27">
        <f t="shared" si="1"/>
        <v>0</v>
      </c>
    </row>
    <row r="77" spans="2:9" x14ac:dyDescent="0.25">
      <c r="B77" s="26" t="s">
        <v>131</v>
      </c>
      <c r="C77" s="6">
        <v>6</v>
      </c>
      <c r="D77" s="4" t="s">
        <v>61</v>
      </c>
      <c r="E77" s="7" t="s">
        <v>132</v>
      </c>
      <c r="F77" s="49">
        <v>259.20000000000005</v>
      </c>
      <c r="G77" s="5">
        <f t="shared" si="0"/>
        <v>1555.2000000000003</v>
      </c>
      <c r="H77" s="48">
        <v>0</v>
      </c>
      <c r="I77" s="27">
        <f t="shared" si="1"/>
        <v>0</v>
      </c>
    </row>
    <row r="78" spans="2:9" ht="45" x14ac:dyDescent="0.25">
      <c r="B78" s="26" t="s">
        <v>133</v>
      </c>
      <c r="C78" s="6">
        <v>3</v>
      </c>
      <c r="D78" s="4" t="s">
        <v>61</v>
      </c>
      <c r="E78" s="7" t="s">
        <v>134</v>
      </c>
      <c r="F78" s="49">
        <v>804.6</v>
      </c>
      <c r="G78" s="5">
        <f t="shared" si="0"/>
        <v>2413.8000000000002</v>
      </c>
      <c r="H78" s="48">
        <v>0</v>
      </c>
      <c r="I78" s="27">
        <f t="shared" si="1"/>
        <v>0</v>
      </c>
    </row>
    <row r="79" spans="2:9" ht="30" x14ac:dyDescent="0.25">
      <c r="B79" s="26" t="s">
        <v>135</v>
      </c>
      <c r="C79" s="6">
        <v>1</v>
      </c>
      <c r="D79" s="4" t="s">
        <v>61</v>
      </c>
      <c r="E79" s="7" t="s">
        <v>136</v>
      </c>
      <c r="F79" s="49">
        <v>931.48</v>
      </c>
      <c r="G79" s="5">
        <f t="shared" ref="G79:G117" si="2">+C79*F79</f>
        <v>931.48</v>
      </c>
      <c r="H79" s="48">
        <v>0</v>
      </c>
      <c r="I79" s="27">
        <f t="shared" ref="I79:I117" si="3">+C79*H79</f>
        <v>0</v>
      </c>
    </row>
    <row r="80" spans="2:9" x14ac:dyDescent="0.25">
      <c r="B80" s="26" t="s">
        <v>137</v>
      </c>
      <c r="C80" s="6">
        <v>50</v>
      </c>
      <c r="D80" s="4" t="s">
        <v>61</v>
      </c>
      <c r="E80" s="7" t="s">
        <v>125</v>
      </c>
      <c r="F80" s="49">
        <v>22.83</v>
      </c>
      <c r="G80" s="5">
        <f t="shared" si="2"/>
        <v>1141.5</v>
      </c>
      <c r="H80" s="48">
        <v>0</v>
      </c>
      <c r="I80" s="27">
        <f t="shared" si="3"/>
        <v>0</v>
      </c>
    </row>
    <row r="81" spans="2:9" ht="15.75" thickBot="1" x14ac:dyDescent="0.3">
      <c r="B81" s="28"/>
      <c r="C81" s="29"/>
      <c r="D81" s="30"/>
      <c r="E81" s="31" t="s">
        <v>201</v>
      </c>
      <c r="F81" s="32"/>
      <c r="G81" s="33">
        <f>SUM(G76:G80)</f>
        <v>9917.02</v>
      </c>
      <c r="H81" s="32"/>
      <c r="I81" s="34">
        <f>SUM(I76:I80)</f>
        <v>0</v>
      </c>
    </row>
    <row r="82" spans="2:9" ht="9" customHeight="1" thickBot="1" x14ac:dyDescent="0.3">
      <c r="B82" s="1"/>
      <c r="C82" s="2"/>
      <c r="D82" s="1"/>
      <c r="E82" s="1"/>
      <c r="F82" s="3"/>
      <c r="G82" s="2"/>
      <c r="H82" s="3"/>
      <c r="I82" s="2"/>
    </row>
    <row r="83" spans="2:9" ht="18" customHeight="1" x14ac:dyDescent="0.25">
      <c r="B83" s="23" t="s">
        <v>138</v>
      </c>
      <c r="C83" s="24"/>
      <c r="D83" s="24"/>
      <c r="E83" s="24"/>
      <c r="F83" s="24"/>
      <c r="G83" s="24"/>
      <c r="H83" s="24"/>
      <c r="I83" s="25"/>
    </row>
    <row r="84" spans="2:9" ht="75" x14ac:dyDescent="0.25">
      <c r="B84" s="26" t="s">
        <v>139</v>
      </c>
      <c r="C84" s="6">
        <v>1</v>
      </c>
      <c r="D84" s="4" t="s">
        <v>61</v>
      </c>
      <c r="E84" s="7" t="s">
        <v>140</v>
      </c>
      <c r="F84" s="49">
        <v>4291.1100000000006</v>
      </c>
      <c r="G84" s="5">
        <f t="shared" si="2"/>
        <v>4291.1100000000006</v>
      </c>
      <c r="H84" s="48">
        <v>0</v>
      </c>
      <c r="I84" s="27">
        <f t="shared" si="3"/>
        <v>0</v>
      </c>
    </row>
    <row r="85" spans="2:9" ht="30" x14ac:dyDescent="0.25">
      <c r="B85" s="26" t="s">
        <v>141</v>
      </c>
      <c r="C85" s="6">
        <v>1</v>
      </c>
      <c r="D85" s="4" t="s">
        <v>61</v>
      </c>
      <c r="E85" s="7" t="s">
        <v>142</v>
      </c>
      <c r="F85" s="49">
        <v>710.62</v>
      </c>
      <c r="G85" s="5">
        <f t="shared" si="2"/>
        <v>710.62</v>
      </c>
      <c r="H85" s="48">
        <v>0</v>
      </c>
      <c r="I85" s="27">
        <f t="shared" si="3"/>
        <v>0</v>
      </c>
    </row>
    <row r="86" spans="2:9" ht="30" x14ac:dyDescent="0.25">
      <c r="B86" s="26" t="s">
        <v>143</v>
      </c>
      <c r="C86" s="6">
        <v>1</v>
      </c>
      <c r="D86" s="4" t="s">
        <v>61</v>
      </c>
      <c r="E86" s="7" t="s">
        <v>144</v>
      </c>
      <c r="F86" s="49">
        <v>268.52</v>
      </c>
      <c r="G86" s="5">
        <f t="shared" si="2"/>
        <v>268.52</v>
      </c>
      <c r="H86" s="48">
        <v>0</v>
      </c>
      <c r="I86" s="27">
        <f t="shared" si="3"/>
        <v>0</v>
      </c>
    </row>
    <row r="87" spans="2:9" x14ac:dyDescent="0.25">
      <c r="B87" s="26" t="s">
        <v>145</v>
      </c>
      <c r="C87" s="6">
        <v>50</v>
      </c>
      <c r="D87" s="4" t="s">
        <v>61</v>
      </c>
      <c r="E87" s="7" t="s">
        <v>125</v>
      </c>
      <c r="F87" s="49">
        <v>22.83</v>
      </c>
      <c r="G87" s="5">
        <f t="shared" si="2"/>
        <v>1141.5</v>
      </c>
      <c r="H87" s="48">
        <v>0</v>
      </c>
      <c r="I87" s="27">
        <f t="shared" si="3"/>
        <v>0</v>
      </c>
    </row>
    <row r="88" spans="2:9" ht="15.75" thickBot="1" x14ac:dyDescent="0.3">
      <c r="B88" s="28"/>
      <c r="C88" s="29"/>
      <c r="D88" s="30"/>
      <c r="E88" s="31" t="s">
        <v>201</v>
      </c>
      <c r="F88" s="32"/>
      <c r="G88" s="33">
        <f>SUM(G84:G87)</f>
        <v>6411.75</v>
      </c>
      <c r="H88" s="32"/>
      <c r="I88" s="34">
        <f>SUM(I84:I87)</f>
        <v>0</v>
      </c>
    </row>
    <row r="89" spans="2:9" ht="9" customHeight="1" thickBot="1" x14ac:dyDescent="0.3">
      <c r="B89" s="1"/>
      <c r="C89" s="2"/>
      <c r="D89" s="1"/>
      <c r="E89" s="1"/>
      <c r="F89" s="3"/>
      <c r="G89" s="2"/>
      <c r="H89" s="3"/>
      <c r="I89" s="2"/>
    </row>
    <row r="90" spans="2:9" ht="18" customHeight="1" x14ac:dyDescent="0.25">
      <c r="B90" s="23" t="s">
        <v>146</v>
      </c>
      <c r="C90" s="24"/>
      <c r="D90" s="24"/>
      <c r="E90" s="24"/>
      <c r="F90" s="24"/>
      <c r="G90" s="24"/>
      <c r="H90" s="24"/>
      <c r="I90" s="25"/>
    </row>
    <row r="91" spans="2:9" ht="45" x14ac:dyDescent="0.25">
      <c r="B91" s="26" t="s">
        <v>147</v>
      </c>
      <c r="C91" s="6">
        <v>1</v>
      </c>
      <c r="D91" s="4" t="s">
        <v>61</v>
      </c>
      <c r="E91" s="7" t="s">
        <v>148</v>
      </c>
      <c r="F91" s="49">
        <v>2484</v>
      </c>
      <c r="G91" s="5">
        <f t="shared" si="2"/>
        <v>2484</v>
      </c>
      <c r="H91" s="48">
        <v>0</v>
      </c>
      <c r="I91" s="27">
        <f t="shared" si="3"/>
        <v>0</v>
      </c>
    </row>
    <row r="92" spans="2:9" ht="45" x14ac:dyDescent="0.25">
      <c r="B92" s="26" t="s">
        <v>149</v>
      </c>
      <c r="C92" s="6">
        <v>1</v>
      </c>
      <c r="D92" s="4" t="s">
        <v>61</v>
      </c>
      <c r="E92" s="7" t="s">
        <v>150</v>
      </c>
      <c r="F92" s="49">
        <v>864</v>
      </c>
      <c r="G92" s="5">
        <f t="shared" si="2"/>
        <v>864</v>
      </c>
      <c r="H92" s="48">
        <v>0</v>
      </c>
      <c r="I92" s="27">
        <f t="shared" si="3"/>
        <v>0</v>
      </c>
    </row>
    <row r="93" spans="2:9" ht="45" x14ac:dyDescent="0.25">
      <c r="B93" s="26" t="s">
        <v>151</v>
      </c>
      <c r="C93" s="6">
        <v>1</v>
      </c>
      <c r="D93" s="4" t="s">
        <v>61</v>
      </c>
      <c r="E93" s="7" t="s">
        <v>152</v>
      </c>
      <c r="F93" s="49">
        <v>1188</v>
      </c>
      <c r="G93" s="5">
        <f t="shared" si="2"/>
        <v>1188</v>
      </c>
      <c r="H93" s="48">
        <v>0</v>
      </c>
      <c r="I93" s="27">
        <f t="shared" si="3"/>
        <v>0</v>
      </c>
    </row>
    <row r="94" spans="2:9" ht="45" x14ac:dyDescent="0.25">
      <c r="B94" s="26" t="s">
        <v>153</v>
      </c>
      <c r="C94" s="6">
        <v>1</v>
      </c>
      <c r="D94" s="4" t="s">
        <v>61</v>
      </c>
      <c r="E94" s="7" t="s">
        <v>154</v>
      </c>
      <c r="F94" s="49">
        <v>540</v>
      </c>
      <c r="G94" s="5">
        <f t="shared" si="2"/>
        <v>540</v>
      </c>
      <c r="H94" s="48">
        <v>0</v>
      </c>
      <c r="I94" s="27">
        <f t="shared" si="3"/>
        <v>0</v>
      </c>
    </row>
    <row r="95" spans="2:9" ht="30" x14ac:dyDescent="0.25">
      <c r="B95" s="26" t="s">
        <v>155</v>
      </c>
      <c r="C95" s="6">
        <v>1</v>
      </c>
      <c r="D95" s="4" t="s">
        <v>61</v>
      </c>
      <c r="E95" s="7" t="s">
        <v>156</v>
      </c>
      <c r="F95" s="49">
        <v>2700</v>
      </c>
      <c r="G95" s="5">
        <f t="shared" si="2"/>
        <v>2700</v>
      </c>
      <c r="H95" s="48">
        <v>0</v>
      </c>
      <c r="I95" s="27">
        <f t="shared" si="3"/>
        <v>0</v>
      </c>
    </row>
    <row r="96" spans="2:9" ht="30" x14ac:dyDescent="0.25">
      <c r="B96" s="26" t="s">
        <v>157</v>
      </c>
      <c r="C96" s="6">
        <v>1</v>
      </c>
      <c r="D96" s="4" t="s">
        <v>61</v>
      </c>
      <c r="E96" s="7" t="s">
        <v>158</v>
      </c>
      <c r="F96" s="49">
        <v>972.00000000000011</v>
      </c>
      <c r="G96" s="5">
        <f t="shared" si="2"/>
        <v>972.00000000000011</v>
      </c>
      <c r="H96" s="48">
        <v>0</v>
      </c>
      <c r="I96" s="27">
        <f t="shared" si="3"/>
        <v>0</v>
      </c>
    </row>
    <row r="97" spans="2:9" ht="45" x14ac:dyDescent="0.25">
      <c r="B97" s="26" t="s">
        <v>159</v>
      </c>
      <c r="C97" s="6">
        <v>1</v>
      </c>
      <c r="D97" s="4" t="s">
        <v>61</v>
      </c>
      <c r="E97" s="7" t="s">
        <v>160</v>
      </c>
      <c r="F97" s="49">
        <v>2268</v>
      </c>
      <c r="G97" s="5">
        <f t="shared" si="2"/>
        <v>2268</v>
      </c>
      <c r="H97" s="48">
        <v>0</v>
      </c>
      <c r="I97" s="27">
        <f t="shared" si="3"/>
        <v>0</v>
      </c>
    </row>
    <row r="98" spans="2:9" ht="15.75" thickBot="1" x14ac:dyDescent="0.3">
      <c r="B98" s="28"/>
      <c r="C98" s="29"/>
      <c r="D98" s="30"/>
      <c r="E98" s="31" t="s">
        <v>201</v>
      </c>
      <c r="F98" s="32"/>
      <c r="G98" s="33">
        <f>SUM(G91:G97)</f>
        <v>11016</v>
      </c>
      <c r="H98" s="32"/>
      <c r="I98" s="34">
        <f>SUM(I91:I97)</f>
        <v>0</v>
      </c>
    </row>
    <row r="99" spans="2:9" ht="9" customHeight="1" thickBot="1" x14ac:dyDescent="0.3">
      <c r="B99" s="1"/>
      <c r="C99" s="2"/>
      <c r="D99" s="1"/>
      <c r="E99" s="1"/>
      <c r="F99" s="3"/>
      <c r="G99" s="2"/>
      <c r="H99" s="3"/>
      <c r="I99" s="2"/>
    </row>
    <row r="100" spans="2:9" ht="18" customHeight="1" x14ac:dyDescent="0.25">
      <c r="B100" s="23" t="s">
        <v>161</v>
      </c>
      <c r="C100" s="24"/>
      <c r="D100" s="24"/>
      <c r="E100" s="24"/>
      <c r="F100" s="24"/>
      <c r="G100" s="24"/>
      <c r="H100" s="24"/>
      <c r="I100" s="25"/>
    </row>
    <row r="101" spans="2:9" ht="60" x14ac:dyDescent="0.25">
      <c r="B101" s="26" t="s">
        <v>162</v>
      </c>
      <c r="C101" s="6">
        <v>589.54999999999995</v>
      </c>
      <c r="D101" s="4" t="s">
        <v>163</v>
      </c>
      <c r="E101" s="7" t="s">
        <v>164</v>
      </c>
      <c r="F101" s="49">
        <v>13.12</v>
      </c>
      <c r="G101" s="5">
        <f t="shared" si="2"/>
        <v>7734.8959999999988</v>
      </c>
      <c r="H101" s="48">
        <v>0</v>
      </c>
      <c r="I101" s="27">
        <f t="shared" si="3"/>
        <v>0</v>
      </c>
    </row>
    <row r="102" spans="2:9" ht="180" x14ac:dyDescent="0.25">
      <c r="B102" s="26" t="s">
        <v>165</v>
      </c>
      <c r="C102" s="6">
        <v>1250.3800000000001</v>
      </c>
      <c r="D102" s="4" t="s">
        <v>19</v>
      </c>
      <c r="E102" s="7" t="s">
        <v>166</v>
      </c>
      <c r="F102" s="49">
        <v>2.54</v>
      </c>
      <c r="G102" s="5">
        <f t="shared" si="2"/>
        <v>3175.9652000000001</v>
      </c>
      <c r="H102" s="48">
        <v>0</v>
      </c>
      <c r="I102" s="27">
        <f t="shared" si="3"/>
        <v>0</v>
      </c>
    </row>
    <row r="103" spans="2:9" ht="15.75" thickBot="1" x14ac:dyDescent="0.3">
      <c r="B103" s="28"/>
      <c r="C103" s="29"/>
      <c r="D103" s="30"/>
      <c r="E103" s="31" t="s">
        <v>201</v>
      </c>
      <c r="F103" s="32"/>
      <c r="G103" s="33">
        <f>SUM(G101:G102)</f>
        <v>10910.861199999999</v>
      </c>
      <c r="H103" s="32"/>
      <c r="I103" s="34">
        <f>SUM(I101:I102)</f>
        <v>0</v>
      </c>
    </row>
    <row r="104" spans="2:9" ht="9" customHeight="1" thickBot="1" x14ac:dyDescent="0.3">
      <c r="B104" s="1"/>
      <c r="C104" s="2"/>
      <c r="D104" s="1"/>
      <c r="E104" s="1"/>
      <c r="F104" s="3"/>
      <c r="G104" s="2"/>
      <c r="H104" s="3"/>
      <c r="I104" s="2"/>
    </row>
    <row r="105" spans="2:9" ht="18" customHeight="1" x14ac:dyDescent="0.25">
      <c r="B105" s="23" t="s">
        <v>167</v>
      </c>
      <c r="C105" s="24"/>
      <c r="D105" s="24"/>
      <c r="E105" s="24"/>
      <c r="F105" s="24"/>
      <c r="G105" s="24"/>
      <c r="H105" s="24"/>
      <c r="I105" s="25"/>
    </row>
    <row r="106" spans="2:9" ht="60" x14ac:dyDescent="0.25">
      <c r="B106" s="26" t="s">
        <v>168</v>
      </c>
      <c r="C106" s="6">
        <v>114.64</v>
      </c>
      <c r="D106" s="4" t="s">
        <v>4</v>
      </c>
      <c r="E106" s="7" t="s">
        <v>169</v>
      </c>
      <c r="F106" s="49">
        <v>17.809999999999999</v>
      </c>
      <c r="G106" s="5">
        <f t="shared" si="2"/>
        <v>2041.7384</v>
      </c>
      <c r="H106" s="48">
        <v>0</v>
      </c>
      <c r="I106" s="27">
        <f t="shared" si="3"/>
        <v>0</v>
      </c>
    </row>
    <row r="107" spans="2:9" ht="135" x14ac:dyDescent="0.25">
      <c r="B107" s="26" t="s">
        <v>170</v>
      </c>
      <c r="C107" s="6">
        <v>114.64</v>
      </c>
      <c r="D107" s="4" t="s">
        <v>4</v>
      </c>
      <c r="E107" s="7" t="s">
        <v>171</v>
      </c>
      <c r="F107" s="49">
        <v>14.41</v>
      </c>
      <c r="G107" s="5">
        <f t="shared" si="2"/>
        <v>1651.9624000000001</v>
      </c>
      <c r="H107" s="48">
        <v>0</v>
      </c>
      <c r="I107" s="27">
        <f t="shared" si="3"/>
        <v>0</v>
      </c>
    </row>
    <row r="108" spans="2:9" ht="90" x14ac:dyDescent="0.25">
      <c r="B108" s="26" t="s">
        <v>172</v>
      </c>
      <c r="C108" s="6">
        <v>114.64</v>
      </c>
      <c r="D108" s="4" t="s">
        <v>4</v>
      </c>
      <c r="E108" s="7" t="s">
        <v>173</v>
      </c>
      <c r="F108" s="49">
        <v>33.619999999999997</v>
      </c>
      <c r="G108" s="5">
        <f t="shared" si="2"/>
        <v>3854.1967999999997</v>
      </c>
      <c r="H108" s="48">
        <v>0</v>
      </c>
      <c r="I108" s="27">
        <f t="shared" si="3"/>
        <v>0</v>
      </c>
    </row>
    <row r="109" spans="2:9" ht="75" x14ac:dyDescent="0.25">
      <c r="B109" s="26" t="s">
        <v>174</v>
      </c>
      <c r="C109" s="6">
        <v>1</v>
      </c>
      <c r="D109" s="4" t="s">
        <v>61</v>
      </c>
      <c r="E109" s="7" t="s">
        <v>175</v>
      </c>
      <c r="F109" s="49">
        <v>46.13</v>
      </c>
      <c r="G109" s="5">
        <f t="shared" si="2"/>
        <v>46.13</v>
      </c>
      <c r="H109" s="48">
        <v>0</v>
      </c>
      <c r="I109" s="27">
        <f t="shared" si="3"/>
        <v>0</v>
      </c>
    </row>
    <row r="110" spans="2:9" ht="105" x14ac:dyDescent="0.25">
      <c r="B110" s="26" t="s">
        <v>176</v>
      </c>
      <c r="C110" s="6">
        <v>1</v>
      </c>
      <c r="D110" s="4" t="s">
        <v>61</v>
      </c>
      <c r="E110" s="7" t="s">
        <v>177</v>
      </c>
      <c r="F110" s="49">
        <v>153.22999999999999</v>
      </c>
      <c r="G110" s="5">
        <f t="shared" si="2"/>
        <v>153.22999999999999</v>
      </c>
      <c r="H110" s="48">
        <v>0</v>
      </c>
      <c r="I110" s="27">
        <f t="shared" si="3"/>
        <v>0</v>
      </c>
    </row>
    <row r="111" spans="2:9" ht="105" x14ac:dyDescent="0.25">
      <c r="B111" s="26" t="s">
        <v>178</v>
      </c>
      <c r="C111" s="6">
        <v>1</v>
      </c>
      <c r="D111" s="4" t="s">
        <v>61</v>
      </c>
      <c r="E111" s="7" t="s">
        <v>179</v>
      </c>
      <c r="F111" s="49">
        <v>79.42</v>
      </c>
      <c r="G111" s="5">
        <f t="shared" si="2"/>
        <v>79.42</v>
      </c>
      <c r="H111" s="48">
        <v>0</v>
      </c>
      <c r="I111" s="27">
        <f t="shared" si="3"/>
        <v>0</v>
      </c>
    </row>
    <row r="112" spans="2:9" ht="15.75" thickBot="1" x14ac:dyDescent="0.3">
      <c r="B112" s="28"/>
      <c r="C112" s="29"/>
      <c r="D112" s="30"/>
      <c r="E112" s="31" t="s">
        <v>201</v>
      </c>
      <c r="F112" s="32"/>
      <c r="G112" s="33">
        <f>SUM(G106:G111)</f>
        <v>7826.6776</v>
      </c>
      <c r="H112" s="32"/>
      <c r="I112" s="34">
        <f>SUM(I106:I111)</f>
        <v>0</v>
      </c>
    </row>
    <row r="113" spans="2:9" ht="9" customHeight="1" thickBot="1" x14ac:dyDescent="0.3">
      <c r="B113" s="1"/>
      <c r="C113" s="2"/>
      <c r="D113" s="1"/>
      <c r="E113" s="1"/>
      <c r="F113" s="3"/>
      <c r="G113" s="2"/>
      <c r="H113" s="3"/>
      <c r="I113" s="2"/>
    </row>
    <row r="114" spans="2:9" ht="18" customHeight="1" x14ac:dyDescent="0.25">
      <c r="B114" s="23" t="s">
        <v>180</v>
      </c>
      <c r="C114" s="24"/>
      <c r="D114" s="24"/>
      <c r="E114" s="24"/>
      <c r="F114" s="24"/>
      <c r="G114" s="24"/>
      <c r="H114" s="24"/>
      <c r="I114" s="25"/>
    </row>
    <row r="115" spans="2:9" x14ac:dyDescent="0.25">
      <c r="B115" s="26" t="s">
        <v>181</v>
      </c>
      <c r="C115" s="6">
        <v>1</v>
      </c>
      <c r="D115" s="4" t="s">
        <v>61</v>
      </c>
      <c r="E115" s="7" t="s">
        <v>182</v>
      </c>
      <c r="F115" s="49">
        <v>3773.46</v>
      </c>
      <c r="G115" s="5">
        <f t="shared" si="2"/>
        <v>3773.46</v>
      </c>
      <c r="H115" s="48">
        <v>0</v>
      </c>
      <c r="I115" s="27">
        <f t="shared" si="3"/>
        <v>0</v>
      </c>
    </row>
    <row r="116" spans="2:9" ht="165" x14ac:dyDescent="0.25">
      <c r="B116" s="26" t="s">
        <v>183</v>
      </c>
      <c r="C116" s="6">
        <v>1</v>
      </c>
      <c r="D116" s="4" t="s">
        <v>61</v>
      </c>
      <c r="E116" s="7" t="s">
        <v>184</v>
      </c>
      <c r="F116" s="49">
        <v>5652.37</v>
      </c>
      <c r="G116" s="5">
        <f t="shared" si="2"/>
        <v>5652.37</v>
      </c>
      <c r="H116" s="48">
        <v>0</v>
      </c>
      <c r="I116" s="27">
        <f t="shared" si="3"/>
        <v>0</v>
      </c>
    </row>
    <row r="117" spans="2:9" x14ac:dyDescent="0.25">
      <c r="B117" s="26" t="s">
        <v>185</v>
      </c>
      <c r="C117" s="6">
        <v>1</v>
      </c>
      <c r="D117" s="4" t="s">
        <v>61</v>
      </c>
      <c r="E117" s="7" t="s">
        <v>186</v>
      </c>
      <c r="F117" s="49">
        <v>11304.75</v>
      </c>
      <c r="G117" s="5">
        <f t="shared" si="2"/>
        <v>11304.75</v>
      </c>
      <c r="H117" s="51">
        <f>F117</f>
        <v>11304.75</v>
      </c>
      <c r="I117" s="27">
        <f t="shared" si="3"/>
        <v>11304.75</v>
      </c>
    </row>
    <row r="118" spans="2:9" ht="15.75" thickBot="1" x14ac:dyDescent="0.3">
      <c r="B118" s="28"/>
      <c r="C118" s="29"/>
      <c r="D118" s="30"/>
      <c r="E118" s="31" t="s">
        <v>201</v>
      </c>
      <c r="F118" s="32"/>
      <c r="G118" s="33">
        <f>SUM(G115:G117)</f>
        <v>20730.580000000002</v>
      </c>
      <c r="H118" s="32"/>
      <c r="I118" s="34">
        <f>SUM(I115:I117)</f>
        <v>11304.75</v>
      </c>
    </row>
    <row r="119" spans="2:9" ht="9" customHeight="1" thickBot="1" x14ac:dyDescent="0.3">
      <c r="B119" s="1"/>
      <c r="C119" s="2"/>
      <c r="D119" s="1"/>
      <c r="E119" s="1"/>
      <c r="F119" s="3"/>
      <c r="G119" s="2"/>
      <c r="H119" s="3"/>
      <c r="I119" s="2"/>
    </row>
    <row r="120" spans="2:9" ht="18" customHeight="1" x14ac:dyDescent="0.25">
      <c r="B120" s="35" t="s">
        <v>187</v>
      </c>
      <c r="C120" s="36"/>
      <c r="D120" s="36"/>
      <c r="E120" s="36"/>
      <c r="F120" s="37"/>
      <c r="G120" s="38">
        <f>ROUNDUP(+G33+G48+G52+G73+G81+G88+G98+G103+G112+G118,2)</f>
        <v>397548.98</v>
      </c>
      <c r="H120" s="37"/>
      <c r="I120" s="39">
        <f>ROUNDUP(+I33+I48+I52+I73+I81+I88+I98+I103+I112+I118,2)</f>
        <v>11304.75</v>
      </c>
    </row>
    <row r="121" spans="2:9" x14ac:dyDescent="0.25">
      <c r="B121" s="40" t="s">
        <v>188</v>
      </c>
      <c r="C121" s="8"/>
      <c r="D121" s="8"/>
      <c r="E121" s="9"/>
      <c r="F121" s="10">
        <v>0.13</v>
      </c>
      <c r="G121" s="5">
        <f>ROUNDUP(+G120*F121,2)</f>
        <v>51681.37</v>
      </c>
      <c r="H121" s="50">
        <v>0</v>
      </c>
      <c r="I121" s="27">
        <f>ROUNDUP(+I120*H121,2)</f>
        <v>0</v>
      </c>
    </row>
    <row r="122" spans="2:9" x14ac:dyDescent="0.25">
      <c r="B122" s="40" t="s">
        <v>189</v>
      </c>
      <c r="C122" s="8"/>
      <c r="D122" s="8"/>
      <c r="E122" s="9"/>
      <c r="F122" s="10">
        <v>0.06</v>
      </c>
      <c r="G122" s="5">
        <f>ROUNDUP(+G120*F122,2)</f>
        <v>23852.94</v>
      </c>
      <c r="H122" s="50">
        <v>0</v>
      </c>
      <c r="I122" s="27">
        <f>ROUNDUP(+I120*H122,2)</f>
        <v>0</v>
      </c>
    </row>
    <row r="123" spans="2:9" ht="18" customHeight="1" x14ac:dyDescent="0.25">
      <c r="B123" s="41" t="s">
        <v>190</v>
      </c>
      <c r="C123" s="13"/>
      <c r="D123" s="13"/>
      <c r="E123" s="13"/>
      <c r="F123" s="11"/>
      <c r="G123" s="12">
        <f>+G120+G121+G122</f>
        <v>473083.29</v>
      </c>
      <c r="H123" s="11"/>
      <c r="I123" s="42">
        <f>+I120+I121+I122</f>
        <v>11304.75</v>
      </c>
    </row>
    <row r="124" spans="2:9" x14ac:dyDescent="0.25">
      <c r="B124" s="40" t="s">
        <v>191</v>
      </c>
      <c r="C124" s="8"/>
      <c r="D124" s="8"/>
      <c r="E124" s="9"/>
      <c r="F124" s="10">
        <v>0.21</v>
      </c>
      <c r="G124" s="5">
        <f>ROUNDUP(G123*F124,2)</f>
        <v>99347.5</v>
      </c>
      <c r="H124" s="10">
        <v>0.21</v>
      </c>
      <c r="I124" s="27">
        <f>ROUNDUP(I123*H124,2)</f>
        <v>2374</v>
      </c>
    </row>
    <row r="125" spans="2:9" ht="18" customHeight="1" thickBot="1" x14ac:dyDescent="0.3">
      <c r="B125" s="43" t="s">
        <v>192</v>
      </c>
      <c r="C125" s="44"/>
      <c r="D125" s="44"/>
      <c r="E125" s="44"/>
      <c r="F125" s="45"/>
      <c r="G125" s="46">
        <f>+G123+G124</f>
        <v>572430.79</v>
      </c>
      <c r="H125" s="45"/>
      <c r="I125" s="47">
        <f>+I123+I124</f>
        <v>13678.75</v>
      </c>
    </row>
    <row r="127" spans="2:9" x14ac:dyDescent="0.25">
      <c r="C127" t="s">
        <v>193</v>
      </c>
    </row>
  </sheetData>
  <sheetProtection algorithmName="SHA-512" hashValue="SM93S87z+sNi7KofAT01NIBpd4b4AsLjqZ3Nlf44wRTEeD7fJmet0NR6UvGZFSz4yorE0EglAgWyTC436Q1OeQ==" saltValue="8SLCHzFaFN+pgHkP4EgvnA==" spinCount="100000" sheet="1" objects="1" scenarios="1" selectLockedCells="1"/>
  <dataValidations count="2">
    <dataValidation type="decimal" operator="lessThanOrEqual" allowBlank="1" showInputMessage="1" showErrorMessage="1" error="El precio ofertado en cada una de las partidas y/o unidades no puede superar el precio unitario de licitación " sqref="H6:H32 H36:H47 H51 H55:H72 H76:H80 H84:H87 H91:H97 H101:H102 H106:H111 H115:H116" xr:uid="{38D9B01C-426C-4DDF-80E5-8F0B62DCA784}">
      <formula1>F6</formula1>
    </dataValidation>
    <dataValidation operator="equal" allowBlank="1" showInputMessage="1" showErrorMessage="1" error="El precio ofertado no puede superar el precio unitario de licitación, a excepción del importe correspondiente al capítulo de Seguridad y Salud, que sólo podrá modificarse en los términos establecidos en el R.D. 1627/97." sqref="H117" xr:uid="{065B4CA7-1767-4601-85E8-406A98259471}"/>
  </dataValidations>
  <printOptions horizontalCentered="1"/>
  <pageMargins left="0.78740157480314965" right="0.78740157480314965" top="0.98425196850393704" bottom="0.78740157480314965" header="0.31496062992125984" footer="0.31496062992125984"/>
  <pageSetup paperSize="9" scale="64" fitToHeight="0" orientation="portrait" r:id="rId1"/>
  <headerFooter>
    <oddHeader>&amp;C
DESIMPLANTACIÓN OFICINAS CRISTALA</oddHeader>
    <oddFooter>Página &amp;P</oddFooter>
  </headerFooter>
  <rowBreaks count="7" manualBreakCount="7">
    <brk id="14" max="9" man="1"/>
    <brk id="24" max="9" man="1"/>
    <brk id="36" max="9" man="1"/>
    <brk id="45" max="9" man="1"/>
    <brk id="68" max="9" man="1"/>
    <brk id="98" max="9" man="1"/>
    <brk id="118" max="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OFERTA</vt:lpstr>
      <vt:lpstr>OFERTA!Área_de_impresión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2023-07-26T07:41:24Z</dcterms:created>
  <dcterms:modified xsi:type="dcterms:W3CDTF">2023-12-22T12:42:29Z</dcterms:modified>
</cp:coreProperties>
</file>