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66925"/>
  <mc:AlternateContent xmlns:mc="http://schemas.openxmlformats.org/markup-compatibility/2006">
    <mc:Choice Requires="x15">
      <x15ac:absPath xmlns:x15ac="http://schemas.microsoft.com/office/spreadsheetml/2010/11/ac" url="\\metromadrid.net\Estamentos\Ger. Ing. de Mnto de Instalaciones\Coord. Ingenieria Operativa\Inf Comun Coordinación\INVERSION 2022\Reacondicionamiento PV L8 y L10\Pliegos - con L5\ANEXOS\"/>
    </mc:Choice>
  </mc:AlternateContent>
  <xr:revisionPtr revIDLastSave="0" documentId="13_ncr:1_{B742044F-9C9A-4412-B325-D03AF2670F31}" xr6:coauthVersionLast="47" xr6:coauthVersionMax="47" xr10:uidLastSave="{00000000-0000-0000-0000-000000000000}"/>
  <bookViews>
    <workbookView xWindow="28680" yWindow="-120" windowWidth="29040" windowHeight="15840" xr2:uid="{FE65F721-1956-43F9-B64F-12EFCC79FAF2}"/>
  </bookViews>
  <sheets>
    <sheet name="Hoja1" sheetId="1" r:id="rId1"/>
  </sheets>
  <definedNames>
    <definedName name="_xlnm._FilterDatabase" localSheetId="0" hidden="1">Hoja1!$A$5:$V$38</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23" i="1" l="1"/>
  <c r="O423" i="1" s="1"/>
  <c r="N432" i="1"/>
  <c r="N430" i="1"/>
  <c r="N428" i="1"/>
  <c r="N426" i="1"/>
  <c r="N424" i="1"/>
  <c r="O424" i="1" s="1"/>
  <c r="N422" i="1"/>
  <c r="N420" i="1"/>
  <c r="P420" i="1" s="1"/>
  <c r="N416" i="1"/>
  <c r="N414" i="1"/>
  <c r="N412" i="1"/>
  <c r="N410" i="1"/>
  <c r="P410" i="1" s="1"/>
  <c r="N408" i="1"/>
  <c r="P408" i="1" s="1"/>
  <c r="N406" i="1"/>
  <c r="N404" i="1"/>
  <c r="N400" i="1"/>
  <c r="N398" i="1"/>
  <c r="N396" i="1"/>
  <c r="N394" i="1"/>
  <c r="N392" i="1"/>
  <c r="P392" i="1" s="1"/>
  <c r="N390" i="1"/>
  <c r="O390" i="1" s="1"/>
  <c r="N388" i="1"/>
  <c r="N386" i="1"/>
  <c r="N384" i="1"/>
  <c r="N382" i="1"/>
  <c r="P382" i="1" s="1"/>
  <c r="N380" i="1"/>
  <c r="N378" i="1"/>
  <c r="N376" i="1"/>
  <c r="P376" i="1" s="1"/>
  <c r="N374" i="1"/>
  <c r="O374" i="1" s="1"/>
  <c r="N372" i="1"/>
  <c r="N370" i="1"/>
  <c r="N368" i="1"/>
  <c r="N366" i="1"/>
  <c r="N364" i="1"/>
  <c r="N360" i="1"/>
  <c r="N358" i="1"/>
  <c r="N356" i="1"/>
  <c r="N354" i="1"/>
  <c r="N352" i="1"/>
  <c r="N350" i="1"/>
  <c r="N348" i="1"/>
  <c r="N346" i="1"/>
  <c r="O346" i="1" s="1"/>
  <c r="O344" i="1"/>
  <c r="N344" i="1"/>
  <c r="N342" i="1"/>
  <c r="N340" i="1"/>
  <c r="N338" i="1"/>
  <c r="N336" i="1"/>
  <c r="N334" i="1"/>
  <c r="N332" i="1"/>
  <c r="N330" i="1"/>
  <c r="O330" i="1" s="1"/>
  <c r="N328" i="1"/>
  <c r="P328" i="1" s="1"/>
  <c r="N326" i="1"/>
  <c r="N324" i="1"/>
  <c r="N322" i="1"/>
  <c r="N320" i="1"/>
  <c r="N318" i="1"/>
  <c r="N316" i="1"/>
  <c r="N314" i="1"/>
  <c r="O314" i="1" s="1"/>
  <c r="N312" i="1"/>
  <c r="N310" i="1"/>
  <c r="N308" i="1"/>
  <c r="N306" i="1"/>
  <c r="N302" i="1"/>
  <c r="N300" i="1"/>
  <c r="N298" i="1"/>
  <c r="N296" i="1"/>
  <c r="N294" i="1"/>
  <c r="N292" i="1"/>
  <c r="N290" i="1"/>
  <c r="N288" i="1"/>
  <c r="O288" i="1" s="1"/>
  <c r="N286" i="1"/>
  <c r="N284" i="1"/>
  <c r="N282" i="1"/>
  <c r="N280" i="1"/>
  <c r="N278" i="1"/>
  <c r="N276" i="1"/>
  <c r="N274" i="1"/>
  <c r="N272" i="1"/>
  <c r="N270" i="1"/>
  <c r="N268" i="1"/>
  <c r="N264" i="1"/>
  <c r="N262" i="1"/>
  <c r="N260" i="1"/>
  <c r="N258" i="1"/>
  <c r="N256" i="1"/>
  <c r="P256" i="1" s="1"/>
  <c r="N254" i="1"/>
  <c r="N252" i="1"/>
  <c r="N250" i="1"/>
  <c r="N248" i="1"/>
  <c r="N246" i="1"/>
  <c r="N244" i="1"/>
  <c r="N242" i="1"/>
  <c r="N240" i="1"/>
  <c r="P240" i="1" s="1"/>
  <c r="N238" i="1"/>
  <c r="N236" i="1"/>
  <c r="N234" i="1"/>
  <c r="N232" i="1"/>
  <c r="N230" i="1"/>
  <c r="N228" i="1"/>
  <c r="N226" i="1"/>
  <c r="N224" i="1"/>
  <c r="P224" i="1" s="1"/>
  <c r="N222" i="1"/>
  <c r="N220" i="1"/>
  <c r="N218" i="1"/>
  <c r="N216" i="1"/>
  <c r="N214" i="1"/>
  <c r="N210" i="1"/>
  <c r="N209" i="1"/>
  <c r="P209" i="1" s="1"/>
  <c r="N207" i="1"/>
  <c r="N205" i="1"/>
  <c r="N203" i="1"/>
  <c r="N201" i="1"/>
  <c r="N199" i="1"/>
  <c r="O199" i="1" s="1"/>
  <c r="N197" i="1"/>
  <c r="N195" i="1"/>
  <c r="N193" i="1"/>
  <c r="P193" i="1" s="1"/>
  <c r="N191" i="1"/>
  <c r="N189" i="1"/>
  <c r="N187" i="1"/>
  <c r="N185" i="1"/>
  <c r="N183" i="1"/>
  <c r="O183" i="1" s="1"/>
  <c r="N181" i="1"/>
  <c r="N179" i="1"/>
  <c r="N177" i="1"/>
  <c r="P177" i="1" s="1"/>
  <c r="N175" i="1"/>
  <c r="N173" i="1"/>
  <c r="N171" i="1"/>
  <c r="N167" i="1"/>
  <c r="N165" i="1"/>
  <c r="N163" i="1"/>
  <c r="N161" i="1"/>
  <c r="N159" i="1"/>
  <c r="N157" i="1"/>
  <c r="N155" i="1"/>
  <c r="N153" i="1"/>
  <c r="N151" i="1"/>
  <c r="N149" i="1"/>
  <c r="N147" i="1"/>
  <c r="N145" i="1"/>
  <c r="N143" i="1"/>
  <c r="P143" i="1" s="1"/>
  <c r="N141" i="1"/>
  <c r="N139" i="1"/>
  <c r="O139" i="1" s="1"/>
  <c r="N137" i="1"/>
  <c r="O137" i="1" s="1"/>
  <c r="N135" i="1"/>
  <c r="N133" i="1"/>
  <c r="N131" i="1"/>
  <c r="N129" i="1"/>
  <c r="N127" i="1"/>
  <c r="N125" i="1"/>
  <c r="N123" i="1"/>
  <c r="N121" i="1"/>
  <c r="N119" i="1"/>
  <c r="N117" i="1"/>
  <c r="N115" i="1"/>
  <c r="N111" i="1"/>
  <c r="N109" i="1"/>
  <c r="N107" i="1"/>
  <c r="N105" i="1"/>
  <c r="P105" i="1" s="1"/>
  <c r="N103" i="1"/>
  <c r="N101" i="1"/>
  <c r="N99" i="1"/>
  <c r="N97" i="1"/>
  <c r="N95" i="1"/>
  <c r="N93" i="1"/>
  <c r="N91" i="1"/>
  <c r="N89" i="1"/>
  <c r="P89" i="1" s="1"/>
  <c r="N87" i="1"/>
  <c r="N85" i="1"/>
  <c r="N83" i="1"/>
  <c r="N81" i="1"/>
  <c r="N79" i="1"/>
  <c r="N77" i="1"/>
  <c r="N75" i="1"/>
  <c r="N73" i="1"/>
  <c r="P73" i="1" s="1"/>
  <c r="N69" i="1"/>
  <c r="N67" i="1"/>
  <c r="N65" i="1"/>
  <c r="N63" i="1"/>
  <c r="N61" i="1"/>
  <c r="N59" i="1"/>
  <c r="N57" i="1"/>
  <c r="N55" i="1"/>
  <c r="O55" i="1" s="1"/>
  <c r="N53" i="1"/>
  <c r="N51" i="1"/>
  <c r="N49" i="1"/>
  <c r="N47" i="1"/>
  <c r="N45" i="1"/>
  <c r="N43" i="1"/>
  <c r="N41" i="1"/>
  <c r="P41" i="1" s="1"/>
  <c r="N37" i="1"/>
  <c r="N35" i="1"/>
  <c r="N33" i="1"/>
  <c r="N31" i="1"/>
  <c r="N29" i="1"/>
  <c r="N27" i="1"/>
  <c r="N25" i="1"/>
  <c r="N23" i="1"/>
  <c r="N21" i="1"/>
  <c r="N19" i="1"/>
  <c r="N17" i="1"/>
  <c r="N15" i="1"/>
  <c r="N13" i="1"/>
  <c r="N11" i="1"/>
  <c r="N9" i="1"/>
  <c r="P9" i="1" s="1"/>
  <c r="N7" i="1"/>
  <c r="P7" i="1" s="1"/>
  <c r="O41" i="1" l="1"/>
  <c r="Q41" i="1" s="1"/>
  <c r="O143" i="1"/>
  <c r="P137" i="1"/>
  <c r="N303" i="1"/>
  <c r="N211" i="1"/>
  <c r="O153" i="1"/>
  <c r="P153" i="1"/>
  <c r="O121" i="1"/>
  <c r="P121" i="1"/>
  <c r="P159" i="1"/>
  <c r="O159" i="1"/>
  <c r="N265" i="1"/>
  <c r="P51" i="1"/>
  <c r="O51" i="1"/>
  <c r="P430" i="1"/>
  <c r="O430" i="1"/>
  <c r="P366" i="1"/>
  <c r="O366" i="1"/>
  <c r="Q366" i="1" s="1"/>
  <c r="O155" i="1"/>
  <c r="P155" i="1"/>
  <c r="N70" i="1"/>
  <c r="N361" i="1"/>
  <c r="N417" i="1"/>
  <c r="P197" i="1"/>
  <c r="O197" i="1"/>
  <c r="P45" i="1"/>
  <c r="O45" i="1"/>
  <c r="N112" i="1"/>
  <c r="O67" i="1"/>
  <c r="P67" i="1"/>
  <c r="P181" i="1"/>
  <c r="O181" i="1"/>
  <c r="Q181" i="1" s="1"/>
  <c r="O9" i="1"/>
  <c r="Q9" i="1" s="1"/>
  <c r="N168" i="1"/>
  <c r="P312" i="1"/>
  <c r="O312" i="1"/>
  <c r="N401" i="1"/>
  <c r="O57" i="1"/>
  <c r="P139" i="1"/>
  <c r="Q139" i="1" s="1"/>
  <c r="O328" i="1"/>
  <c r="Q328" i="1" s="1"/>
  <c r="O382" i="1"/>
  <c r="Q382" i="1" s="1"/>
  <c r="O420" i="1"/>
  <c r="Q420" i="1" s="1"/>
  <c r="P423" i="1"/>
  <c r="Q423" i="1" s="1"/>
  <c r="P57" i="1"/>
  <c r="N38" i="1"/>
  <c r="Q143" i="1"/>
  <c r="N434" i="1"/>
  <c r="O7" i="1"/>
  <c r="Q7" i="1" s="1"/>
  <c r="P37" i="1"/>
  <c r="O37" i="1"/>
  <c r="O23" i="1"/>
  <c r="P23" i="1"/>
  <c r="P432" i="1"/>
  <c r="O432" i="1"/>
  <c r="P426" i="1"/>
  <c r="O426" i="1"/>
  <c r="P428" i="1"/>
  <c r="O428" i="1"/>
  <c r="P422" i="1"/>
  <c r="O422" i="1"/>
  <c r="P424" i="1"/>
  <c r="Q424" i="1" s="1"/>
  <c r="O416" i="1"/>
  <c r="Q416" i="1" s="1"/>
  <c r="P416" i="1"/>
  <c r="O404" i="1"/>
  <c r="P404" i="1"/>
  <c r="P406" i="1"/>
  <c r="O406" i="1"/>
  <c r="P412" i="1"/>
  <c r="O412" i="1"/>
  <c r="P414" i="1"/>
  <c r="O414" i="1"/>
  <c r="O408" i="1"/>
  <c r="Q408" i="1" s="1"/>
  <c r="O410" i="1"/>
  <c r="Q410" i="1" s="1"/>
  <c r="O400" i="1"/>
  <c r="P400" i="1"/>
  <c r="P388" i="1"/>
  <c r="Q388" i="1" s="1"/>
  <c r="O388" i="1"/>
  <c r="P368" i="1"/>
  <c r="O368" i="1"/>
  <c r="P372" i="1"/>
  <c r="O372" i="1"/>
  <c r="Q372" i="1" s="1"/>
  <c r="O386" i="1"/>
  <c r="P386" i="1"/>
  <c r="P378" i="1"/>
  <c r="O378" i="1"/>
  <c r="Q378" i="1" s="1"/>
  <c r="O380" i="1"/>
  <c r="P380" i="1"/>
  <c r="O370" i="1"/>
  <c r="P370" i="1"/>
  <c r="P364" i="1"/>
  <c r="O364" i="1"/>
  <c r="P398" i="1"/>
  <c r="O398" i="1"/>
  <c r="P394" i="1"/>
  <c r="O394" i="1"/>
  <c r="O384" i="1"/>
  <c r="Q384" i="1" s="1"/>
  <c r="P384" i="1"/>
  <c r="O396" i="1"/>
  <c r="P396" i="1"/>
  <c r="P374" i="1"/>
  <c r="Q374" i="1" s="1"/>
  <c r="P390" i="1"/>
  <c r="Q390" i="1" s="1"/>
  <c r="O376" i="1"/>
  <c r="Q376" i="1" s="1"/>
  <c r="O392" i="1"/>
  <c r="Q392" i="1" s="1"/>
  <c r="P360" i="1"/>
  <c r="O360" i="1"/>
  <c r="P320" i="1"/>
  <c r="O320" i="1"/>
  <c r="P358" i="1"/>
  <c r="O358" i="1"/>
  <c r="P308" i="1"/>
  <c r="O308" i="1"/>
  <c r="Q308" i="1" s="1"/>
  <c r="P316" i="1"/>
  <c r="O316" i="1"/>
  <c r="P336" i="1"/>
  <c r="O336" i="1"/>
  <c r="P310" i="1"/>
  <c r="O310" i="1"/>
  <c r="P318" i="1"/>
  <c r="O318" i="1"/>
  <c r="Q318" i="1" s="1"/>
  <c r="P348" i="1"/>
  <c r="O348" i="1"/>
  <c r="P340" i="1"/>
  <c r="O340" i="1"/>
  <c r="P352" i="1"/>
  <c r="O352" i="1"/>
  <c r="P324" i="1"/>
  <c r="O324" i="1"/>
  <c r="Q324" i="1" s="1"/>
  <c r="P332" i="1"/>
  <c r="O332" i="1"/>
  <c r="P350" i="1"/>
  <c r="O350" i="1"/>
  <c r="P342" i="1"/>
  <c r="O342" i="1"/>
  <c r="P326" i="1"/>
  <c r="O326" i="1"/>
  <c r="Q326" i="1" s="1"/>
  <c r="P334" i="1"/>
  <c r="O334" i="1"/>
  <c r="P356" i="1"/>
  <c r="O356" i="1"/>
  <c r="P314" i="1"/>
  <c r="Q314" i="1" s="1"/>
  <c r="P330" i="1"/>
  <c r="Q330" i="1" s="1"/>
  <c r="P346" i="1"/>
  <c r="Q346" i="1"/>
  <c r="O322" i="1"/>
  <c r="O338" i="1"/>
  <c r="P344" i="1"/>
  <c r="Q344" i="1" s="1"/>
  <c r="O354" i="1"/>
  <c r="P322" i="1"/>
  <c r="P338" i="1"/>
  <c r="Q338" i="1" s="1"/>
  <c r="P354" i="1"/>
  <c r="P306" i="1"/>
  <c r="O306" i="1"/>
  <c r="P302" i="1"/>
  <c r="O302" i="1"/>
  <c r="P300" i="1"/>
  <c r="O300" i="1"/>
  <c r="O278" i="1"/>
  <c r="P278" i="1"/>
  <c r="Q278" i="1"/>
  <c r="P290" i="1"/>
  <c r="O290" i="1"/>
  <c r="P292" i="1"/>
  <c r="O292" i="1"/>
  <c r="P274" i="1"/>
  <c r="O274" i="1"/>
  <c r="P294" i="1"/>
  <c r="O294" i="1"/>
  <c r="Q294" i="1" s="1"/>
  <c r="O270" i="1"/>
  <c r="P270" i="1"/>
  <c r="P282" i="1"/>
  <c r="O282" i="1"/>
  <c r="P276" i="1"/>
  <c r="O276" i="1"/>
  <c r="P284" i="1"/>
  <c r="O284" i="1"/>
  <c r="Q284" i="1" s="1"/>
  <c r="O286" i="1"/>
  <c r="P286" i="1"/>
  <c r="P298" i="1"/>
  <c r="Q298" i="1" s="1"/>
  <c r="O298" i="1"/>
  <c r="O272" i="1"/>
  <c r="P272" i="1"/>
  <c r="P288" i="1"/>
  <c r="Q288" i="1" s="1"/>
  <c r="O280" i="1"/>
  <c r="O296" i="1"/>
  <c r="P280" i="1"/>
  <c r="P296" i="1"/>
  <c r="O268" i="1"/>
  <c r="P268" i="1"/>
  <c r="O264" i="1"/>
  <c r="P264" i="1"/>
  <c r="O218" i="1"/>
  <c r="P218" i="1"/>
  <c r="O234" i="1"/>
  <c r="P234" i="1"/>
  <c r="P262" i="1"/>
  <c r="O262" i="1"/>
  <c r="O250" i="1"/>
  <c r="P250" i="1"/>
  <c r="O214" i="1"/>
  <c r="P214" i="1"/>
  <c r="P252" i="1"/>
  <c r="O252" i="1"/>
  <c r="P228" i="1"/>
  <c r="O228" i="1"/>
  <c r="P254" i="1"/>
  <c r="O254" i="1"/>
  <c r="P260" i="1"/>
  <c r="O260" i="1"/>
  <c r="P236" i="1"/>
  <c r="O236" i="1"/>
  <c r="P238" i="1"/>
  <c r="O238" i="1"/>
  <c r="P226" i="1"/>
  <c r="O226" i="1"/>
  <c r="P230" i="1"/>
  <c r="O230" i="1"/>
  <c r="P242" i="1"/>
  <c r="O242" i="1"/>
  <c r="O244" i="1"/>
  <c r="P244" i="1"/>
  <c r="O220" i="1"/>
  <c r="P220" i="1"/>
  <c r="O246" i="1"/>
  <c r="P246" i="1"/>
  <c r="P258" i="1"/>
  <c r="O258" i="1"/>
  <c r="O222" i="1"/>
  <c r="P222" i="1"/>
  <c r="O216" i="1"/>
  <c r="O248" i="1"/>
  <c r="P216" i="1"/>
  <c r="P232" i="1"/>
  <c r="P248" i="1"/>
  <c r="O232" i="1"/>
  <c r="O224" i="1"/>
  <c r="Q224" i="1" s="1"/>
  <c r="O240" i="1"/>
  <c r="Q240" i="1" s="1"/>
  <c r="O256" i="1"/>
  <c r="Q256" i="1" s="1"/>
  <c r="P210" i="1"/>
  <c r="O210" i="1"/>
  <c r="O203" i="1"/>
  <c r="P203" i="1"/>
  <c r="P195" i="1"/>
  <c r="O195" i="1"/>
  <c r="P201" i="1"/>
  <c r="O201" i="1"/>
  <c r="O171" i="1"/>
  <c r="P171" i="1"/>
  <c r="Q171" i="1" s="1"/>
  <c r="P189" i="1"/>
  <c r="Q189" i="1" s="1"/>
  <c r="O189" i="1"/>
  <c r="P185" i="1"/>
  <c r="O185" i="1"/>
  <c r="O187" i="1"/>
  <c r="P187" i="1"/>
  <c r="P173" i="1"/>
  <c r="Q173" i="1" s="1"/>
  <c r="O173" i="1"/>
  <c r="P205" i="1"/>
  <c r="O205" i="1"/>
  <c r="P179" i="1"/>
  <c r="O179" i="1"/>
  <c r="O175" i="1"/>
  <c r="O207" i="1"/>
  <c r="P175" i="1"/>
  <c r="P191" i="1"/>
  <c r="P207" i="1"/>
  <c r="O191" i="1"/>
  <c r="O177" i="1"/>
  <c r="Q177" i="1" s="1"/>
  <c r="P183" i="1"/>
  <c r="Q183" i="1" s="1"/>
  <c r="O193" i="1"/>
  <c r="Q193" i="1" s="1"/>
  <c r="P199" i="1"/>
  <c r="Q199" i="1" s="1"/>
  <c r="O209" i="1"/>
  <c r="Q209" i="1" s="1"/>
  <c r="O167" i="1"/>
  <c r="P167" i="1"/>
  <c r="O131" i="1"/>
  <c r="Q131" i="1" s="1"/>
  <c r="P131" i="1"/>
  <c r="P133" i="1"/>
  <c r="O133" i="1"/>
  <c r="P151" i="1"/>
  <c r="O151" i="1"/>
  <c r="P135" i="1"/>
  <c r="O135" i="1"/>
  <c r="P149" i="1"/>
  <c r="O149" i="1"/>
  <c r="P161" i="1"/>
  <c r="O161" i="1"/>
  <c r="P145" i="1"/>
  <c r="O145" i="1"/>
  <c r="P163" i="1"/>
  <c r="O163" i="1"/>
  <c r="O147" i="1"/>
  <c r="P147" i="1"/>
  <c r="P165" i="1"/>
  <c r="O165" i="1"/>
  <c r="Q137" i="1"/>
  <c r="O141" i="1"/>
  <c r="Q153" i="1"/>
  <c r="O157" i="1"/>
  <c r="P141" i="1"/>
  <c r="P157" i="1"/>
  <c r="P129" i="1"/>
  <c r="O129" i="1"/>
  <c r="P123" i="1"/>
  <c r="O123" i="1"/>
  <c r="Q123" i="1" s="1"/>
  <c r="P115" i="1"/>
  <c r="O115" i="1"/>
  <c r="O119" i="1"/>
  <c r="P119" i="1"/>
  <c r="O117" i="1"/>
  <c r="P117" i="1"/>
  <c r="P127" i="1"/>
  <c r="O127" i="1"/>
  <c r="O125" i="1"/>
  <c r="P125" i="1"/>
  <c r="O111" i="1"/>
  <c r="P111" i="1"/>
  <c r="P85" i="1"/>
  <c r="O85" i="1"/>
  <c r="O109" i="1"/>
  <c r="P109" i="1"/>
  <c r="O99" i="1"/>
  <c r="P99" i="1"/>
  <c r="P97" i="1"/>
  <c r="O97" i="1"/>
  <c r="P101" i="1"/>
  <c r="O101" i="1"/>
  <c r="O77" i="1"/>
  <c r="P77" i="1"/>
  <c r="P79" i="1"/>
  <c r="O79" i="1"/>
  <c r="P91" i="1"/>
  <c r="O91" i="1"/>
  <c r="P75" i="1"/>
  <c r="O75" i="1"/>
  <c r="Q75" i="1" s="1"/>
  <c r="P81" i="1"/>
  <c r="O81" i="1"/>
  <c r="Q81" i="1" s="1"/>
  <c r="O93" i="1"/>
  <c r="P93" i="1"/>
  <c r="O83" i="1"/>
  <c r="Q83" i="1" s="1"/>
  <c r="P83" i="1"/>
  <c r="P95" i="1"/>
  <c r="O95" i="1"/>
  <c r="P107" i="1"/>
  <c r="O107" i="1"/>
  <c r="O87" i="1"/>
  <c r="O103" i="1"/>
  <c r="P87" i="1"/>
  <c r="P103" i="1"/>
  <c r="O73" i="1"/>
  <c r="Q73" i="1" s="1"/>
  <c r="O89" i="1"/>
  <c r="Q89" i="1" s="1"/>
  <c r="O105" i="1"/>
  <c r="Q105" i="1" s="1"/>
  <c r="O69" i="1"/>
  <c r="P69" i="1"/>
  <c r="O61" i="1"/>
  <c r="P61" i="1"/>
  <c r="P53" i="1"/>
  <c r="O53" i="1"/>
  <c r="Q53" i="1" s="1"/>
  <c r="P59" i="1"/>
  <c r="O59" i="1"/>
  <c r="P47" i="1"/>
  <c r="O47" i="1"/>
  <c r="P49" i="1"/>
  <c r="O49" i="1"/>
  <c r="P65" i="1"/>
  <c r="O65" i="1"/>
  <c r="P63" i="1"/>
  <c r="O63" i="1"/>
  <c r="P43" i="1"/>
  <c r="O43" i="1"/>
  <c r="P55" i="1"/>
  <c r="Q55" i="1" s="1"/>
  <c r="P21" i="1"/>
  <c r="O21" i="1"/>
  <c r="P29" i="1"/>
  <c r="O29" i="1"/>
  <c r="O31" i="1"/>
  <c r="P31" i="1"/>
  <c r="O33" i="1"/>
  <c r="P33" i="1"/>
  <c r="P35" i="1"/>
  <c r="O35" i="1"/>
  <c r="O27" i="1"/>
  <c r="Q23" i="1"/>
  <c r="P27" i="1"/>
  <c r="O25" i="1"/>
  <c r="P25" i="1"/>
  <c r="O19" i="1"/>
  <c r="P19" i="1"/>
  <c r="P17" i="1"/>
  <c r="O17" i="1"/>
  <c r="P15" i="1"/>
  <c r="O15" i="1"/>
  <c r="O13" i="1"/>
  <c r="P13" i="1"/>
  <c r="P11" i="1"/>
  <c r="O11" i="1"/>
  <c r="Q147" i="1" l="1"/>
  <c r="Q179" i="1"/>
  <c r="Q228" i="1"/>
  <c r="Q268" i="1"/>
  <c r="Q49" i="1"/>
  <c r="Q191" i="1"/>
  <c r="Q205" i="1"/>
  <c r="Q236" i="1"/>
  <c r="Q252" i="1"/>
  <c r="Q302" i="1"/>
  <c r="Q93" i="1"/>
  <c r="Q99" i="1"/>
  <c r="Q203" i="1"/>
  <c r="Q286" i="1"/>
  <c r="Q290" i="1"/>
  <c r="Q322" i="1"/>
  <c r="Q334" i="1"/>
  <c r="Q400" i="1"/>
  <c r="Q428" i="1"/>
  <c r="Q404" i="1"/>
  <c r="Q101" i="1"/>
  <c r="Q85" i="1"/>
  <c r="Q129" i="1"/>
  <c r="Q165" i="1"/>
  <c r="Q161" i="1"/>
  <c r="Q201" i="1"/>
  <c r="Q220" i="1"/>
  <c r="Q226" i="1"/>
  <c r="Q272" i="1"/>
  <c r="Q342" i="1"/>
  <c r="Q358" i="1"/>
  <c r="Q394" i="1"/>
  <c r="N443" i="1"/>
  <c r="Q197" i="1"/>
  <c r="Q133" i="1"/>
  <c r="Q207" i="1"/>
  <c r="Q254" i="1"/>
  <c r="Q250" i="1"/>
  <c r="Q45" i="1"/>
  <c r="Q149" i="1"/>
  <c r="Q222" i="1"/>
  <c r="Q238" i="1"/>
  <c r="Q276" i="1"/>
  <c r="Q414" i="1"/>
  <c r="Q175" i="1"/>
  <c r="N445" i="1"/>
  <c r="Q43" i="1"/>
  <c r="Q47" i="1"/>
  <c r="Q157" i="1"/>
  <c r="Q282" i="1"/>
  <c r="Q354" i="1"/>
  <c r="Q340" i="1"/>
  <c r="Q432" i="1"/>
  <c r="Q430" i="1"/>
  <c r="Q107" i="1"/>
  <c r="Q135" i="1"/>
  <c r="Q57" i="1"/>
  <c r="Q270" i="1"/>
  <c r="Q316" i="1"/>
  <c r="Q360" i="1"/>
  <c r="Q396" i="1"/>
  <c r="Q412" i="1"/>
  <c r="Q422" i="1"/>
  <c r="Q95" i="1"/>
  <c r="Q77" i="1"/>
  <c r="Q145" i="1"/>
  <c r="Q151" i="1"/>
  <c r="Q232" i="1"/>
  <c r="Q246" i="1"/>
  <c r="Q260" i="1"/>
  <c r="Q218" i="1"/>
  <c r="Q312" i="1"/>
  <c r="Q67" i="1"/>
  <c r="Q115" i="1"/>
  <c r="Q21" i="1"/>
  <c r="Q65" i="1"/>
  <c r="Q109" i="1"/>
  <c r="Q127" i="1"/>
  <c r="Q163" i="1"/>
  <c r="Q187" i="1"/>
  <c r="Q210" i="1"/>
  <c r="Q230" i="1"/>
  <c r="Q234" i="1"/>
  <c r="Q274" i="1"/>
  <c r="Q370" i="1"/>
  <c r="Q386" i="1"/>
  <c r="Q406" i="1"/>
  <c r="Q159" i="1"/>
  <c r="Q141" i="1"/>
  <c r="Q19" i="1"/>
  <c r="Q61" i="1"/>
  <c r="Q103" i="1"/>
  <c r="Q91" i="1"/>
  <c r="Q97" i="1"/>
  <c r="Q117" i="1"/>
  <c r="Q185" i="1"/>
  <c r="Q216" i="1"/>
  <c r="Q214" i="1"/>
  <c r="Q280" i="1"/>
  <c r="Q292" i="1"/>
  <c r="Q300" i="1"/>
  <c r="Q352" i="1"/>
  <c r="Q380" i="1"/>
  <c r="Q121" i="1"/>
  <c r="Q248" i="1"/>
  <c r="Q125" i="1"/>
  <c r="Q296" i="1"/>
  <c r="Q87" i="1"/>
  <c r="Q167" i="1"/>
  <c r="Q264" i="1"/>
  <c r="Q356" i="1"/>
  <c r="Q350" i="1"/>
  <c r="Q310" i="1"/>
  <c r="Q368" i="1"/>
  <c r="Q69" i="1"/>
  <c r="Q79" i="1"/>
  <c r="Q15" i="1"/>
  <c r="Q27" i="1"/>
  <c r="Q63" i="1"/>
  <c r="Q59" i="1"/>
  <c r="Q111" i="1"/>
  <c r="Q119" i="1"/>
  <c r="Q195" i="1"/>
  <c r="Q258" i="1"/>
  <c r="Q244" i="1"/>
  <c r="Q262" i="1"/>
  <c r="Q332" i="1"/>
  <c r="Q336" i="1"/>
  <c r="Q320" i="1"/>
  <c r="Q398" i="1"/>
  <c r="Q426" i="1"/>
  <c r="Q155" i="1"/>
  <c r="Q51" i="1"/>
  <c r="Q242" i="1"/>
  <c r="Q306" i="1"/>
  <c r="Q348" i="1"/>
  <c r="Q364" i="1"/>
  <c r="N444" i="1"/>
  <c r="Q33" i="1"/>
  <c r="Q11" i="1"/>
  <c r="Q35" i="1"/>
  <c r="Q13" i="1"/>
  <c r="Q25" i="1"/>
  <c r="Q31" i="1"/>
  <c r="Q29" i="1"/>
  <c r="Q37" i="1"/>
  <c r="Q17" i="1"/>
  <c r="H432" i="1"/>
  <c r="H430" i="1"/>
  <c r="H428" i="1"/>
  <c r="H426" i="1"/>
  <c r="H424" i="1"/>
  <c r="H423" i="1"/>
  <c r="H422" i="1"/>
  <c r="H420" i="1"/>
  <c r="H416" i="1"/>
  <c r="H414" i="1"/>
  <c r="H412" i="1"/>
  <c r="H410" i="1"/>
  <c r="H408" i="1"/>
  <c r="H406" i="1"/>
  <c r="H404" i="1"/>
  <c r="H400" i="1"/>
  <c r="H398" i="1"/>
  <c r="H396" i="1"/>
  <c r="H394" i="1"/>
  <c r="H392" i="1"/>
  <c r="H390" i="1"/>
  <c r="H388" i="1"/>
  <c r="H386" i="1"/>
  <c r="H384" i="1"/>
  <c r="H382" i="1"/>
  <c r="H380" i="1"/>
  <c r="H378" i="1"/>
  <c r="H376" i="1"/>
  <c r="H374" i="1"/>
  <c r="H372" i="1"/>
  <c r="H370" i="1"/>
  <c r="H368" i="1"/>
  <c r="H366" i="1"/>
  <c r="H364" i="1"/>
  <c r="H360" i="1"/>
  <c r="H358" i="1"/>
  <c r="H356" i="1"/>
  <c r="H354" i="1"/>
  <c r="H352" i="1"/>
  <c r="H350" i="1"/>
  <c r="H348" i="1"/>
  <c r="H346" i="1"/>
  <c r="H344" i="1"/>
  <c r="H342" i="1"/>
  <c r="H340" i="1"/>
  <c r="H338" i="1"/>
  <c r="H336" i="1"/>
  <c r="H334" i="1"/>
  <c r="H332" i="1"/>
  <c r="H330" i="1"/>
  <c r="H328" i="1"/>
  <c r="H326" i="1"/>
  <c r="H324" i="1"/>
  <c r="H322" i="1"/>
  <c r="H320" i="1"/>
  <c r="H318" i="1"/>
  <c r="H316" i="1"/>
  <c r="H314" i="1"/>
  <c r="H312" i="1"/>
  <c r="H310" i="1"/>
  <c r="H308" i="1"/>
  <c r="H306" i="1"/>
  <c r="H302" i="1"/>
  <c r="H300" i="1"/>
  <c r="H298" i="1"/>
  <c r="H296" i="1"/>
  <c r="H294" i="1"/>
  <c r="H292" i="1"/>
  <c r="H290" i="1"/>
  <c r="H288" i="1"/>
  <c r="H286" i="1"/>
  <c r="H284" i="1"/>
  <c r="H282" i="1"/>
  <c r="H280" i="1"/>
  <c r="H278" i="1"/>
  <c r="H276" i="1"/>
  <c r="H274" i="1"/>
  <c r="H272" i="1"/>
  <c r="H270" i="1"/>
  <c r="H268" i="1"/>
  <c r="H264" i="1"/>
  <c r="H262" i="1"/>
  <c r="H260" i="1"/>
  <c r="H258" i="1"/>
  <c r="H256" i="1"/>
  <c r="H254" i="1"/>
  <c r="H252" i="1"/>
  <c r="H250" i="1"/>
  <c r="H248" i="1"/>
  <c r="H246" i="1"/>
  <c r="H244" i="1"/>
  <c r="H242" i="1"/>
  <c r="H240" i="1"/>
  <c r="H238" i="1"/>
  <c r="H236" i="1"/>
  <c r="H234" i="1"/>
  <c r="H232" i="1"/>
  <c r="H230" i="1"/>
  <c r="H228" i="1"/>
  <c r="H226" i="1"/>
  <c r="H224" i="1"/>
  <c r="H222" i="1"/>
  <c r="H220" i="1"/>
  <c r="H218" i="1"/>
  <c r="H216" i="1"/>
  <c r="H214" i="1"/>
  <c r="H210" i="1"/>
  <c r="H209" i="1"/>
  <c r="H207" i="1"/>
  <c r="H205" i="1"/>
  <c r="H203" i="1"/>
  <c r="H201" i="1"/>
  <c r="H199" i="1"/>
  <c r="H197" i="1"/>
  <c r="H195" i="1"/>
  <c r="H193" i="1"/>
  <c r="H191" i="1"/>
  <c r="H189" i="1"/>
  <c r="H187" i="1"/>
  <c r="H185" i="1"/>
  <c r="H183" i="1"/>
  <c r="H181" i="1"/>
  <c r="H179" i="1"/>
  <c r="H177" i="1"/>
  <c r="H175" i="1"/>
  <c r="H173" i="1"/>
  <c r="H171" i="1"/>
  <c r="H167" i="1"/>
  <c r="H165" i="1"/>
  <c r="H163" i="1"/>
  <c r="H161" i="1"/>
  <c r="H159" i="1"/>
  <c r="H157" i="1"/>
  <c r="H155" i="1"/>
  <c r="H153" i="1"/>
  <c r="H151" i="1"/>
  <c r="H149" i="1"/>
  <c r="H147" i="1"/>
  <c r="H145" i="1"/>
  <c r="H143" i="1"/>
  <c r="H141" i="1"/>
  <c r="H139" i="1"/>
  <c r="H137" i="1"/>
  <c r="H135" i="1"/>
  <c r="H133" i="1"/>
  <c r="H131" i="1"/>
  <c r="H129" i="1"/>
  <c r="H127" i="1"/>
  <c r="H125" i="1"/>
  <c r="H123" i="1"/>
  <c r="H121" i="1"/>
  <c r="H119" i="1"/>
  <c r="H117" i="1"/>
  <c r="H115" i="1"/>
  <c r="H111" i="1"/>
  <c r="H109" i="1"/>
  <c r="H107" i="1"/>
  <c r="H105" i="1"/>
  <c r="H103" i="1"/>
  <c r="H101" i="1"/>
  <c r="H99" i="1"/>
  <c r="H97" i="1"/>
  <c r="H95" i="1"/>
  <c r="H93" i="1"/>
  <c r="H91" i="1"/>
  <c r="H89" i="1"/>
  <c r="H87" i="1"/>
  <c r="H85" i="1"/>
  <c r="H83" i="1"/>
  <c r="H81" i="1"/>
  <c r="H79" i="1"/>
  <c r="H77" i="1"/>
  <c r="H75" i="1"/>
  <c r="H73" i="1"/>
  <c r="H69" i="1"/>
  <c r="H67" i="1"/>
  <c r="H65" i="1"/>
  <c r="H63" i="1"/>
  <c r="H61" i="1"/>
  <c r="H59" i="1"/>
  <c r="H57" i="1"/>
  <c r="H55" i="1"/>
  <c r="H53" i="1"/>
  <c r="H51" i="1"/>
  <c r="H49" i="1"/>
  <c r="H47" i="1"/>
  <c r="H45" i="1"/>
  <c r="H43" i="1"/>
  <c r="H41" i="1"/>
  <c r="H37" i="1"/>
  <c r="H35" i="1"/>
  <c r="H33" i="1"/>
  <c r="H31" i="1"/>
  <c r="H29" i="1"/>
  <c r="H27" i="1"/>
  <c r="H25" i="1"/>
  <c r="H23" i="1"/>
  <c r="H21" i="1"/>
  <c r="H19" i="1"/>
  <c r="H17" i="1"/>
  <c r="H15" i="1"/>
  <c r="H13" i="1"/>
  <c r="H11" i="1"/>
  <c r="H9" i="1"/>
  <c r="H7" i="1"/>
  <c r="Q38" i="1" l="1"/>
  <c r="Q417" i="1"/>
  <c r="Q434" i="1"/>
  <c r="Q70" i="1"/>
  <c r="Q303" i="1"/>
  <c r="Q401" i="1"/>
  <c r="Q211" i="1"/>
  <c r="Q112" i="1"/>
  <c r="J115" i="1"/>
  <c r="H168" i="1"/>
  <c r="I115" i="1"/>
  <c r="K115" i="1" s="1"/>
  <c r="J230" i="1"/>
  <c r="K230" i="1" s="1"/>
  <c r="I230" i="1"/>
  <c r="I314" i="1"/>
  <c r="K314" i="1" s="1"/>
  <c r="J314" i="1"/>
  <c r="J183" i="1"/>
  <c r="I183" i="1"/>
  <c r="K183" i="1" s="1"/>
  <c r="I422" i="1"/>
  <c r="J422" i="1"/>
  <c r="J63" i="1"/>
  <c r="I63" i="1"/>
  <c r="K63" i="1" s="1"/>
  <c r="I163" i="1"/>
  <c r="J163" i="1"/>
  <c r="J346" i="1"/>
  <c r="I346" i="1"/>
  <c r="K346" i="1" s="1"/>
  <c r="J49" i="1"/>
  <c r="I49" i="1"/>
  <c r="J133" i="1"/>
  <c r="K133" i="1" s="1"/>
  <c r="I133" i="1"/>
  <c r="J248" i="1"/>
  <c r="I248" i="1"/>
  <c r="I348" i="1"/>
  <c r="J348" i="1"/>
  <c r="J398" i="1"/>
  <c r="I398" i="1"/>
  <c r="K398" i="1" s="1"/>
  <c r="J51" i="1"/>
  <c r="I51" i="1"/>
  <c r="J135" i="1"/>
  <c r="I135" i="1"/>
  <c r="K135" i="1" s="1"/>
  <c r="J201" i="1"/>
  <c r="I201" i="1"/>
  <c r="I350" i="1"/>
  <c r="J350" i="1"/>
  <c r="K350" i="1" s="1"/>
  <c r="J53" i="1"/>
  <c r="I53" i="1"/>
  <c r="K53" i="1" s="1"/>
  <c r="J171" i="1"/>
  <c r="I171" i="1"/>
  <c r="H211" i="1"/>
  <c r="J236" i="1"/>
  <c r="I236" i="1"/>
  <c r="I286" i="1"/>
  <c r="K286" i="1" s="1"/>
  <c r="J286" i="1"/>
  <c r="I320" i="1"/>
  <c r="J320" i="1"/>
  <c r="J404" i="1"/>
  <c r="H417" i="1"/>
  <c r="K404" i="1"/>
  <c r="I404" i="1"/>
  <c r="I55" i="1"/>
  <c r="K55" i="1" s="1"/>
  <c r="J55" i="1"/>
  <c r="H112" i="1"/>
  <c r="J73" i="1"/>
  <c r="I73" i="1"/>
  <c r="K73" i="1" s="1"/>
  <c r="J89" i="1"/>
  <c r="I89" i="1"/>
  <c r="K89" i="1" s="1"/>
  <c r="J105" i="1"/>
  <c r="I105" i="1"/>
  <c r="K105" i="1" s="1"/>
  <c r="J123" i="1"/>
  <c r="I123" i="1"/>
  <c r="K123" i="1" s="1"/>
  <c r="J139" i="1"/>
  <c r="I139" i="1"/>
  <c r="K139" i="1" s="1"/>
  <c r="I155" i="1"/>
  <c r="K155" i="1" s="1"/>
  <c r="J155" i="1"/>
  <c r="I173" i="1"/>
  <c r="J173" i="1"/>
  <c r="I189" i="1"/>
  <c r="J189" i="1"/>
  <c r="J205" i="1"/>
  <c r="I205" i="1"/>
  <c r="K205" i="1" s="1"/>
  <c r="J222" i="1"/>
  <c r="K222" i="1" s="1"/>
  <c r="I222" i="1"/>
  <c r="J238" i="1"/>
  <c r="I238" i="1"/>
  <c r="I254" i="1"/>
  <c r="J254" i="1"/>
  <c r="K254" i="1" s="1"/>
  <c r="J272" i="1"/>
  <c r="I272" i="1"/>
  <c r="K272" i="1" s="1"/>
  <c r="J288" i="1"/>
  <c r="I288" i="1"/>
  <c r="K288" i="1" s="1"/>
  <c r="H361" i="1"/>
  <c r="I306" i="1"/>
  <c r="K306" i="1" s="1"/>
  <c r="J306" i="1"/>
  <c r="J322" i="1"/>
  <c r="I322" i="1"/>
  <c r="K322" i="1" s="1"/>
  <c r="J338" i="1"/>
  <c r="I338" i="1"/>
  <c r="J354" i="1"/>
  <c r="I354" i="1"/>
  <c r="I372" i="1"/>
  <c r="J372" i="1"/>
  <c r="I388" i="1"/>
  <c r="J388" i="1"/>
  <c r="K388" i="1" s="1"/>
  <c r="J406" i="1"/>
  <c r="K406" i="1" s="1"/>
  <c r="I406" i="1"/>
  <c r="J423" i="1"/>
  <c r="I423" i="1"/>
  <c r="K423" i="1" s="1"/>
  <c r="J97" i="1"/>
  <c r="I97" i="1"/>
  <c r="K97" i="1" s="1"/>
  <c r="J197" i="1"/>
  <c r="I197" i="1"/>
  <c r="K197" i="1" s="1"/>
  <c r="J262" i="1"/>
  <c r="I262" i="1"/>
  <c r="H401" i="1"/>
  <c r="J364" i="1"/>
  <c r="I364" i="1"/>
  <c r="J414" i="1"/>
  <c r="I414" i="1"/>
  <c r="J99" i="1"/>
  <c r="I99" i="1"/>
  <c r="K99" i="1"/>
  <c r="J216" i="1"/>
  <c r="I216" i="1"/>
  <c r="K216" i="1" s="1"/>
  <c r="J332" i="1"/>
  <c r="I332" i="1"/>
  <c r="I101" i="1"/>
  <c r="J101" i="1"/>
  <c r="K101" i="1" s="1"/>
  <c r="J151" i="1"/>
  <c r="I151" i="1"/>
  <c r="K151" i="1" s="1"/>
  <c r="J218" i="1"/>
  <c r="I218" i="1"/>
  <c r="K218" i="1" s="1"/>
  <c r="J284" i="1"/>
  <c r="I284" i="1"/>
  <c r="J300" i="1"/>
  <c r="I300" i="1"/>
  <c r="K300" i="1" s="1"/>
  <c r="J384" i="1"/>
  <c r="I384" i="1"/>
  <c r="K384" i="1" s="1"/>
  <c r="J103" i="1"/>
  <c r="I103" i="1"/>
  <c r="J153" i="1"/>
  <c r="I153" i="1"/>
  <c r="I203" i="1"/>
  <c r="J203" i="1"/>
  <c r="K203" i="1" s="1"/>
  <c r="J270" i="1"/>
  <c r="I270" i="1"/>
  <c r="K270" i="1" s="1"/>
  <c r="J352" i="1"/>
  <c r="I352" i="1"/>
  <c r="H38" i="1"/>
  <c r="H70" i="1"/>
  <c r="I41" i="1"/>
  <c r="J41" i="1"/>
  <c r="J57" i="1"/>
  <c r="I57" i="1"/>
  <c r="K57" i="1" s="1"/>
  <c r="J75" i="1"/>
  <c r="I75" i="1"/>
  <c r="K75" i="1" s="1"/>
  <c r="J91" i="1"/>
  <c r="I91" i="1"/>
  <c r="I107" i="1"/>
  <c r="K107" i="1" s="1"/>
  <c r="J107" i="1"/>
  <c r="I125" i="1"/>
  <c r="K125" i="1" s="1"/>
  <c r="J125" i="1"/>
  <c r="I141" i="1"/>
  <c r="J141" i="1"/>
  <c r="J157" i="1"/>
  <c r="K157" i="1" s="1"/>
  <c r="I157" i="1"/>
  <c r="I175" i="1"/>
  <c r="K175" i="1" s="1"/>
  <c r="J175" i="1"/>
  <c r="J191" i="1"/>
  <c r="I191" i="1"/>
  <c r="J207" i="1"/>
  <c r="I207" i="1"/>
  <c r="K207" i="1" s="1"/>
  <c r="J224" i="1"/>
  <c r="I224" i="1"/>
  <c r="K224" i="1"/>
  <c r="I240" i="1"/>
  <c r="K240" i="1"/>
  <c r="J240" i="1"/>
  <c r="J256" i="1"/>
  <c r="K256" i="1"/>
  <c r="I256" i="1"/>
  <c r="J274" i="1"/>
  <c r="I274" i="1"/>
  <c r="K274" i="1" s="1"/>
  <c r="K290" i="1"/>
  <c r="J290" i="1"/>
  <c r="I290" i="1"/>
  <c r="J308" i="1"/>
  <c r="I308" i="1"/>
  <c r="J324" i="1"/>
  <c r="I324" i="1"/>
  <c r="K324" i="1" s="1"/>
  <c r="J340" i="1"/>
  <c r="I340" i="1"/>
  <c r="K340" i="1" s="1"/>
  <c r="I356" i="1"/>
  <c r="K356" i="1" s="1"/>
  <c r="J356" i="1"/>
  <c r="I374" i="1"/>
  <c r="K374" i="1" s="1"/>
  <c r="J374" i="1"/>
  <c r="J390" i="1"/>
  <c r="I390" i="1"/>
  <c r="K390" i="1" s="1"/>
  <c r="J408" i="1"/>
  <c r="I408" i="1"/>
  <c r="K408" i="1" s="1"/>
  <c r="J424" i="1"/>
  <c r="K424" i="1" s="1"/>
  <c r="I424" i="1"/>
  <c r="I47" i="1"/>
  <c r="K47" i="1" s="1"/>
  <c r="J47" i="1"/>
  <c r="J131" i="1"/>
  <c r="I131" i="1"/>
  <c r="K131" i="1" s="1"/>
  <c r="J214" i="1"/>
  <c r="H265" i="1"/>
  <c r="I214" i="1"/>
  <c r="I280" i="1"/>
  <c r="J280" i="1"/>
  <c r="I396" i="1"/>
  <c r="J396" i="1"/>
  <c r="J65" i="1"/>
  <c r="I65" i="1"/>
  <c r="I117" i="1"/>
  <c r="J117" i="1"/>
  <c r="J199" i="1"/>
  <c r="I199" i="1"/>
  <c r="K199" i="1" s="1"/>
  <c r="I264" i="1"/>
  <c r="K264" i="1" s="1"/>
  <c r="J264" i="1"/>
  <c r="J298" i="1"/>
  <c r="I298" i="1"/>
  <c r="K366" i="1"/>
  <c r="I366" i="1"/>
  <c r="J366" i="1"/>
  <c r="I85" i="1"/>
  <c r="J85" i="1"/>
  <c r="J185" i="1"/>
  <c r="I185" i="1"/>
  <c r="I250" i="1"/>
  <c r="J250" i="1"/>
  <c r="J334" i="1"/>
  <c r="K334" i="1" s="1"/>
  <c r="I334" i="1"/>
  <c r="J400" i="1"/>
  <c r="I400" i="1"/>
  <c r="J87" i="1"/>
  <c r="I87" i="1"/>
  <c r="J137" i="1"/>
  <c r="I137" i="1"/>
  <c r="K137" i="1" s="1"/>
  <c r="I220" i="1"/>
  <c r="K220" i="1" s="1"/>
  <c r="J220" i="1"/>
  <c r="J302" i="1"/>
  <c r="I302" i="1"/>
  <c r="J370" i="1"/>
  <c r="I370" i="1"/>
  <c r="K370" i="1" s="1"/>
  <c r="J43" i="1"/>
  <c r="I43" i="1"/>
  <c r="J59" i="1"/>
  <c r="I59" i="1"/>
  <c r="J77" i="1"/>
  <c r="I77" i="1"/>
  <c r="I93" i="1"/>
  <c r="K93" i="1" s="1"/>
  <c r="J93" i="1"/>
  <c r="J109" i="1"/>
  <c r="I109" i="1"/>
  <c r="J127" i="1"/>
  <c r="I127" i="1"/>
  <c r="K127" i="1" s="1"/>
  <c r="J143" i="1"/>
  <c r="I143" i="1"/>
  <c r="K143" i="1" s="1"/>
  <c r="K159" i="1"/>
  <c r="J159" i="1"/>
  <c r="I159" i="1"/>
  <c r="J177" i="1"/>
  <c r="I177" i="1"/>
  <c r="J193" i="1"/>
  <c r="I193" i="1"/>
  <c r="K193" i="1" s="1"/>
  <c r="J209" i="1"/>
  <c r="I209" i="1"/>
  <c r="K209" i="1" s="1"/>
  <c r="J226" i="1"/>
  <c r="I226" i="1"/>
  <c r="J242" i="1"/>
  <c r="I242" i="1"/>
  <c r="J258" i="1"/>
  <c r="I258" i="1"/>
  <c r="K258" i="1" s="1"/>
  <c r="J276" i="1"/>
  <c r="I276" i="1"/>
  <c r="I292" i="1"/>
  <c r="J292" i="1"/>
  <c r="J310" i="1"/>
  <c r="I310" i="1"/>
  <c r="I326" i="1"/>
  <c r="J326" i="1"/>
  <c r="J342" i="1"/>
  <c r="I342" i="1"/>
  <c r="K342" i="1" s="1"/>
  <c r="I358" i="1"/>
  <c r="K358" i="1" s="1"/>
  <c r="J358" i="1"/>
  <c r="J376" i="1"/>
  <c r="K376" i="1" s="1"/>
  <c r="I376" i="1"/>
  <c r="J392" i="1"/>
  <c r="I392" i="1"/>
  <c r="I410" i="1"/>
  <c r="J410" i="1"/>
  <c r="K410" i="1" s="1"/>
  <c r="J426" i="1"/>
  <c r="K426" i="1" s="1"/>
  <c r="I426" i="1"/>
  <c r="Q361" i="1"/>
  <c r="Q265" i="1"/>
  <c r="I147" i="1"/>
  <c r="J147" i="1"/>
  <c r="J246" i="1"/>
  <c r="I246" i="1"/>
  <c r="K330" i="1"/>
  <c r="J330" i="1"/>
  <c r="I330" i="1"/>
  <c r="J149" i="1"/>
  <c r="K149" i="1" s="1"/>
  <c r="I149" i="1"/>
  <c r="I232" i="1"/>
  <c r="K232" i="1" s="1"/>
  <c r="J232" i="1"/>
  <c r="J316" i="1"/>
  <c r="I316" i="1"/>
  <c r="K316" i="1" s="1"/>
  <c r="I382" i="1"/>
  <c r="J382" i="1"/>
  <c r="K382" i="1" s="1"/>
  <c r="J67" i="1"/>
  <c r="I67" i="1"/>
  <c r="K67" i="1" s="1"/>
  <c r="I119" i="1"/>
  <c r="J119" i="1"/>
  <c r="J167" i="1"/>
  <c r="I167" i="1"/>
  <c r="J234" i="1"/>
  <c r="I234" i="1"/>
  <c r="H303" i="1"/>
  <c r="J268" i="1"/>
  <c r="I268" i="1"/>
  <c r="I318" i="1"/>
  <c r="J318" i="1"/>
  <c r="K318" i="1" s="1"/>
  <c r="J368" i="1"/>
  <c r="I368" i="1"/>
  <c r="K368" i="1" s="1"/>
  <c r="I69" i="1"/>
  <c r="K69" i="1" s="1"/>
  <c r="J69" i="1"/>
  <c r="J121" i="1"/>
  <c r="I121" i="1"/>
  <c r="J187" i="1"/>
  <c r="I187" i="1"/>
  <c r="J252" i="1"/>
  <c r="I252" i="1"/>
  <c r="K252" i="1" s="1"/>
  <c r="I336" i="1"/>
  <c r="J336" i="1"/>
  <c r="K336" i="1" s="1"/>
  <c r="J386" i="1"/>
  <c r="I386" i="1"/>
  <c r="K386" i="1"/>
  <c r="J45" i="1"/>
  <c r="I45" i="1"/>
  <c r="K45" i="1" s="1"/>
  <c r="J61" i="1"/>
  <c r="I61" i="1"/>
  <c r="K61" i="1" s="1"/>
  <c r="I79" i="1"/>
  <c r="J79" i="1"/>
  <c r="I95" i="1"/>
  <c r="J95" i="1"/>
  <c r="J111" i="1"/>
  <c r="I111" i="1"/>
  <c r="J129" i="1"/>
  <c r="I129" i="1"/>
  <c r="J145" i="1"/>
  <c r="I145" i="1"/>
  <c r="K145" i="1" s="1"/>
  <c r="J161" i="1"/>
  <c r="I161" i="1"/>
  <c r="K161" i="1" s="1"/>
  <c r="J179" i="1"/>
  <c r="I179" i="1"/>
  <c r="K179" i="1"/>
  <c r="I195" i="1"/>
  <c r="K195" i="1" s="1"/>
  <c r="J195" i="1"/>
  <c r="J210" i="1"/>
  <c r="I210" i="1"/>
  <c r="K210" i="1" s="1"/>
  <c r="J228" i="1"/>
  <c r="I228" i="1"/>
  <c r="J244" i="1"/>
  <c r="I244" i="1"/>
  <c r="J260" i="1"/>
  <c r="I260" i="1"/>
  <c r="K260" i="1" s="1"/>
  <c r="J278" i="1"/>
  <c r="I278" i="1"/>
  <c r="I294" i="1"/>
  <c r="J294" i="1"/>
  <c r="J312" i="1"/>
  <c r="I312" i="1"/>
  <c r="I328" i="1"/>
  <c r="J328" i="1"/>
  <c r="J344" i="1"/>
  <c r="I344" i="1"/>
  <c r="K344" i="1" s="1"/>
  <c r="J360" i="1"/>
  <c r="I360" i="1"/>
  <c r="J378" i="1"/>
  <c r="I378" i="1"/>
  <c r="I394" i="1"/>
  <c r="J394" i="1"/>
  <c r="I412" i="1"/>
  <c r="J412" i="1"/>
  <c r="J428" i="1"/>
  <c r="I428" i="1"/>
  <c r="Q168" i="1"/>
  <c r="J430" i="1"/>
  <c r="I430" i="1"/>
  <c r="K430" i="1" s="1"/>
  <c r="K81" i="1"/>
  <c r="J81" i="1"/>
  <c r="I81" i="1"/>
  <c r="J181" i="1"/>
  <c r="I181" i="1"/>
  <c r="K181" i="1" s="1"/>
  <c r="J296" i="1"/>
  <c r="I296" i="1"/>
  <c r="K296" i="1" s="1"/>
  <c r="I380" i="1"/>
  <c r="J380" i="1"/>
  <c r="K83" i="1"/>
  <c r="J83" i="1"/>
  <c r="I83" i="1"/>
  <c r="I165" i="1"/>
  <c r="J165" i="1"/>
  <c r="J282" i="1"/>
  <c r="I282" i="1"/>
  <c r="K282" i="1" s="1"/>
  <c r="J416" i="1"/>
  <c r="I416" i="1"/>
  <c r="K416" i="1" s="1"/>
  <c r="J432" i="1"/>
  <c r="I432" i="1"/>
  <c r="H434" i="1"/>
  <c r="I420" i="1"/>
  <c r="K420" i="1" s="1"/>
  <c r="J420" i="1"/>
  <c r="N446" i="1"/>
  <c r="N447" i="1" s="1"/>
  <c r="N448" i="1" s="1"/>
  <c r="J33" i="1"/>
  <c r="I33" i="1"/>
  <c r="I19" i="1"/>
  <c r="J19" i="1"/>
  <c r="K19" i="1" s="1"/>
  <c r="J35" i="1"/>
  <c r="I35" i="1"/>
  <c r="J21" i="1"/>
  <c r="I21" i="1"/>
  <c r="J37" i="1"/>
  <c r="I37" i="1"/>
  <c r="J23" i="1"/>
  <c r="I23" i="1"/>
  <c r="K23" i="1" s="1"/>
  <c r="J9" i="1"/>
  <c r="I9" i="1"/>
  <c r="K9" i="1" s="1"/>
  <c r="J27" i="1"/>
  <c r="I27" i="1"/>
  <c r="K27" i="1" s="1"/>
  <c r="J17" i="1"/>
  <c r="I17" i="1"/>
  <c r="J7" i="1"/>
  <c r="I7" i="1"/>
  <c r="J11" i="1"/>
  <c r="I11" i="1"/>
  <c r="K11" i="1" s="1"/>
  <c r="I13" i="1"/>
  <c r="K13" i="1" s="1"/>
  <c r="J13" i="1"/>
  <c r="J29" i="1"/>
  <c r="I29" i="1"/>
  <c r="J25" i="1"/>
  <c r="I25" i="1"/>
  <c r="J15" i="1"/>
  <c r="I15" i="1"/>
  <c r="K15" i="1" s="1"/>
  <c r="J31" i="1"/>
  <c r="I31" i="1"/>
  <c r="K394" i="1" l="1"/>
  <c r="H436" i="1"/>
  <c r="K165" i="1"/>
  <c r="K378" i="1"/>
  <c r="K312" i="1"/>
  <c r="K244" i="1"/>
  <c r="K129" i="1"/>
  <c r="K121" i="1"/>
  <c r="K268" i="1"/>
  <c r="K119" i="1"/>
  <c r="K246" i="1"/>
  <c r="K276" i="1"/>
  <c r="K250" i="1"/>
  <c r="K298" i="1"/>
  <c r="K65" i="1"/>
  <c r="K214" i="1"/>
  <c r="K262" i="1"/>
  <c r="K354" i="1"/>
  <c r="K189" i="1"/>
  <c r="K51" i="1"/>
  <c r="K163" i="1"/>
  <c r="K29" i="1"/>
  <c r="K17" i="1"/>
  <c r="K432" i="1"/>
  <c r="K428" i="1"/>
  <c r="K360" i="1"/>
  <c r="K294" i="1"/>
  <c r="K228" i="1"/>
  <c r="K111" i="1"/>
  <c r="K147" i="1"/>
  <c r="K392" i="1"/>
  <c r="K326" i="1"/>
  <c r="K77" i="1"/>
  <c r="K87" i="1"/>
  <c r="K185" i="1"/>
  <c r="K396" i="1"/>
  <c r="K91" i="1"/>
  <c r="K41" i="1"/>
  <c r="K414" i="1"/>
  <c r="K338" i="1"/>
  <c r="K238" i="1"/>
  <c r="K173" i="1"/>
  <c r="K236" i="1"/>
  <c r="K49" i="1"/>
  <c r="K187" i="1"/>
  <c r="K33" i="1"/>
  <c r="K234" i="1"/>
  <c r="K310" i="1"/>
  <c r="K242" i="1"/>
  <c r="K177" i="1"/>
  <c r="K302" i="1"/>
  <c r="K400" i="1"/>
  <c r="K85" i="1"/>
  <c r="K112" i="1" s="1"/>
  <c r="K308" i="1"/>
  <c r="K361" i="1" s="1"/>
  <c r="K153" i="1"/>
  <c r="K284" i="1"/>
  <c r="K332" i="1"/>
  <c r="K417" i="1"/>
  <c r="K79" i="1"/>
  <c r="K201" i="1"/>
  <c r="K422" i="1"/>
  <c r="K434" i="1" s="1"/>
  <c r="K168" i="1"/>
  <c r="K328" i="1"/>
  <c r="K380" i="1"/>
  <c r="K412" i="1"/>
  <c r="K278" i="1"/>
  <c r="K95" i="1"/>
  <c r="K167" i="1"/>
  <c r="K292" i="1"/>
  <c r="K226" i="1"/>
  <c r="K59" i="1"/>
  <c r="K280" i="1"/>
  <c r="K141" i="1"/>
  <c r="K364" i="1"/>
  <c r="K348" i="1"/>
  <c r="K109" i="1"/>
  <c r="K43" i="1"/>
  <c r="K117" i="1"/>
  <c r="K191" i="1"/>
  <c r="K352" i="1"/>
  <c r="K103" i="1"/>
  <c r="K372" i="1"/>
  <c r="K320" i="1"/>
  <c r="K171" i="1"/>
  <c r="K211" i="1" s="1"/>
  <c r="K248" i="1"/>
  <c r="K7" i="1"/>
  <c r="K21" i="1"/>
  <c r="K35" i="1"/>
  <c r="K31" i="1"/>
  <c r="K37" i="1"/>
  <c r="K25" i="1"/>
  <c r="K70" i="1" l="1"/>
  <c r="K303" i="1"/>
  <c r="K401" i="1"/>
  <c r="K436" i="1" s="1"/>
  <c r="K265" i="1"/>
  <c r="K3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Martín Romero, Mª Jesús</author>
  </authors>
  <commentList>
    <comment ref="A5" authorId="0" shapeId="0" xr:uid="{544ACF4E-3365-431E-B385-67A6052FF8B1}">
      <text>
        <r>
          <rPr>
            <b/>
            <sz val="9"/>
            <color indexed="81"/>
            <rFont val="Tahoma"/>
            <family val="2"/>
          </rPr>
          <t>Código del concepto. Ver colores en "Entorno de trabajo: Apariencia"</t>
        </r>
      </text>
    </comment>
    <comment ref="B5" authorId="0" shapeId="0" xr:uid="{595BA287-E0ED-4E51-9542-E46916B36345}">
      <text>
        <r>
          <rPr>
            <b/>
            <sz val="9"/>
            <color indexed="81"/>
            <rFont val="Tahoma"/>
            <family val="2"/>
          </rPr>
          <t>Naturaleza o tipo de concepto, ver valores de cada naturaleza en la ayuda del menú contextual</t>
        </r>
      </text>
    </comment>
    <comment ref="C5" authorId="0" shapeId="0" xr:uid="{7BA9F19C-5073-4027-B7BE-7205E9528AE9}">
      <text>
        <r>
          <rPr>
            <b/>
            <sz val="9"/>
            <color indexed="81"/>
            <rFont val="Tahoma"/>
            <family val="2"/>
          </rPr>
          <t>Unidad principal de medida del concepto</t>
        </r>
      </text>
    </comment>
    <comment ref="D5" authorId="0" shapeId="0" xr:uid="{340524B7-025E-48D1-BAA3-98F52D5AD219}">
      <text>
        <r>
          <rPr>
            <b/>
            <sz val="9"/>
            <color indexed="81"/>
            <rFont val="Tahoma"/>
            <family val="2"/>
          </rPr>
          <t>Descripción corta</t>
        </r>
      </text>
    </comment>
    <comment ref="E5" authorId="0" shapeId="0" xr:uid="{D525C061-63A7-409C-B25D-BC4A31C021EF}">
      <text>
        <r>
          <rPr>
            <b/>
            <sz val="9"/>
            <color indexed="81"/>
            <rFont val="Tahoma"/>
            <family val="2"/>
          </rPr>
          <t>Cantidad Verde: Referencia a otra partida Naranja: Fórmula de medición Azul: Expresión</t>
        </r>
      </text>
    </comment>
    <comment ref="F5" authorId="0" shapeId="0" xr:uid="{5E9058A6-99BB-48CB-AD12-A35526F85DEB}">
      <text>
        <r>
          <rPr>
            <b/>
            <sz val="9"/>
            <color indexed="81"/>
            <rFont val="Tahoma"/>
            <family val="2"/>
          </rPr>
          <t>Rendimiento o cantidad presupuestada</t>
        </r>
      </text>
    </comment>
    <comment ref="G5" authorId="0" shapeId="0" xr:uid="{803D1F17-C174-45CA-A3EA-FBC5801BD40F}">
      <text>
        <r>
          <rPr>
            <b/>
            <sz val="9"/>
            <color indexed="81"/>
            <rFont val="Tahoma"/>
            <family val="2"/>
          </rPr>
          <t>Precio unitario en el presupuesto</t>
        </r>
      </text>
    </comment>
    <comment ref="H5" authorId="0" shapeId="0" xr:uid="{A2E17CB5-2B55-41AC-8451-5BD027B8FDC4}">
      <text>
        <r>
          <rPr>
            <b/>
            <sz val="9"/>
            <color indexed="81"/>
            <rFont val="Tahoma"/>
            <family val="2"/>
          </rPr>
          <t>Importe del presupuesto</t>
        </r>
      </text>
    </comment>
    <comment ref="K5" authorId="0" shapeId="0" xr:uid="{7373F650-49BE-4CFB-BF65-4CED8E1832AD}">
      <text>
        <r>
          <rPr>
            <b/>
            <sz val="9"/>
            <color indexed="81"/>
            <rFont val="Tahoma"/>
            <family val="2"/>
          </rPr>
          <t>Importe del presupuesto</t>
        </r>
      </text>
    </comment>
  </commentList>
</comments>
</file>

<file path=xl/sharedStrings.xml><?xml version="1.0" encoding="utf-8"?>
<sst xmlns="http://schemas.openxmlformats.org/spreadsheetml/2006/main" count="1095" uniqueCount="194">
  <si>
    <t>Código</t>
  </si>
  <si>
    <t>Nat</t>
  </si>
  <si>
    <t>Ud</t>
  </si>
  <si>
    <t>Resumen</t>
  </si>
  <si>
    <t>Cantidad</t>
  </si>
  <si>
    <t>CanPres</t>
  </si>
  <si>
    <t>01</t>
  </si>
  <si>
    <t>Capítulo</t>
  </si>
  <si>
    <t/>
  </si>
  <si>
    <t>MAR DE CRISTAL A1</t>
  </si>
  <si>
    <t>01.02.A23</t>
  </si>
  <si>
    <t>Partida</t>
  </si>
  <si>
    <t>u</t>
  </si>
  <si>
    <t>LIMPIEZA DE FILTROS ACUSTICOS</t>
  </si>
  <si>
    <t>Limpieza de los huecos (formado por dos filtros) entre filtros acusticos mediente soplado con aire a presion de los mismos, incluye medios auxiliares y retirada de material de desecho a vertedero. Totalmente terminado según indicaciones de la Dirección Facultativa. Siendo la unidad, el hueco entre dos filtros.</t>
  </si>
  <si>
    <t>01.031.A23</t>
  </si>
  <si>
    <t>LIMPIEZA TECNICA DEL POZO Y CM</t>
  </si>
  <si>
    <t>Limpieza técnica del pozo, incluye sistema de recogida de agua (incluso desatranco), retirada de objetos acopiados tales como rejas, etc. limpieza de moto ventiladores, cuadro de mando, cámaras, ventosa exterior, azulejos, etc. incluye medios auxiliares y retirada de material de desecho a vertedero. Totalmente terminado según indicaciones de la Dirección Facultativa.
Limpieza técnica del pozo, incluye sistema de recogida de agua (incluso desatranco), retirada de objetos acopiados tales como rejas, etc. limpieza de moto ventiladores, cuadro de mando, cámaras, ventosa exterior, azulejos, etc. incluye medios auxiliares y retirada de material de desecho a vertedero. Totalmente terminado según indicaciones de la Dirección Facultativa.</t>
  </si>
  <si>
    <t>01.13.A23</t>
  </si>
  <si>
    <t>m2</t>
  </si>
  <si>
    <t>ALICATADO AZULEJO BLANCO 20X20 REC.MORTERO</t>
  </si>
  <si>
    <t>Suministro y colocación de alicatado con azulejo blanco 20x20 cm. colocado a línea, recibido con mortero de cemento CEM II/A-P 32,5 R y arena de miga (M-5), i/p.p. de cortes, ingletes, piezas especiales, rejuntado con lechada de cemento blanco BL-V 22,5 y limpieza, medido deduciendo huecos superiores a 1 m2</t>
  </si>
  <si>
    <t>01.242.A23</t>
  </si>
  <si>
    <t>PINTURA DE MOTOR-RODETE-ALABES, TOBERA Y REJILLA</t>
  </si>
  <si>
    <t>Pintura esmalte de alta calidad color azul aplicada en conjunto de ventilación (toberas, aspas (amarillas), motor y reja de protecccion de aspas),  previamente se preparara la superficie mediante lijado y limpieza de zonas oxidadas. Incluye los medios auxiliares necesarios para su correcta ejecución. Totalmente terminado según indicaciones de la Dirección Facultativa.</t>
  </si>
  <si>
    <t>01.30.A23</t>
  </si>
  <si>
    <t>ADECUACION DE BANCADA</t>
  </si>
  <si>
    <t>Construccion y/o adecuacion de bancada existente para cuadro de mando, recibido con mortero de cemento CEM II/A-P 32,5 R y arena de miga (M-5), i/p.p. de cortes, ingletes, piezas especiales, con retirada de escombros a vertedero, totalmente terminado segun indicaciones de la Direccion Facultativa.</t>
  </si>
  <si>
    <t>02.02.A23</t>
  </si>
  <si>
    <t>REVISION, LIMPIEZA Y ENGRASE DE MOTORES DE VENTILACION</t>
  </si>
  <si>
    <t>Revisión, limpieza y engrase de motor de ventilación, incluye pequeño material, así como grasa para rodamientos resistente a altas temperaturas que cumpla con las normas DIN 51825 - K3N - 20 e ISO L-XBDGB 3. Con espesante de litio, revisión del sentido de giro e inversión del mismo si fuera precisola medida de aislamiento y vibraciones del mismo así como elaboración de informe de los resultados obtenidos, revision del sentido de giro e inversion del mismo Totalmente terminado según indicaciones de la Dirección Facultativa.</t>
  </si>
  <si>
    <t>03.01.A23</t>
  </si>
  <si>
    <t>S Y M DE LUMINARIAS ESTANCAS</t>
  </si>
  <si>
    <t>Suministro y montaje de luminarias de 2x 58 W IP65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t>
  </si>
  <si>
    <t>03.02.A23</t>
  </si>
  <si>
    <t>S Y M DE LUMINARIAS DE EMERGENCIA</t>
  </si>
  <si>
    <t>Suministro y montaje de luminarias de emergencia de 415 Lm P65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t>
  </si>
  <si>
    <t>03.04.A23</t>
  </si>
  <si>
    <t>ADECUACION DE CANALIZACIONES, TOMAS DE CORRIENTE ENCENDIDO, ETC.</t>
  </si>
  <si>
    <t>Adecuación de canalizaciones, interruptores, y demás elementos eléctricos del pozo de ventilación. C/p.p. de medios auxiliares necesarios para su correcta ejecución. Totalmente terminado según indicaciones de la Dirección Facultativa.</t>
  </si>
  <si>
    <t>03.17.A23</t>
  </si>
  <si>
    <t>SUSTITUCION CUADRO DE MANDO</t>
  </si>
  <si>
    <t>Sustitucion del cuadro actual por otro con envolvente metalica y con las mismas funcionalidades que el anterior con el nuevo PLC con conectividad IP cuyo software quede totalmente probado y funcionando con todas las funcionalidades. El PLC sera tal que su mapa  de memoria ya tenga realizados los BTK´s de COMMIT de lo contrario dicho desarrollo correra a cargo del adjudicatario, con toda la aparamenta adecuada para las funcionalidades de los ventiladores añadiendo la lectura del consumo electrico y las reservas E/S correspondientes, con arrancadores suaves compatibles con el PLC, se incluira en panel frontal del cuadro terminal de operador donde se lean consumos, potencias, voltaje, etc, digitalmente. Totalmente funcionando. Incluye entrega esquema unifilar en formato DXF y retirada del antiguo cuadro electrico a punto limpio.</t>
  </si>
  <si>
    <t>04.011.A23</t>
  </si>
  <si>
    <t>m</t>
  </si>
  <si>
    <t>SYM TENDIDO DE FIBRA (8 FIBRAS) LSZH-XF</t>
  </si>
  <si>
    <t>Suministro, tendido y conexionado de fibra optica multimodo, compuesto por 8 fibras de vidrio reforzadas WB (Bloquedas Agua), Cubierta LSZH-XF
 (libre de halogenos, baja emision de humos y no propagador de la llama) que cumpla con las normas UNE-EN 187000, CEI 60794, UNE-EN 50267 y UNE-EN 50268. Tendida por canaleta perimetral de Estación, bajo anden, troneras, galerías, perchas nuevas o existentes de tunel, etc. P/P de pequeño material y accesorios de conexión, terminales, etc.</t>
  </si>
  <si>
    <t>04.06.A23</t>
  </si>
  <si>
    <t>PASO DE BOVEDA</t>
  </si>
  <si>
    <t>Formación de paso de bóveda para tendido de conductores de comunicaciones o eléctricos, realizado con perchas, corte de tracción y montaje de medios auxiliares necesarios para su correcta ejecución. Totalmente terminado según indicaciones de la Dirección Facultativa.</t>
  </si>
  <si>
    <t>04.10.A23</t>
  </si>
  <si>
    <t>RETIRADA DE LA SUBRED DE VETILACION</t>
  </si>
  <si>
    <t>Desconexión y retirada de cables de la subred de ventilacion  incluye la desconexión en cuarto de comunicaciones, y retirada de material recuperado a vertedero autorizado. Totalmente terminado según indicaciones de la Dirección Facultativa.</t>
  </si>
  <si>
    <t>04.11.A23</t>
  </si>
  <si>
    <t>REFLECTOMETRIA</t>
  </si>
  <si>
    <t>Realizacion de las mediciones correspondientes y entraga de informe con los resultados.</t>
  </si>
  <si>
    <t>06.01.A23</t>
  </si>
  <si>
    <t>TOMA DE DATOS Y CROQUIZACION</t>
  </si>
  <si>
    <t>Toma de datos y croquizacion de la instalación. Incluye informe final de obra compuesto por memoria descriptiva de la actuación, dossier fotográfico del antes y después de la reforma, planos de planta, alzado y secciones más representativas, fichero de carga de datos a SAP con las caracteristicas principales del pozo.</t>
  </si>
  <si>
    <t>001.A23</t>
  </si>
  <si>
    <t>h</t>
  </si>
  <si>
    <t>JORNADAS ADICIONALES</t>
  </si>
  <si>
    <t>Total 01</t>
  </si>
  <si>
    <t>02</t>
  </si>
  <si>
    <t>MAR DE CRISTAL A2</t>
  </si>
  <si>
    <t>Total 02</t>
  </si>
  <si>
    <t>03</t>
  </si>
  <si>
    <t>MAR DE CRISTAL-FERIA DE MADRID</t>
  </si>
  <si>
    <t>01.12.A23</t>
  </si>
  <si>
    <t>RETIRADA DE MATERIALES ACOPIADOS</t>
  </si>
  <si>
    <t>Retirada de sacos de escombro, o restos acopiados en el pozo de ventilación. Totalmente terminado según indicaciones de la Dirección Facultativa.</t>
  </si>
  <si>
    <t>02.011.A23</t>
  </si>
  <si>
    <t>SUSTITUCION DE COMPUERTAS INCLINDORES</t>
  </si>
  <si>
    <t>Sustitucion de compuertas de lamas horizontales por compuerta inclinadores, incluyen los  motores y 
accionamiento por ventilador y la puesta a punto de las mismas mediente la habilitación del sistema de mando incluido la sustitución de cableado y reles de mando en cuadro eléctrico. Totalmente terminado según indicaciones de la Dirección Facultativa.</t>
  </si>
  <si>
    <t>02.021.A23</t>
  </si>
  <si>
    <t>REVISION, LIMPIEZA Y ENGRASE DE MOTORES DE VENTILACION JET</t>
  </si>
  <si>
    <t>Revisión, limpieza y engrase de motor de ventilación, incluye la medida de aislamiento y vibraciones del mismo así como elaboración de informe de los resultados obtenidos, revision del sentido de giro e inversion del mismo .
Con ayuda vehiculo auxiliar propio y corte de traccion.
Totalmente terminado según indicaciones de la Dirección Facultativa.</t>
  </si>
  <si>
    <t>03.08.A23</t>
  </si>
  <si>
    <t>MEJORA DE PICA EXISTENTE</t>
  </si>
  <si>
    <t>Suministro y montaje de arqueta de conexión de puesta a tierra, realizada con hormigón con tapa y cerco metálico señalizada, pica de acero cobreado de 2 m, incluso hincado y excavación de hueco, suministro y conexionado de hasta 10 m de cable (Cu 95mm2), mediante soldadura aluminotérmica y adición de carbón y sal. Con caja de seccionamiento si no hubiera, unificando todas las tierras. Lectura de la medida. Totalmente terminado, segun proyecto e indicaciones de la DFO.</t>
  </si>
  <si>
    <t>03.232.A23</t>
  </si>
  <si>
    <t>S Y M E I DE SONDA DE TEMPERATURA TUNEL</t>
  </si>
  <si>
    <t>Suministro, montaje e integracion  de sonda de temperatura Pt1000, de acero inoxidable AISI-316L (cabezal-RTD) en tunel a 30 metros a cada lado de la entrada del pozo, con rango de temperatura -40/+60ºc, presion +/- 3%, señal de salida 4/20mA, alimentacion a 24 Vcc, IP 66, sustituible mediante conector estanco. Incluido pp de soportacion de acero inoxidable, canalizacion y cableado. Totalmente instalado y funcionando a una altura accesible con escalera.</t>
  </si>
  <si>
    <t>Total 03</t>
  </si>
  <si>
    <t>04</t>
  </si>
  <si>
    <t>FERIA DE MADRID-MAR DE CRISTAL</t>
  </si>
  <si>
    <t>01.05.A23</t>
  </si>
  <si>
    <t>PINTURA PARAMENTOS VERTICALES Y BOVEDAS</t>
  </si>
  <si>
    <t>Pintura en paramentos horizontales y bóveda o techo ejecutado con pintura plástica de alta calidad color blanco, Incluye preparado de la superficie mediante proyección de chorro de agua a alta presión, en ventosa exterior hasta una altura de 3 metros. Incluye los medios auxiliares necesarios para su correcta ejecución. Totalmente terminado según indicaciones de la Dirección Facultativa.</t>
  </si>
  <si>
    <t>01.24.A23</t>
  </si>
  <si>
    <t>PINTURA DE ALABES</t>
  </si>
  <si>
    <t>Pintura esmalte de alta calidad color azul aplicada en conjunto de alabes,  previamente se preparara la superficie mediante lijado y limpieza de zonas oxidadas. Incluye los medios auxiliares necesarios para su correcta ejecución. Totalmente terminado según indicaciones de la Dirección Facultativa. Se entiende por unidad el conjunto de alabes de un ventilador.</t>
  </si>
  <si>
    <t>02.01.A23</t>
  </si>
  <si>
    <t>SUSTITUCION DE COMPUERTAS DE LAMAS HORIZONTALES</t>
  </si>
  <si>
    <t>Sustitucion de compuertas de lamas horizontales similares a las existentes, incluyen los 2 motores accionamiento por ventilador y la puesta a punto de las mismas mediente la habilitación del sistema de mando incluido la sustitución de cableado y reles de mando en cuadro eléctrico. Totalmente terminado según indicaciones de la Dirección Facultativa.</t>
  </si>
  <si>
    <t>02.08.A23</t>
  </si>
  <si>
    <t>SUSTITUCION DE PUERTA ACUSTICA EN P. VENTILACION H. NOCTURNO</t>
  </si>
  <si>
    <t>Suministro, montaje y retirada de puerta existente realizado en horario nocturno incluidos cierres de seguridad. Realizada con doble chapa de acero galvanizado de 1,5 mm. de espesor y panel intermedio, rigidizadores con perfiles de acero conformado en frío, herrajes de colgar, cerradura normalizada METRO , cerco de perfil de acero conformado en frío con garras para recibir a la obra, acabado con capa de pintura epoxi polimerizada al horno, elaborada en taller, ajuste y fijación en obra. Totalmente terminado, incluso limpieza</t>
  </si>
  <si>
    <t>02.09.A23</t>
  </si>
  <si>
    <t>REPARACION PUERTA ACUSTICA EN P. DE VENTILACION H. NOCTURNO</t>
  </si>
  <si>
    <t>Recibido de puertas existentes, reparación de cerrajerías ajustando las bisagras, cerraduras, etc. engrase de mecanismos, Totalmente terminado según indicaciones de la Dirección Facultativa</t>
  </si>
  <si>
    <t>06.03.A23</t>
  </si>
  <si>
    <t>TRASLADO CON VEHICULO AUXILIAR PROPIO Y CORTE DE TRACCION</t>
  </si>
  <si>
    <t>Traslado mediante vehículo auxiliar y conductor propios equipado con grúa de hasta dos motores de ventilación de cualquier peso y potencia, desde depósito de carga hasta pozo de destino. Incluye gestión y ejecución de de corte de tracción, carga, descarga y traslado en vehículo rodado hasta el servicio de almacenes. para el abono de la unidad será obligatorio presentar imagen de la placa de características de los motores trasladados.</t>
  </si>
  <si>
    <t>Total 04</t>
  </si>
  <si>
    <t>05</t>
  </si>
  <si>
    <t>FERIA DE MADRID ANDENES</t>
  </si>
  <si>
    <t>02.18.A23</t>
  </si>
  <si>
    <t>REVISION Y REPARACION DE COMPUERTAS</t>
  </si>
  <si>
    <t>Revisión y puesta en marcha de compuertas de sobrepresion, incluido la sustitucion de los servos</t>
  </si>
  <si>
    <t>concreto 05</t>
  </si>
  <si>
    <t>rejilla para soldar</t>
  </si>
  <si>
    <t>Total 05</t>
  </si>
  <si>
    <t>06</t>
  </si>
  <si>
    <t>AEROPUERTO T1T2T3-FERIA DE MADRID</t>
  </si>
  <si>
    <t>01.191.A23</t>
  </si>
  <si>
    <t>REPARACION PANEL ACUSTICO</t>
  </si>
  <si>
    <t>fijacion y adecuacion de panel acustico existente en el pozo en la bateria de paneles</t>
  </si>
  <si>
    <t>02.21.A23</t>
  </si>
  <si>
    <t>REPARACION PANEL ACUSTICO 7 LAMINAS</t>
  </si>
  <si>
    <t>Reparacion in situ de panel acustico, instalandole 7 laminas nuevas de lana, adaptandole la perfileria perometral. Incluida la retirada de laminas antiguas a vertedero.</t>
  </si>
  <si>
    <t>Total 06</t>
  </si>
  <si>
    <t>07</t>
  </si>
  <si>
    <t>AEROPUERTO T1, T2, T3 ANDENES</t>
  </si>
  <si>
    <t>concreto 07</t>
  </si>
  <si>
    <t>Rejilla soldar</t>
  </si>
  <si>
    <t>Realizacion de punto de soldadura, con grupo correspondiente, en rejilla de ventilacion, totalmente terminada segun direccion facultativa</t>
  </si>
  <si>
    <t>Total 07</t>
  </si>
  <si>
    <t>09</t>
  </si>
  <si>
    <t>AEROPUERTO T1T2T3-BARAJAS</t>
  </si>
  <si>
    <t>01.01.A23</t>
  </si>
  <si>
    <t>IMPERMEABILIZACION</t>
  </si>
  <si>
    <t>Impermeabilización de superficie abovedada realizado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incluso p.p de medios auxiliares, la colocación de bajantes ,con retirada de elementos sobrantes a vertedero autorizado, formación de canalización de filtraciones hasta canaleta perimetral. Incluye los medios auxiliares necesarios para la ejecución de los trabajos. Totalmente terminado según indicaciones de la Dirección Facultativa.</t>
  </si>
  <si>
    <t>01.09.A23</t>
  </si>
  <si>
    <t>RECIBIDO DE PUERTAS Y REPARACION DE CERRAJERIA</t>
  </si>
  <si>
    <t>Recibido de puerta existente, reparacion de cerrajeria ajustando las bisagras, cerradura, etc, engrase de mecanismos. Totalmente terminadosegun indicaciones de la Direccion Facultativa</t>
  </si>
  <si>
    <t>01.192.A23</t>
  </si>
  <si>
    <t>S Y M DE PANELES ACUSTICOS A MEDIDA</t>
  </si>
  <si>
    <t>Suministro y montaje de panel acustico de identicas dimensiones del existente, retirada de panel a acustico a vertedero autorizado</t>
  </si>
  <si>
    <t>02.20.A23</t>
  </si>
  <si>
    <t>REPARACION PANEL ACUSTICO 14 LAMINAS</t>
  </si>
  <si>
    <t>Sustitucion de las laminas deterioradas del panel existente, reparacion de perfileria y retirada del material sobrante a vertedero</t>
  </si>
  <si>
    <t>Total 09</t>
  </si>
  <si>
    <t>10</t>
  </si>
  <si>
    <t>BARAJAS ANDENES</t>
  </si>
  <si>
    <t>Total 10</t>
  </si>
  <si>
    <t>11</t>
  </si>
  <si>
    <t>INTEGRACION L8</t>
  </si>
  <si>
    <t>04.02.A23</t>
  </si>
  <si>
    <t>CONECTIVIDAD EN POZO (en cada pozo)</t>
  </si>
  <si>
    <t>Suministro y montaje de cuadro de comunicaciones compuesto por Envolvente de poliéster IP-66 según norma IEC60529 de dimensiones 700x500x300 mm  con puerta plena. En su interior aloja los siguientes elementos sobre placa de montaje y canaletas distribuidoras. Fuente de alimentación 230 / 24 Vcc, Switch CISCO  IE-2000-8TC-B "Managed Industrial Ethernet Switch, 8 x 10/100Base-TX Ports, 2 x FE (Fast Ethernet) Combo Ports (SFP's Sold Separately), 9.6-60 VDC, Class 1, Div. II., Layer2, LAN Base Image", equipado con Módulo de fibra multimodo 100Mbps FX à GLC-FE-100FX, caja mural de fibra óptica, Teléfono IP CISCO linksys SPA901. Alimentación 230 Vca  tomada del cuadro del pozo de ventilacion,  incluido el suministro e instalación de las protecciones necesarias en el cuadro del pozo de ventilacion y cuadro de comunicaciones, se incluye  toma de corriente, cableado interno del cuado de ventilacion y de comunicaciones, Con P/P de conectores, latiguillos , etc. totalmente terminado y funcionando. Según detalle indicado en pliegos.</t>
  </si>
  <si>
    <t>04.03.A23</t>
  </si>
  <si>
    <t>CONECTIVIDAD EN CUARTO DE COMUNICACIONES (en cada pozo)</t>
  </si>
  <si>
    <t>Suministro y montaje en el cuarto de comunicaciones de Bandeja de fibra óptica 19'' 1U de 24 conectores,  incluye el conexionado de la fibra tendida (8 fibras) con P/P De Jumper de fibra a conversor de medios, conectores ST/SC/MT-RJ, peine protector, fijaciones, bridas, cinta helicoidal, grupo de fijación y rotulación, totalmente terminado, comprobado y certificado.</t>
  </si>
  <si>
    <t>05.021.A23</t>
  </si>
  <si>
    <t>DEINSTALACION EN LA UNIDAD MAESTRA Y MAGELIS (por estacion)</t>
  </si>
  <si>
    <t>Desinstalacion de toda la ventilacion que hubiese en la estacion de la unidad maestra magelis</t>
  </si>
  <si>
    <t>05.03.A23</t>
  </si>
  <si>
    <t>INTEGRACION EN TCE (por ventilador)</t>
  </si>
  <si>
    <t>Modificación de software en sistema de telemando TCE  para integración de las señales y alarmas estándar de un pozo de ventilacion. Totalmente probado y funcionando, incluye la entrega de los programas en soporte digital, comentados y abiertos.</t>
  </si>
  <si>
    <t>05.04.A23</t>
  </si>
  <si>
    <t>INTEGRACION EN COMMIT (por pozo)</t>
  </si>
  <si>
    <t>Modificación de software y auditoría de señales en pozo de ventilacion para la correcta integración  en COMMIT de las señales y alarmas estándar de un pozo de ventilación. Totalmente probado y funcionando</t>
  </si>
  <si>
    <t>06.02.A23</t>
  </si>
  <si>
    <t>SUMINISTRO DE PAQUETE DE LICENCIAS TELEFONO IP</t>
  </si>
  <si>
    <t>Suministro de licencias tipo Cisco Enhanced UCL para plataforma UCS C220-M4 con versión 11.5</t>
  </si>
  <si>
    <t>05.01.A23</t>
  </si>
  <si>
    <t>ADAPTACION SW STANDARD VENTILACION</t>
  </si>
  <si>
    <t>Total 11</t>
  </si>
  <si>
    <t>12</t>
  </si>
  <si>
    <t>INTEGRACION L5</t>
  </si>
  <si>
    <t>Total 12</t>
  </si>
  <si>
    <t>Total 0</t>
  </si>
  <si>
    <t>GASTOS GENERALES</t>
  </si>
  <si>
    <t>BENEFICIO INDUSTRIAL</t>
  </si>
  <si>
    <t>IMPORTE UNITARIO*
(SIN GG+BI)</t>
  </si>
  <si>
    <t>IMPORTE TOTAL OFERTADO
(CANTID* (UNITARIO OFERTADO+GG+BI))</t>
  </si>
  <si>
    <t>Anexo I_Preciario L5 y L8</t>
  </si>
  <si>
    <t>Importe Unitario GG</t>
  </si>
  <si>
    <t>Importe Unitario BI.</t>
  </si>
  <si>
    <t>Importe Unitario sin GG ni BI</t>
  </si>
  <si>
    <t>Imp Total con GG.Y BI</t>
  </si>
  <si>
    <t>IMPORTE OFERTADO</t>
  </si>
  <si>
    <t>Importe de la oferta (IVA no incluido)</t>
  </si>
  <si>
    <t>Gastos Generales</t>
  </si>
  <si>
    <t>Beneficio Industrial</t>
  </si>
  <si>
    <t>Importe de la oferta (con GG. y BI.)</t>
  </si>
  <si>
    <t>TOTAL CON IVA</t>
  </si>
  <si>
    <t>Imp Total sin GG.Y BI</t>
  </si>
  <si>
    <t>IMPORTE TOTAL SIN GG Y BI</t>
  </si>
  <si>
    <t>GG</t>
  </si>
  <si>
    <t>BI</t>
  </si>
  <si>
    <t xml:space="preserve">* </t>
  </si>
  <si>
    <t>Consultar notas del PCP en el apartado Oferta economica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</si>
</sst>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Calibri"/>
      <family val="2"/>
      <scheme val="minor"/>
    </font>
    <font>
      <b/>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10"/>
      <color theme="1"/>
      <name val="Calibri"/>
      <family val="2"/>
      <scheme val="minor"/>
    </font>
    <font>
      <sz val="8"/>
      <color theme="0"/>
      <name val="Calibri"/>
      <family val="2"/>
      <scheme val="minor"/>
    </font>
    <font>
      <b/>
      <sz val="18"/>
      <color rgb="FFFF0000"/>
      <name val="Calibri"/>
      <family val="2"/>
      <scheme val="minor"/>
    </font>
  </fonts>
  <fills count="8">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59">
    <xf numFmtId="0" fontId="0" fillId="0" borderId="0" xfId="0"/>
    <xf numFmtId="10" fontId="0" fillId="6" borderId="1" xfId="0" applyNumberFormat="1" applyFill="1" applyBorder="1" applyAlignment="1" applyProtection="1">
      <alignment horizontal="center"/>
      <protection locked="0"/>
    </xf>
    <xf numFmtId="4" fontId="0" fillId="6" borderId="2" xfId="0" applyNumberFormat="1" applyFill="1" applyBorder="1" applyProtection="1">
      <protection locked="0"/>
    </xf>
    <xf numFmtId="4" fontId="0" fillId="6" borderId="2" xfId="0" applyNumberFormat="1" applyFill="1" applyBorder="1" applyAlignment="1" applyProtection="1">
      <alignment vertical="center"/>
      <protection locked="0"/>
    </xf>
    <xf numFmtId="0" fontId="0" fillId="0" borderId="0" xfId="0" applyAlignment="1" applyProtection="1">
      <alignment vertical="top"/>
      <protection hidden="1"/>
    </xf>
    <xf numFmtId="0" fontId="0" fillId="0" borderId="0" xfId="0" applyProtection="1">
      <protection hidden="1"/>
    </xf>
    <xf numFmtId="0" fontId="1" fillId="0" borderId="0" xfId="0" applyFont="1" applyAlignment="1" applyProtection="1">
      <alignment horizontal="right"/>
      <protection hidden="1"/>
    </xf>
    <xf numFmtId="0" fontId="2" fillId="0" borderId="14" xfId="0" applyFont="1" applyBorder="1" applyAlignment="1" applyProtection="1">
      <alignment horizontal="center" vertical="top"/>
      <protection hidden="1"/>
    </xf>
    <xf numFmtId="0" fontId="2" fillId="0" borderId="15" xfId="0" applyFont="1" applyBorder="1" applyAlignment="1" applyProtection="1">
      <alignment horizontal="center" vertical="top"/>
      <protection hidden="1"/>
    </xf>
    <xf numFmtId="0" fontId="2" fillId="0" borderId="16" xfId="0" applyFont="1" applyBorder="1" applyAlignment="1" applyProtection="1">
      <alignment horizontal="center" vertical="top"/>
      <protection hidden="1"/>
    </xf>
    <xf numFmtId="0" fontId="2" fillId="0" borderId="0" xfId="0" applyFont="1" applyBorder="1" applyAlignment="1" applyProtection="1">
      <alignment horizontal="center" vertical="top"/>
      <protection hidden="1"/>
    </xf>
    <xf numFmtId="10" fontId="0" fillId="0" borderId="0" xfId="0" applyNumberFormat="1" applyFill="1" applyBorder="1" applyAlignment="1" applyProtection="1">
      <alignment horizontal="center" vertical="center" wrapText="1"/>
      <protection hidden="1"/>
    </xf>
    <xf numFmtId="10" fontId="0" fillId="0" borderId="10" xfId="0" applyNumberFormat="1" applyFill="1" applyBorder="1" applyAlignment="1" applyProtection="1">
      <alignment horizontal="center" vertical="center" wrapText="1"/>
      <protection hidden="1"/>
    </xf>
    <xf numFmtId="0" fontId="4" fillId="0" borderId="0" xfId="0" applyFont="1" applyAlignment="1" applyProtection="1">
      <alignment vertical="center"/>
      <protection hidden="1"/>
    </xf>
    <xf numFmtId="0" fontId="4" fillId="0" borderId="0" xfId="0" applyFont="1" applyAlignment="1" applyProtection="1">
      <alignment vertical="center" wrapText="1"/>
      <protection hidden="1"/>
    </xf>
    <xf numFmtId="0" fontId="4" fillId="0" borderId="0" xfId="0" applyFont="1" applyAlignment="1" applyProtection="1">
      <alignment horizontal="center" vertical="center" wrapText="1"/>
      <protection hidden="1"/>
    </xf>
    <xf numFmtId="0" fontId="10" fillId="5" borderId="17" xfId="0" applyFont="1" applyFill="1" applyBorder="1" applyAlignment="1" applyProtection="1">
      <alignment horizontal="center" vertical="center" wrapText="1"/>
      <protection hidden="1"/>
    </xf>
    <xf numFmtId="0" fontId="10" fillId="5" borderId="18" xfId="0" applyFont="1" applyFill="1" applyBorder="1" applyAlignment="1" applyProtection="1">
      <alignment horizontal="center" vertical="center" wrapText="1"/>
      <protection hidden="1"/>
    </xf>
    <xf numFmtId="0" fontId="10" fillId="5" borderId="19" xfId="0" applyFont="1" applyFill="1" applyBorder="1" applyAlignment="1" applyProtection="1">
      <alignment horizontal="center" vertical="center" wrapText="1"/>
      <protection hidden="1"/>
    </xf>
    <xf numFmtId="49" fontId="5" fillId="2" borderId="0" xfId="0" applyNumberFormat="1" applyFont="1" applyFill="1" applyAlignment="1" applyProtection="1">
      <alignment vertical="top"/>
      <protection hidden="1"/>
    </xf>
    <xf numFmtId="49" fontId="5" fillId="2" borderId="0" xfId="0" applyNumberFormat="1" applyFont="1" applyFill="1" applyAlignment="1" applyProtection="1">
      <alignment vertical="top" wrapText="1"/>
      <protection hidden="1"/>
    </xf>
    <xf numFmtId="0" fontId="5" fillId="2" borderId="0" xfId="0" applyFont="1" applyFill="1" applyAlignment="1" applyProtection="1">
      <alignment vertical="top"/>
      <protection hidden="1"/>
    </xf>
    <xf numFmtId="3" fontId="6" fillId="2" borderId="0" xfId="0" applyNumberFormat="1" applyFont="1" applyFill="1" applyAlignment="1" applyProtection="1">
      <alignment vertical="top"/>
      <protection hidden="1"/>
    </xf>
    <xf numFmtId="4" fontId="6" fillId="2" borderId="0" xfId="0" applyNumberFormat="1" applyFont="1" applyFill="1" applyAlignment="1" applyProtection="1">
      <alignment vertical="top"/>
      <protection hidden="1"/>
    </xf>
    <xf numFmtId="0" fontId="10" fillId="5" borderId="6" xfId="0" applyFont="1" applyFill="1" applyBorder="1" applyAlignment="1" applyProtection="1">
      <alignment horizontal="center" vertical="center" wrapText="1"/>
      <protection hidden="1"/>
    </xf>
    <xf numFmtId="0" fontId="10" fillId="5" borderId="7" xfId="0" applyFont="1" applyFill="1" applyBorder="1" applyAlignment="1" applyProtection="1">
      <alignment horizontal="center" vertical="center" wrapText="1"/>
      <protection hidden="1"/>
    </xf>
    <xf numFmtId="0" fontId="10" fillId="5" borderId="8" xfId="0" applyFont="1" applyFill="1" applyBorder="1" applyAlignment="1" applyProtection="1">
      <alignment horizontal="center" vertical="center" wrapText="1"/>
      <protection hidden="1"/>
    </xf>
    <xf numFmtId="49" fontId="7" fillId="3" borderId="0" xfId="0" applyNumberFormat="1" applyFont="1" applyFill="1" applyAlignment="1" applyProtection="1">
      <alignment vertical="top"/>
      <protection hidden="1"/>
    </xf>
    <xf numFmtId="49" fontId="7" fillId="0" borderId="0" xfId="0" applyNumberFormat="1" applyFont="1" applyAlignment="1" applyProtection="1">
      <alignment vertical="top"/>
      <protection hidden="1"/>
    </xf>
    <xf numFmtId="49" fontId="7" fillId="0" borderId="0" xfId="0" applyNumberFormat="1" applyFont="1" applyAlignment="1" applyProtection="1">
      <alignment vertical="top" wrapText="1"/>
      <protection hidden="1"/>
    </xf>
    <xf numFmtId="0" fontId="7" fillId="0" borderId="0" xfId="0" applyFont="1" applyAlignment="1" applyProtection="1">
      <alignment vertical="top"/>
      <protection hidden="1"/>
    </xf>
    <xf numFmtId="4" fontId="7" fillId="0" borderId="0" xfId="0" applyNumberFormat="1" applyFont="1" applyAlignment="1" applyProtection="1">
      <alignment vertical="top"/>
      <protection hidden="1"/>
    </xf>
    <xf numFmtId="4" fontId="8" fillId="0" borderId="0" xfId="0" applyNumberFormat="1" applyFont="1" applyAlignment="1" applyProtection="1">
      <alignment vertical="top"/>
      <protection hidden="1"/>
    </xf>
    <xf numFmtId="4" fontId="0" fillId="0" borderId="3" xfId="0" applyNumberFormat="1" applyFont="1" applyFill="1" applyBorder="1" applyAlignment="1" applyProtection="1">
      <alignment horizontal="center" vertical="center" wrapText="1"/>
      <protection hidden="1"/>
    </xf>
    <xf numFmtId="2" fontId="0" fillId="0" borderId="4" xfId="0" applyNumberFormat="1" applyBorder="1" applyAlignment="1" applyProtection="1">
      <alignment horizontal="center"/>
      <protection hidden="1"/>
    </xf>
    <xf numFmtId="4" fontId="0" fillId="0" borderId="1" xfId="0" applyNumberFormat="1" applyFont="1" applyFill="1" applyBorder="1" applyAlignment="1" applyProtection="1">
      <alignment horizontal="center" vertical="center" wrapText="1"/>
      <protection hidden="1"/>
    </xf>
    <xf numFmtId="3" fontId="9" fillId="7" borderId="11" xfId="0" applyNumberFormat="1" applyFont="1" applyFill="1" applyBorder="1" applyAlignment="1" applyProtection="1">
      <alignment horizontal="center" vertical="top"/>
      <protection hidden="1"/>
    </xf>
    <xf numFmtId="3" fontId="9" fillId="7" borderId="12" xfId="0" applyNumberFormat="1" applyFont="1" applyFill="1" applyBorder="1" applyAlignment="1" applyProtection="1">
      <alignment horizontal="center" vertical="top"/>
      <protection hidden="1"/>
    </xf>
    <xf numFmtId="3" fontId="9" fillId="7" borderId="13" xfId="0" applyNumberFormat="1" applyFont="1" applyFill="1" applyBorder="1" applyAlignment="1" applyProtection="1">
      <alignment horizontal="center" vertical="top"/>
      <protection hidden="1"/>
    </xf>
    <xf numFmtId="2" fontId="0" fillId="0" borderId="4" xfId="0" applyNumberFormat="1" applyBorder="1" applyAlignment="1" applyProtection="1">
      <alignment horizontal="center" vertical="center"/>
      <protection hidden="1"/>
    </xf>
    <xf numFmtId="3" fontId="9" fillId="7" borderId="9" xfId="0" applyNumberFormat="1" applyFont="1" applyFill="1" applyBorder="1" applyAlignment="1" applyProtection="1">
      <alignment horizontal="center" vertical="top"/>
      <protection hidden="1"/>
    </xf>
    <xf numFmtId="3" fontId="9" fillId="7" borderId="10" xfId="0" applyNumberFormat="1" applyFont="1" applyFill="1" applyBorder="1" applyAlignment="1" applyProtection="1">
      <alignment horizontal="center" vertical="top"/>
      <protection hidden="1"/>
    </xf>
    <xf numFmtId="3" fontId="1" fillId="7" borderId="10" xfId="0" applyNumberFormat="1" applyFont="1" applyFill="1" applyBorder="1" applyAlignment="1" applyProtection="1">
      <alignment horizontal="center" vertical="top"/>
      <protection hidden="1"/>
    </xf>
    <xf numFmtId="4" fontId="1" fillId="7" borderId="5" xfId="0" applyNumberFormat="1" applyFont="1" applyFill="1" applyBorder="1" applyAlignment="1" applyProtection="1">
      <alignment horizontal="center" vertical="center" wrapText="1"/>
      <protection hidden="1"/>
    </xf>
    <xf numFmtId="0" fontId="7" fillId="0" borderId="0" xfId="0" applyFont="1" applyAlignment="1" applyProtection="1">
      <alignment vertical="top" wrapText="1"/>
      <protection hidden="1"/>
    </xf>
    <xf numFmtId="49" fontId="5" fillId="0" borderId="0" xfId="0" applyNumberFormat="1" applyFont="1" applyAlignment="1" applyProtection="1">
      <alignment vertical="top"/>
      <protection hidden="1"/>
    </xf>
    <xf numFmtId="3" fontId="7" fillId="0" borderId="0" xfId="0" applyNumberFormat="1" applyFont="1" applyAlignment="1" applyProtection="1">
      <alignment vertical="top"/>
      <protection hidden="1"/>
    </xf>
    <xf numFmtId="4" fontId="6" fillId="0" borderId="0" xfId="0" applyNumberFormat="1" applyFont="1" applyAlignment="1" applyProtection="1">
      <alignment vertical="top"/>
      <protection hidden="1"/>
    </xf>
    <xf numFmtId="4" fontId="0" fillId="0" borderId="0" xfId="0" applyNumberFormat="1" applyProtection="1">
      <protection hidden="1"/>
    </xf>
    <xf numFmtId="0" fontId="7" fillId="4" borderId="0" xfId="0" applyFont="1" applyFill="1" applyAlignment="1" applyProtection="1">
      <alignment vertical="top"/>
      <protection hidden="1"/>
    </xf>
    <xf numFmtId="0" fontId="7" fillId="4" borderId="0" xfId="0" applyFont="1" applyFill="1" applyAlignment="1" applyProtection="1">
      <alignment vertical="top" wrapText="1"/>
      <protection hidden="1"/>
    </xf>
    <xf numFmtId="2" fontId="0" fillId="0" borderId="0" xfId="0" applyNumberFormat="1" applyProtection="1">
      <protection hidden="1"/>
    </xf>
    <xf numFmtId="0" fontId="10" fillId="5" borderId="1" xfId="0" applyFont="1" applyFill="1" applyBorder="1" applyAlignment="1" applyProtection="1">
      <alignment horizontal="center" wrapText="1"/>
      <protection hidden="1"/>
    </xf>
    <xf numFmtId="0" fontId="11" fillId="0" borderId="0" xfId="0" applyFont="1" applyProtection="1">
      <protection hidden="1"/>
    </xf>
    <xf numFmtId="4" fontId="1" fillId="0" borderId="1" xfId="0" applyNumberFormat="1" applyFont="1" applyBorder="1" applyAlignment="1" applyProtection="1">
      <alignment horizontal="center"/>
      <protection hidden="1"/>
    </xf>
    <xf numFmtId="0" fontId="0" fillId="0" borderId="0" xfId="0" applyFont="1" applyAlignment="1" applyProtection="1">
      <alignment horizontal="right"/>
      <protection hidden="1"/>
    </xf>
    <xf numFmtId="164" fontId="1" fillId="0" borderId="1" xfId="0" applyNumberFormat="1" applyFont="1" applyBorder="1" applyAlignment="1" applyProtection="1">
      <alignment horizontal="center"/>
      <protection hidden="1"/>
    </xf>
    <xf numFmtId="164" fontId="0" fillId="0" borderId="1" xfId="0" applyNumberFormat="1" applyBorder="1" applyAlignment="1" applyProtection="1">
      <alignment horizontal="center"/>
      <protection hidden="1"/>
    </xf>
    <xf numFmtId="9" fontId="1" fillId="0" borderId="0" xfId="0" applyNumberFormat="1" applyFont="1" applyAlignment="1" applyProtection="1">
      <alignment horizontal="right"/>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BE424-2AD1-45C4-8CEF-D2758338DB78}">
  <dimension ref="A1:R448"/>
  <sheetViews>
    <sheetView tabSelected="1" zoomScale="70" zoomScaleNormal="70" workbookViewId="0">
      <pane xSplit="4" ySplit="5" topLeftCell="E6" activePane="bottomRight" state="frozen"/>
      <selection pane="topRight" activeCell="E1" sqref="E1"/>
      <selection pane="bottomLeft" activeCell="A4" sqref="A4"/>
      <selection pane="bottomRight" activeCell="M428" sqref="M428"/>
    </sheetView>
  </sheetViews>
  <sheetFormatPr baseColWidth="10" defaultRowHeight="15" x14ac:dyDescent="0.25"/>
  <cols>
    <col min="1" max="1" width="9" style="5" bestFit="1" customWidth="1"/>
    <col min="2" max="2" width="8.7109375" style="5" customWidth="1"/>
    <col min="3" max="3" width="3.7109375" style="5" bestFit="1" customWidth="1"/>
    <col min="4" max="4" width="32.85546875" style="5" customWidth="1"/>
    <col min="5" max="5" width="7.85546875" style="5" customWidth="1"/>
    <col min="6" max="6" width="7.85546875" style="5" bestFit="1" customWidth="1"/>
    <col min="7" max="7" width="10" style="5" customWidth="1"/>
    <col min="8" max="8" width="11.42578125" style="5" customWidth="1"/>
    <col min="9" max="10" width="8.7109375" style="5" customWidth="1"/>
    <col min="11" max="11" width="11.42578125" style="5" customWidth="1"/>
    <col min="12" max="16" width="11.42578125" style="5"/>
    <col min="17" max="17" width="14.28515625" style="5" customWidth="1"/>
    <col min="18" max="16384" width="11.42578125" style="5"/>
  </cols>
  <sheetData>
    <row r="1" spans="1:17" ht="15.75" thickBot="1" x14ac:dyDescent="0.3">
      <c r="A1" s="4"/>
      <c r="B1" s="4"/>
      <c r="C1" s="4"/>
      <c r="D1" s="4"/>
      <c r="E1" s="4"/>
      <c r="F1" s="4"/>
      <c r="G1" s="4"/>
      <c r="H1" s="4"/>
      <c r="I1" s="4"/>
      <c r="J1" s="4"/>
      <c r="K1" s="4"/>
      <c r="M1" s="6" t="s">
        <v>173</v>
      </c>
      <c r="N1" s="1"/>
    </row>
    <row r="2" spans="1:17" ht="19.5" thickBot="1" x14ac:dyDescent="0.3">
      <c r="A2" s="7" t="s">
        <v>177</v>
      </c>
      <c r="B2" s="8"/>
      <c r="C2" s="8"/>
      <c r="D2" s="8"/>
      <c r="E2" s="8"/>
      <c r="F2" s="8"/>
      <c r="G2" s="8"/>
      <c r="H2" s="8"/>
      <c r="I2" s="8"/>
      <c r="J2" s="8"/>
      <c r="K2" s="9"/>
      <c r="M2" s="6" t="s">
        <v>174</v>
      </c>
      <c r="N2" s="1"/>
    </row>
    <row r="3" spans="1:17" ht="18.75" x14ac:dyDescent="0.25">
      <c r="A3" s="10"/>
      <c r="B3" s="10"/>
      <c r="C3" s="10"/>
      <c r="D3" s="10"/>
      <c r="E3" s="10"/>
      <c r="F3" s="10"/>
      <c r="G3" s="10"/>
      <c r="H3" s="10"/>
      <c r="I3" s="10"/>
      <c r="J3" s="10"/>
      <c r="K3" s="10"/>
      <c r="M3" s="6" t="s">
        <v>192</v>
      </c>
      <c r="N3" s="11" t="s">
        <v>193</v>
      </c>
      <c r="O3" s="11"/>
      <c r="P3" s="11"/>
      <c r="Q3" s="11"/>
    </row>
    <row r="4" spans="1:17" ht="19.5" thickBot="1" x14ac:dyDescent="0.3">
      <c r="A4" s="10"/>
      <c r="B4" s="10"/>
      <c r="C4" s="10"/>
      <c r="D4" s="10"/>
      <c r="E4" s="10"/>
      <c r="F4" s="10"/>
      <c r="G4" s="10"/>
      <c r="H4" s="10"/>
      <c r="I4" s="10"/>
      <c r="J4" s="10"/>
      <c r="K4" s="10"/>
      <c r="M4" s="6"/>
      <c r="N4" s="12"/>
      <c r="O4" s="12"/>
      <c r="P4" s="12"/>
      <c r="Q4" s="12"/>
    </row>
    <row r="5" spans="1:17" ht="42.75" customHeight="1" x14ac:dyDescent="0.25">
      <c r="A5" s="13" t="s">
        <v>0</v>
      </c>
      <c r="B5" s="13" t="s">
        <v>1</v>
      </c>
      <c r="C5" s="13" t="s">
        <v>2</v>
      </c>
      <c r="D5" s="14" t="s">
        <v>3</v>
      </c>
      <c r="E5" s="13" t="s">
        <v>4</v>
      </c>
      <c r="F5" s="13" t="s">
        <v>5</v>
      </c>
      <c r="G5" s="15" t="s">
        <v>180</v>
      </c>
      <c r="H5" s="15" t="s">
        <v>188</v>
      </c>
      <c r="I5" s="15" t="s">
        <v>178</v>
      </c>
      <c r="J5" s="15" t="s">
        <v>179</v>
      </c>
      <c r="K5" s="15" t="s">
        <v>181</v>
      </c>
      <c r="M5" s="16" t="s">
        <v>175</v>
      </c>
      <c r="N5" s="17" t="s">
        <v>189</v>
      </c>
      <c r="O5" s="18" t="s">
        <v>190</v>
      </c>
      <c r="P5" s="18" t="s">
        <v>191</v>
      </c>
      <c r="Q5" s="18" t="s">
        <v>176</v>
      </c>
    </row>
    <row r="6" spans="1:17" ht="34.5" customHeight="1" x14ac:dyDescent="0.25">
      <c r="A6" s="19" t="s">
        <v>6</v>
      </c>
      <c r="B6" s="19" t="s">
        <v>7</v>
      </c>
      <c r="C6" s="19" t="s">
        <v>8</v>
      </c>
      <c r="D6" s="20" t="s">
        <v>9</v>
      </c>
      <c r="E6" s="21"/>
      <c r="F6" s="22"/>
      <c r="G6" s="23"/>
      <c r="H6" s="23"/>
      <c r="I6" s="23"/>
      <c r="J6" s="23"/>
      <c r="K6" s="23"/>
      <c r="M6" s="24"/>
      <c r="N6" s="25"/>
      <c r="O6" s="26"/>
      <c r="P6" s="26"/>
      <c r="Q6" s="26"/>
    </row>
    <row r="7" spans="1:17" x14ac:dyDescent="0.25">
      <c r="A7" s="27" t="s">
        <v>10</v>
      </c>
      <c r="B7" s="28" t="s">
        <v>11</v>
      </c>
      <c r="C7" s="28" t="s">
        <v>12</v>
      </c>
      <c r="D7" s="29" t="s">
        <v>13</v>
      </c>
      <c r="E7" s="30"/>
      <c r="F7" s="31">
        <v>11</v>
      </c>
      <c r="G7" s="31">
        <v>208.68</v>
      </c>
      <c r="H7" s="32">
        <f>ROUND(F7*G7,2)</f>
        <v>2295.48</v>
      </c>
      <c r="I7" s="31">
        <f>H7*0.09</f>
        <v>206.59</v>
      </c>
      <c r="J7" s="31">
        <f>H7*0.06</f>
        <v>137.72999999999999</v>
      </c>
      <c r="K7" s="31">
        <f>H7+I7+J7</f>
        <v>2639.8</v>
      </c>
      <c r="M7" s="2"/>
      <c r="N7" s="33">
        <f>M7*F7</f>
        <v>0</v>
      </c>
      <c r="O7" s="34">
        <f>N7*$N$1</f>
        <v>0</v>
      </c>
      <c r="P7" s="35">
        <f>N7*$N$2</f>
        <v>0</v>
      </c>
      <c r="Q7" s="33">
        <f>N7+O7+P7</f>
        <v>0</v>
      </c>
    </row>
    <row r="8" spans="1:17" ht="90" x14ac:dyDescent="0.25">
      <c r="A8" s="30"/>
      <c r="B8" s="30"/>
      <c r="C8" s="30"/>
      <c r="D8" s="29" t="s">
        <v>14</v>
      </c>
      <c r="E8" s="30"/>
      <c r="F8" s="30"/>
      <c r="G8" s="30"/>
      <c r="H8" s="30"/>
      <c r="I8" s="30"/>
      <c r="J8" s="30"/>
      <c r="K8" s="30"/>
      <c r="M8" s="36"/>
      <c r="N8" s="37"/>
      <c r="O8" s="37"/>
      <c r="P8" s="37"/>
      <c r="Q8" s="38"/>
    </row>
    <row r="9" spans="1:17" x14ac:dyDescent="0.25">
      <c r="A9" s="27" t="s">
        <v>15</v>
      </c>
      <c r="B9" s="28" t="s">
        <v>11</v>
      </c>
      <c r="C9" s="28" t="s">
        <v>12</v>
      </c>
      <c r="D9" s="29" t="s">
        <v>16</v>
      </c>
      <c r="E9" s="30"/>
      <c r="F9" s="31">
        <v>1</v>
      </c>
      <c r="G9" s="31">
        <v>1598.9</v>
      </c>
      <c r="H9" s="32">
        <f>ROUND(F9*G9,2)</f>
        <v>1598.9</v>
      </c>
      <c r="I9" s="31">
        <f>H9*0.09</f>
        <v>143.9</v>
      </c>
      <c r="J9" s="31">
        <f>H9*0.06</f>
        <v>95.93</v>
      </c>
      <c r="K9" s="31">
        <f>H9+I9+J9</f>
        <v>1838.73</v>
      </c>
      <c r="M9" s="2"/>
      <c r="N9" s="33">
        <f>M9*F9</f>
        <v>0</v>
      </c>
      <c r="O9" s="34">
        <f>N9*$N$1</f>
        <v>0</v>
      </c>
      <c r="P9" s="35">
        <f>N9*$N$2</f>
        <v>0</v>
      </c>
      <c r="Q9" s="33">
        <f>N9+O9+P9</f>
        <v>0</v>
      </c>
    </row>
    <row r="10" spans="1:17" ht="202.5" x14ac:dyDescent="0.25">
      <c r="A10" s="30"/>
      <c r="B10" s="30"/>
      <c r="C10" s="30"/>
      <c r="D10" s="29" t="s">
        <v>17</v>
      </c>
      <c r="E10" s="30"/>
      <c r="F10" s="30"/>
      <c r="G10" s="30"/>
      <c r="H10" s="30"/>
      <c r="I10" s="30"/>
      <c r="J10" s="30"/>
      <c r="K10" s="30"/>
      <c r="M10" s="36"/>
      <c r="N10" s="37"/>
      <c r="O10" s="37"/>
      <c r="P10" s="37"/>
      <c r="Q10" s="38"/>
    </row>
    <row r="11" spans="1:17" ht="22.5" x14ac:dyDescent="0.25">
      <c r="A11" s="27" t="s">
        <v>18</v>
      </c>
      <c r="B11" s="28" t="s">
        <v>11</v>
      </c>
      <c r="C11" s="28" t="s">
        <v>19</v>
      </c>
      <c r="D11" s="29" t="s">
        <v>20</v>
      </c>
      <c r="E11" s="30"/>
      <c r="F11" s="31">
        <v>2</v>
      </c>
      <c r="G11" s="31">
        <v>36.19</v>
      </c>
      <c r="H11" s="32">
        <f>ROUND(F11*G11,2)</f>
        <v>72.38</v>
      </c>
      <c r="I11" s="31">
        <f>H11*0.09</f>
        <v>6.51</v>
      </c>
      <c r="J11" s="31">
        <f>H11*0.06</f>
        <v>4.34</v>
      </c>
      <c r="K11" s="31">
        <f>H11+I11+J11</f>
        <v>83.23</v>
      </c>
      <c r="M11" s="3"/>
      <c r="N11" s="33">
        <f>M11*F11</f>
        <v>0</v>
      </c>
      <c r="O11" s="39">
        <f>N11*$N$1</f>
        <v>0</v>
      </c>
      <c r="P11" s="35">
        <f>N11*$N$2</f>
        <v>0</v>
      </c>
      <c r="Q11" s="33">
        <f>N11+O11+P11</f>
        <v>0</v>
      </c>
    </row>
    <row r="12" spans="1:17" ht="90" x14ac:dyDescent="0.25">
      <c r="A12" s="30"/>
      <c r="B12" s="30"/>
      <c r="C12" s="30"/>
      <c r="D12" s="29" t="s">
        <v>21</v>
      </c>
      <c r="E12" s="30"/>
      <c r="F12" s="30"/>
      <c r="G12" s="30"/>
      <c r="H12" s="30"/>
      <c r="I12" s="30"/>
      <c r="J12" s="30"/>
      <c r="K12" s="30"/>
      <c r="M12" s="36"/>
      <c r="N12" s="37"/>
      <c r="O12" s="37"/>
      <c r="P12" s="37"/>
      <c r="Q12" s="38"/>
    </row>
    <row r="13" spans="1:17" ht="22.5" x14ac:dyDescent="0.25">
      <c r="A13" s="27" t="s">
        <v>22</v>
      </c>
      <c r="B13" s="28" t="s">
        <v>11</v>
      </c>
      <c r="C13" s="28" t="s">
        <v>12</v>
      </c>
      <c r="D13" s="29" t="s">
        <v>23</v>
      </c>
      <c r="E13" s="30"/>
      <c r="F13" s="31">
        <v>1</v>
      </c>
      <c r="G13" s="31">
        <v>1935.46</v>
      </c>
      <c r="H13" s="32">
        <f>ROUND(F13*G13,2)</f>
        <v>1935.46</v>
      </c>
      <c r="I13" s="31">
        <f>H13*0.09</f>
        <v>174.19</v>
      </c>
      <c r="J13" s="31">
        <f>H13*0.06</f>
        <v>116.13</v>
      </c>
      <c r="K13" s="31">
        <f>H13+I13+J13</f>
        <v>2225.7800000000002</v>
      </c>
      <c r="M13" s="3"/>
      <c r="N13" s="33">
        <f>M13*F13</f>
        <v>0</v>
      </c>
      <c r="O13" s="39">
        <f>N13*$N$1</f>
        <v>0</v>
      </c>
      <c r="P13" s="35">
        <f>N13*$N$2</f>
        <v>0</v>
      </c>
      <c r="Q13" s="33">
        <f>N13+O13+P13</f>
        <v>0</v>
      </c>
    </row>
    <row r="14" spans="1:17" ht="102" thickBot="1" x14ac:dyDescent="0.3">
      <c r="A14" s="30"/>
      <c r="B14" s="30"/>
      <c r="C14" s="30"/>
      <c r="D14" s="29" t="s">
        <v>24</v>
      </c>
      <c r="E14" s="30"/>
      <c r="F14" s="30"/>
      <c r="G14" s="30"/>
      <c r="H14" s="30"/>
      <c r="I14" s="30"/>
      <c r="J14" s="30"/>
      <c r="K14" s="30"/>
      <c r="M14" s="40"/>
      <c r="N14" s="41"/>
      <c r="O14" s="41"/>
      <c r="P14" s="42"/>
      <c r="Q14" s="43"/>
    </row>
    <row r="15" spans="1:17" x14ac:dyDescent="0.25">
      <c r="A15" s="27" t="s">
        <v>25</v>
      </c>
      <c r="B15" s="28" t="s">
        <v>11</v>
      </c>
      <c r="C15" s="28" t="s">
        <v>12</v>
      </c>
      <c r="D15" s="29" t="s">
        <v>26</v>
      </c>
      <c r="E15" s="30"/>
      <c r="F15" s="31">
        <v>1</v>
      </c>
      <c r="G15" s="31">
        <v>349.34</v>
      </c>
      <c r="H15" s="32">
        <f>ROUND(F15*G15,2)</f>
        <v>349.34</v>
      </c>
      <c r="I15" s="31">
        <f>H15*0.09</f>
        <v>31.44</v>
      </c>
      <c r="J15" s="31">
        <f>H15*0.06</f>
        <v>20.96</v>
      </c>
      <c r="K15" s="31">
        <f>H15+I15+J15</f>
        <v>401.74</v>
      </c>
      <c r="M15" s="3"/>
      <c r="N15" s="33">
        <f>M15*F15</f>
        <v>0</v>
      </c>
      <c r="O15" s="39">
        <f>N15*$N$1</f>
        <v>0</v>
      </c>
      <c r="P15" s="35">
        <f>N15*$N$2</f>
        <v>0</v>
      </c>
      <c r="Q15" s="33">
        <f>N15+O15+P15</f>
        <v>0</v>
      </c>
    </row>
    <row r="16" spans="1:17" ht="79.5" thickBot="1" x14ac:dyDescent="0.3">
      <c r="A16" s="30"/>
      <c r="B16" s="30"/>
      <c r="C16" s="30"/>
      <c r="D16" s="29" t="s">
        <v>27</v>
      </c>
      <c r="E16" s="30"/>
      <c r="F16" s="30"/>
      <c r="G16" s="30"/>
      <c r="H16" s="30"/>
      <c r="I16" s="30"/>
      <c r="J16" s="30"/>
      <c r="K16" s="30"/>
      <c r="M16" s="40"/>
      <c r="N16" s="41"/>
      <c r="O16" s="41"/>
      <c r="P16" s="42"/>
      <c r="Q16" s="43"/>
    </row>
    <row r="17" spans="1:17" ht="22.5" x14ac:dyDescent="0.25">
      <c r="A17" s="27" t="s">
        <v>28</v>
      </c>
      <c r="B17" s="28" t="s">
        <v>11</v>
      </c>
      <c r="C17" s="28" t="s">
        <v>12</v>
      </c>
      <c r="D17" s="29" t="s">
        <v>29</v>
      </c>
      <c r="E17" s="30"/>
      <c r="F17" s="31">
        <v>1</v>
      </c>
      <c r="G17" s="31">
        <v>662.4</v>
      </c>
      <c r="H17" s="32">
        <f>ROUND(F17*G17,2)</f>
        <v>662.4</v>
      </c>
      <c r="I17" s="31">
        <f>H17*0.09</f>
        <v>59.62</v>
      </c>
      <c r="J17" s="31">
        <f>H17*0.06</f>
        <v>39.74</v>
      </c>
      <c r="K17" s="31">
        <f>H17+I17+J17</f>
        <v>761.76</v>
      </c>
      <c r="M17" s="3"/>
      <c r="N17" s="33">
        <f>M17*F17</f>
        <v>0</v>
      </c>
      <c r="O17" s="39">
        <f>N17*$N$1</f>
        <v>0</v>
      </c>
      <c r="P17" s="35">
        <f>N17*$N$2</f>
        <v>0</v>
      </c>
      <c r="Q17" s="33">
        <f>N17+O17+P17</f>
        <v>0</v>
      </c>
    </row>
    <row r="18" spans="1:17" ht="147" thickBot="1" x14ac:dyDescent="0.3">
      <c r="A18" s="30"/>
      <c r="B18" s="30"/>
      <c r="C18" s="30"/>
      <c r="D18" s="29" t="s">
        <v>30</v>
      </c>
      <c r="E18" s="30"/>
      <c r="F18" s="30"/>
      <c r="G18" s="30"/>
      <c r="H18" s="30"/>
      <c r="I18" s="30"/>
      <c r="J18" s="30"/>
      <c r="K18" s="30"/>
      <c r="M18" s="40"/>
      <c r="N18" s="41"/>
      <c r="O18" s="41"/>
      <c r="P18" s="42"/>
      <c r="Q18" s="43"/>
    </row>
    <row r="19" spans="1:17" x14ac:dyDescent="0.25">
      <c r="A19" s="27" t="s">
        <v>31</v>
      </c>
      <c r="B19" s="28" t="s">
        <v>11</v>
      </c>
      <c r="C19" s="28" t="s">
        <v>12</v>
      </c>
      <c r="D19" s="29" t="s">
        <v>32</v>
      </c>
      <c r="E19" s="30"/>
      <c r="F19" s="31">
        <v>4</v>
      </c>
      <c r="G19" s="31">
        <v>161.30000000000001</v>
      </c>
      <c r="H19" s="32">
        <f>ROUND(F19*G19,2)</f>
        <v>645.20000000000005</v>
      </c>
      <c r="I19" s="31">
        <f>H19*0.09</f>
        <v>58.07</v>
      </c>
      <c r="J19" s="31">
        <f>H19*0.06</f>
        <v>38.71</v>
      </c>
      <c r="K19" s="31">
        <f>H19+I19+J19</f>
        <v>741.98</v>
      </c>
      <c r="M19" s="3"/>
      <c r="N19" s="33">
        <f>M19*F19</f>
        <v>0</v>
      </c>
      <c r="O19" s="39">
        <f>N19*$N$1</f>
        <v>0</v>
      </c>
      <c r="P19" s="35">
        <f>N19*$N$2</f>
        <v>0</v>
      </c>
      <c r="Q19" s="33">
        <f>N19+O19+P19</f>
        <v>0</v>
      </c>
    </row>
    <row r="20" spans="1:17" ht="90.75" thickBot="1" x14ac:dyDescent="0.3">
      <c r="A20" s="30"/>
      <c r="B20" s="30"/>
      <c r="C20" s="30"/>
      <c r="D20" s="29" t="s">
        <v>33</v>
      </c>
      <c r="E20" s="30"/>
      <c r="F20" s="30"/>
      <c r="G20" s="30"/>
      <c r="H20" s="30"/>
      <c r="I20" s="30"/>
      <c r="J20" s="30"/>
      <c r="K20" s="30"/>
      <c r="M20" s="40"/>
      <c r="N20" s="41"/>
      <c r="O20" s="41"/>
      <c r="P20" s="42"/>
      <c r="Q20" s="43"/>
    </row>
    <row r="21" spans="1:17" x14ac:dyDescent="0.25">
      <c r="A21" s="27" t="s">
        <v>34</v>
      </c>
      <c r="B21" s="28" t="s">
        <v>11</v>
      </c>
      <c r="C21" s="28" t="s">
        <v>12</v>
      </c>
      <c r="D21" s="29" t="s">
        <v>35</v>
      </c>
      <c r="E21" s="30"/>
      <c r="F21" s="31">
        <v>3</v>
      </c>
      <c r="G21" s="31">
        <v>182.02</v>
      </c>
      <c r="H21" s="32">
        <f>ROUND(F21*G21,2)</f>
        <v>546.05999999999995</v>
      </c>
      <c r="I21" s="31">
        <f>H21*0.09</f>
        <v>49.15</v>
      </c>
      <c r="J21" s="31">
        <f>H21*0.06</f>
        <v>32.76</v>
      </c>
      <c r="K21" s="31">
        <f>H21+I21+J21</f>
        <v>627.97</v>
      </c>
      <c r="M21" s="3"/>
      <c r="N21" s="33">
        <f t="shared" ref="N21" si="0">M21*F21</f>
        <v>0</v>
      </c>
      <c r="O21" s="39">
        <f t="shared" ref="O21" si="1">N21*$N$1</f>
        <v>0</v>
      </c>
      <c r="P21" s="35">
        <f t="shared" ref="P21" si="2">N21*$N$2</f>
        <v>0</v>
      </c>
      <c r="Q21" s="33">
        <f t="shared" ref="Q21" si="3">N21+O21+P21</f>
        <v>0</v>
      </c>
    </row>
    <row r="22" spans="1:17" ht="102" thickBot="1" x14ac:dyDescent="0.3">
      <c r="A22" s="30"/>
      <c r="B22" s="30"/>
      <c r="C22" s="30"/>
      <c r="D22" s="29" t="s">
        <v>36</v>
      </c>
      <c r="E22" s="30"/>
      <c r="F22" s="30"/>
      <c r="G22" s="30"/>
      <c r="H22" s="30"/>
      <c r="I22" s="30"/>
      <c r="J22" s="30"/>
      <c r="K22" s="30"/>
      <c r="M22" s="40"/>
      <c r="N22" s="41"/>
      <c r="O22" s="41"/>
      <c r="P22" s="42"/>
      <c r="Q22" s="43"/>
    </row>
    <row r="23" spans="1:17" ht="22.5" x14ac:dyDescent="0.25">
      <c r="A23" s="27" t="s">
        <v>37</v>
      </c>
      <c r="B23" s="28" t="s">
        <v>11</v>
      </c>
      <c r="C23" s="28" t="s">
        <v>12</v>
      </c>
      <c r="D23" s="29" t="s">
        <v>38</v>
      </c>
      <c r="E23" s="30"/>
      <c r="F23" s="31">
        <v>1</v>
      </c>
      <c r="G23" s="31">
        <v>930.38</v>
      </c>
      <c r="H23" s="32">
        <f>ROUND(F23*G23,2)</f>
        <v>930.38</v>
      </c>
      <c r="I23" s="31">
        <f>H23*0.09</f>
        <v>83.73</v>
      </c>
      <c r="J23" s="31">
        <f>H23*0.06</f>
        <v>55.82</v>
      </c>
      <c r="K23" s="31">
        <f>H23+I23+J23</f>
        <v>1069.93</v>
      </c>
      <c r="M23" s="3"/>
      <c r="N23" s="33">
        <f t="shared" ref="N23" si="4">M23*F23</f>
        <v>0</v>
      </c>
      <c r="O23" s="39">
        <f t="shared" ref="O23" si="5">N23*$N$1</f>
        <v>0</v>
      </c>
      <c r="P23" s="35">
        <f t="shared" ref="P23" si="6">N23*$N$2</f>
        <v>0</v>
      </c>
      <c r="Q23" s="33">
        <f t="shared" ref="Q23" si="7">N23+O23+P23</f>
        <v>0</v>
      </c>
    </row>
    <row r="24" spans="1:17" ht="68.25" thickBot="1" x14ac:dyDescent="0.3">
      <c r="A24" s="30"/>
      <c r="B24" s="30"/>
      <c r="C24" s="30"/>
      <c r="D24" s="29" t="s">
        <v>39</v>
      </c>
      <c r="E24" s="30"/>
      <c r="F24" s="30"/>
      <c r="G24" s="30"/>
      <c r="H24" s="30"/>
      <c r="I24" s="30"/>
      <c r="J24" s="30"/>
      <c r="K24" s="30"/>
      <c r="M24" s="40"/>
      <c r="N24" s="41"/>
      <c r="O24" s="41"/>
      <c r="P24" s="42"/>
      <c r="Q24" s="43"/>
    </row>
    <row r="25" spans="1:17" x14ac:dyDescent="0.25">
      <c r="A25" s="27" t="s">
        <v>40</v>
      </c>
      <c r="B25" s="28" t="s">
        <v>11</v>
      </c>
      <c r="C25" s="28" t="s">
        <v>12</v>
      </c>
      <c r="D25" s="29" t="s">
        <v>41</v>
      </c>
      <c r="E25" s="30"/>
      <c r="F25" s="31">
        <v>1</v>
      </c>
      <c r="G25" s="31">
        <v>12830.48</v>
      </c>
      <c r="H25" s="32">
        <f>ROUND(F25*G25,2)</f>
        <v>12830.48</v>
      </c>
      <c r="I25" s="31">
        <f>H25*0.09</f>
        <v>1154.74</v>
      </c>
      <c r="J25" s="31">
        <f>H25*0.06</f>
        <v>769.83</v>
      </c>
      <c r="K25" s="31">
        <f>H25+I25+J25</f>
        <v>14755.05</v>
      </c>
      <c r="M25" s="3"/>
      <c r="N25" s="33">
        <f t="shared" ref="N25" si="8">M25*F25</f>
        <v>0</v>
      </c>
      <c r="O25" s="39">
        <f t="shared" ref="O25" si="9">N25*$N$1</f>
        <v>0</v>
      </c>
      <c r="P25" s="35">
        <f t="shared" ref="P25" si="10">N25*$N$2</f>
        <v>0</v>
      </c>
      <c r="Q25" s="33">
        <f t="shared" ref="Q25" si="11">N25+O25+P25</f>
        <v>0</v>
      </c>
    </row>
    <row r="26" spans="1:17" ht="237" thickBot="1" x14ac:dyDescent="0.3">
      <c r="A26" s="30"/>
      <c r="B26" s="30"/>
      <c r="C26" s="30"/>
      <c r="D26" s="29" t="s">
        <v>42</v>
      </c>
      <c r="E26" s="30"/>
      <c r="F26" s="30"/>
      <c r="G26" s="30"/>
      <c r="H26" s="30"/>
      <c r="I26" s="30"/>
      <c r="J26" s="30"/>
      <c r="K26" s="30"/>
      <c r="M26" s="40"/>
      <c r="N26" s="41"/>
      <c r="O26" s="41"/>
      <c r="P26" s="42"/>
      <c r="Q26" s="43"/>
    </row>
    <row r="27" spans="1:17" x14ac:dyDescent="0.25">
      <c r="A27" s="27" t="s">
        <v>43</v>
      </c>
      <c r="B27" s="28" t="s">
        <v>11</v>
      </c>
      <c r="C27" s="28" t="s">
        <v>44</v>
      </c>
      <c r="D27" s="29" t="s">
        <v>45</v>
      </c>
      <c r="E27" s="30"/>
      <c r="F27" s="31">
        <v>220</v>
      </c>
      <c r="G27" s="31">
        <v>13.55</v>
      </c>
      <c r="H27" s="32">
        <f>ROUND(F27*G27,2)</f>
        <v>2981</v>
      </c>
      <c r="I27" s="31">
        <f>H27*0.09</f>
        <v>268.29000000000002</v>
      </c>
      <c r="J27" s="31">
        <f>H27*0.06</f>
        <v>178.86</v>
      </c>
      <c r="K27" s="31">
        <f>H27+I27+J27</f>
        <v>3428.15</v>
      </c>
      <c r="M27" s="3"/>
      <c r="N27" s="33">
        <f t="shared" ref="N27" si="12">M27*F27</f>
        <v>0</v>
      </c>
      <c r="O27" s="39">
        <f t="shared" ref="O27" si="13">N27*$N$1</f>
        <v>0</v>
      </c>
      <c r="P27" s="35">
        <f t="shared" ref="P27" si="14">N27*$N$2</f>
        <v>0</v>
      </c>
      <c r="Q27" s="33">
        <f t="shared" ref="Q27" si="15">N27+O27+P27</f>
        <v>0</v>
      </c>
    </row>
    <row r="28" spans="1:17" ht="135.75" thickBot="1" x14ac:dyDescent="0.3">
      <c r="A28" s="30"/>
      <c r="B28" s="30"/>
      <c r="C28" s="30"/>
      <c r="D28" s="29" t="s">
        <v>46</v>
      </c>
      <c r="E28" s="30"/>
      <c r="F28" s="30"/>
      <c r="G28" s="30"/>
      <c r="H28" s="30"/>
      <c r="I28" s="30"/>
      <c r="J28" s="30"/>
      <c r="K28" s="30"/>
      <c r="M28" s="40"/>
      <c r="N28" s="41"/>
      <c r="O28" s="41"/>
      <c r="P28" s="42"/>
      <c r="Q28" s="43"/>
    </row>
    <row r="29" spans="1:17" x14ac:dyDescent="0.25">
      <c r="A29" s="27" t="s">
        <v>47</v>
      </c>
      <c r="B29" s="28" t="s">
        <v>11</v>
      </c>
      <c r="C29" s="28" t="s">
        <v>12</v>
      </c>
      <c r="D29" s="29" t="s">
        <v>48</v>
      </c>
      <c r="E29" s="30"/>
      <c r="F29" s="31">
        <v>1</v>
      </c>
      <c r="G29" s="31">
        <v>1561.6</v>
      </c>
      <c r="H29" s="32">
        <f>ROUND(F29*G29,2)</f>
        <v>1561.6</v>
      </c>
      <c r="I29" s="31">
        <f t="shared" ref="I29" si="16">H29*0.09</f>
        <v>140.54</v>
      </c>
      <c r="J29" s="31">
        <f t="shared" ref="J29" si="17">H29*0.06</f>
        <v>93.7</v>
      </c>
      <c r="K29" s="31">
        <f t="shared" ref="K29" si="18">H29+I29+J29</f>
        <v>1795.84</v>
      </c>
      <c r="M29" s="3"/>
      <c r="N29" s="33">
        <f t="shared" ref="N29" si="19">M29*F29</f>
        <v>0</v>
      </c>
      <c r="O29" s="39">
        <f t="shared" ref="O29" si="20">N29*$N$1</f>
        <v>0</v>
      </c>
      <c r="P29" s="35">
        <f t="shared" ref="P29" si="21">N29*$N$2</f>
        <v>0</v>
      </c>
      <c r="Q29" s="33">
        <f t="shared" ref="Q29" si="22">N29+O29+P29</f>
        <v>0</v>
      </c>
    </row>
    <row r="30" spans="1:17" ht="79.5" thickBot="1" x14ac:dyDescent="0.3">
      <c r="A30" s="30"/>
      <c r="B30" s="30"/>
      <c r="C30" s="30"/>
      <c r="D30" s="29" t="s">
        <v>49</v>
      </c>
      <c r="E30" s="30"/>
      <c r="F30" s="30"/>
      <c r="G30" s="30"/>
      <c r="H30" s="30"/>
      <c r="I30" s="30"/>
      <c r="J30" s="30"/>
      <c r="K30" s="30"/>
      <c r="M30" s="40"/>
      <c r="N30" s="41"/>
      <c r="O30" s="41"/>
      <c r="P30" s="42"/>
      <c r="Q30" s="43"/>
    </row>
    <row r="31" spans="1:17" x14ac:dyDescent="0.25">
      <c r="A31" s="27" t="s">
        <v>50</v>
      </c>
      <c r="B31" s="28" t="s">
        <v>11</v>
      </c>
      <c r="C31" s="28" t="s">
        <v>44</v>
      </c>
      <c r="D31" s="29" t="s">
        <v>51</v>
      </c>
      <c r="E31" s="30"/>
      <c r="F31" s="31">
        <v>220</v>
      </c>
      <c r="G31" s="31">
        <v>4.5199999999999996</v>
      </c>
      <c r="H31" s="32">
        <f>ROUND(F31*G31,2)</f>
        <v>994.4</v>
      </c>
      <c r="I31" s="31">
        <f t="shared" ref="I31" si="23">H31*0.09</f>
        <v>89.5</v>
      </c>
      <c r="J31" s="31">
        <f t="shared" ref="J31" si="24">H31*0.06</f>
        <v>59.66</v>
      </c>
      <c r="K31" s="31">
        <f t="shared" ref="K31" si="25">H31+I31+J31</f>
        <v>1143.56</v>
      </c>
      <c r="M31" s="3"/>
      <c r="N31" s="33">
        <f t="shared" ref="N31" si="26">M31*F31</f>
        <v>0</v>
      </c>
      <c r="O31" s="39">
        <f t="shared" ref="O31" si="27">N31*$N$1</f>
        <v>0</v>
      </c>
      <c r="P31" s="35">
        <f t="shared" ref="P31" si="28">N31*$N$2</f>
        <v>0</v>
      </c>
      <c r="Q31" s="33">
        <f t="shared" ref="Q31" si="29">N31+O31+P31</f>
        <v>0</v>
      </c>
    </row>
    <row r="32" spans="1:17" ht="68.25" thickBot="1" x14ac:dyDescent="0.3">
      <c r="A32" s="30"/>
      <c r="B32" s="30"/>
      <c r="C32" s="30"/>
      <c r="D32" s="29" t="s">
        <v>52</v>
      </c>
      <c r="E32" s="30"/>
      <c r="F32" s="30"/>
      <c r="G32" s="30"/>
      <c r="H32" s="30"/>
      <c r="I32" s="30"/>
      <c r="J32" s="30"/>
      <c r="K32" s="30"/>
      <c r="M32" s="40"/>
      <c r="N32" s="41"/>
      <c r="O32" s="41"/>
      <c r="P32" s="42"/>
      <c r="Q32" s="43"/>
    </row>
    <row r="33" spans="1:17" x14ac:dyDescent="0.25">
      <c r="A33" s="27" t="s">
        <v>53</v>
      </c>
      <c r="B33" s="28" t="s">
        <v>11</v>
      </c>
      <c r="C33" s="28" t="s">
        <v>12</v>
      </c>
      <c r="D33" s="29" t="s">
        <v>54</v>
      </c>
      <c r="E33" s="30"/>
      <c r="F33" s="31">
        <v>1</v>
      </c>
      <c r="G33" s="31">
        <v>852.8</v>
      </c>
      <c r="H33" s="32">
        <f>ROUND(F33*G33,2)</f>
        <v>852.8</v>
      </c>
      <c r="I33" s="31">
        <f t="shared" ref="I33" si="30">H33*0.09</f>
        <v>76.75</v>
      </c>
      <c r="J33" s="31">
        <f t="shared" ref="J33" si="31">H33*0.06</f>
        <v>51.17</v>
      </c>
      <c r="K33" s="31">
        <f t="shared" ref="K33" si="32">H33+I33+J33</f>
        <v>980.72</v>
      </c>
      <c r="M33" s="3"/>
      <c r="N33" s="33">
        <f t="shared" ref="N33" si="33">M33*F33</f>
        <v>0</v>
      </c>
      <c r="O33" s="39">
        <f t="shared" ref="O33" si="34">N33*$N$1</f>
        <v>0</v>
      </c>
      <c r="P33" s="35">
        <f t="shared" ref="P33" si="35">N33*$N$2</f>
        <v>0</v>
      </c>
      <c r="Q33" s="33">
        <f t="shared" ref="Q33" si="36">N33+O33+P33</f>
        <v>0</v>
      </c>
    </row>
    <row r="34" spans="1:17" ht="34.5" thickBot="1" x14ac:dyDescent="0.3">
      <c r="A34" s="30"/>
      <c r="B34" s="30"/>
      <c r="C34" s="30"/>
      <c r="D34" s="29" t="s">
        <v>55</v>
      </c>
      <c r="E34" s="30"/>
      <c r="F34" s="30"/>
      <c r="G34" s="30"/>
      <c r="H34" s="30"/>
      <c r="I34" s="30"/>
      <c r="J34" s="30"/>
      <c r="K34" s="30"/>
      <c r="M34" s="40"/>
      <c r="N34" s="41"/>
      <c r="O34" s="41"/>
      <c r="P34" s="42"/>
      <c r="Q34" s="43"/>
    </row>
    <row r="35" spans="1:17" x14ac:dyDescent="0.25">
      <c r="A35" s="27" t="s">
        <v>56</v>
      </c>
      <c r="B35" s="28" t="s">
        <v>11</v>
      </c>
      <c r="C35" s="28" t="s">
        <v>12</v>
      </c>
      <c r="D35" s="29" t="s">
        <v>57</v>
      </c>
      <c r="E35" s="30"/>
      <c r="F35" s="31">
        <v>1</v>
      </c>
      <c r="G35" s="31">
        <v>476</v>
      </c>
      <c r="H35" s="32">
        <f>ROUND(F35*G35,2)</f>
        <v>476</v>
      </c>
      <c r="I35" s="31">
        <f>H35*0.09</f>
        <v>42.84</v>
      </c>
      <c r="J35" s="31">
        <f>H35*0.06</f>
        <v>28.56</v>
      </c>
      <c r="K35" s="31">
        <f>H35+I35+J35</f>
        <v>547.4</v>
      </c>
      <c r="M35" s="3"/>
      <c r="N35" s="33">
        <f t="shared" ref="N35" si="37">M35*F35</f>
        <v>0</v>
      </c>
      <c r="O35" s="39">
        <f t="shared" ref="O35:O37" si="38">N35*$N$1</f>
        <v>0</v>
      </c>
      <c r="P35" s="35">
        <f t="shared" ref="P35" si="39">N35*$N$2</f>
        <v>0</v>
      </c>
      <c r="Q35" s="33">
        <f t="shared" ref="Q35" si="40">N35+O35+P35</f>
        <v>0</v>
      </c>
    </row>
    <row r="36" spans="1:17" ht="90.75" thickBot="1" x14ac:dyDescent="0.3">
      <c r="A36" s="30"/>
      <c r="B36" s="30"/>
      <c r="C36" s="30"/>
      <c r="D36" s="29" t="s">
        <v>58</v>
      </c>
      <c r="E36" s="30"/>
      <c r="F36" s="30"/>
      <c r="G36" s="30"/>
      <c r="H36" s="30"/>
      <c r="I36" s="30"/>
      <c r="J36" s="30"/>
      <c r="K36" s="30"/>
      <c r="M36" s="40"/>
      <c r="N36" s="41"/>
      <c r="O36" s="41"/>
      <c r="P36" s="42"/>
      <c r="Q36" s="43"/>
    </row>
    <row r="37" spans="1:17" x14ac:dyDescent="0.25">
      <c r="A37" s="27" t="s">
        <v>59</v>
      </c>
      <c r="B37" s="28" t="s">
        <v>11</v>
      </c>
      <c r="C37" s="28" t="s">
        <v>60</v>
      </c>
      <c r="D37" s="29" t="s">
        <v>61</v>
      </c>
      <c r="E37" s="30"/>
      <c r="F37" s="31">
        <v>16</v>
      </c>
      <c r="G37" s="31">
        <v>44</v>
      </c>
      <c r="H37" s="32">
        <f>ROUND(F37*G37,2)</f>
        <v>704</v>
      </c>
      <c r="I37" s="31">
        <f>H37*0.09</f>
        <v>63.36</v>
      </c>
      <c r="J37" s="31">
        <f>H37*0.06</f>
        <v>42.24</v>
      </c>
      <c r="K37" s="31">
        <f>H37+I37+J37</f>
        <v>809.6</v>
      </c>
      <c r="M37" s="3"/>
      <c r="N37" s="33">
        <f t="shared" ref="N37" si="41">M37*F37</f>
        <v>0</v>
      </c>
      <c r="O37" s="39">
        <f t="shared" si="38"/>
        <v>0</v>
      </c>
      <c r="P37" s="35">
        <f t="shared" ref="P37" si="42">N37*$N$2</f>
        <v>0</v>
      </c>
      <c r="Q37" s="33">
        <f t="shared" ref="Q37" si="43">N37+O37+P37</f>
        <v>0</v>
      </c>
    </row>
    <row r="38" spans="1:17" x14ac:dyDescent="0.25">
      <c r="A38" s="30"/>
      <c r="B38" s="30"/>
      <c r="C38" s="30"/>
      <c r="D38" s="44"/>
      <c r="E38" s="45" t="s">
        <v>62</v>
      </c>
      <c r="F38" s="46"/>
      <c r="G38" s="47"/>
      <c r="H38" s="47">
        <f>SUM(H7:H37)</f>
        <v>29435.88</v>
      </c>
      <c r="I38" s="30"/>
      <c r="J38" s="30"/>
      <c r="K38" s="47">
        <f>SUM(K7:K37)</f>
        <v>33851.24</v>
      </c>
      <c r="N38" s="48">
        <f>SUM(N7:N37)</f>
        <v>0</v>
      </c>
      <c r="Q38" s="48">
        <f>SUM(Q7:Q37)</f>
        <v>0</v>
      </c>
    </row>
    <row r="39" spans="1:17" ht="0.95" customHeight="1" x14ac:dyDescent="0.25">
      <c r="A39" s="49"/>
      <c r="B39" s="49"/>
      <c r="C39" s="49"/>
      <c r="D39" s="50"/>
      <c r="E39" s="49"/>
      <c r="F39" s="49"/>
      <c r="G39" s="49"/>
      <c r="H39" s="49"/>
      <c r="I39" s="49"/>
      <c r="J39" s="49"/>
      <c r="K39" s="49"/>
    </row>
    <row r="40" spans="1:17" x14ac:dyDescent="0.25">
      <c r="A40" s="19" t="s">
        <v>63</v>
      </c>
      <c r="B40" s="19" t="s">
        <v>7</v>
      </c>
      <c r="C40" s="19" t="s">
        <v>8</v>
      </c>
      <c r="D40" s="20" t="s">
        <v>64</v>
      </c>
      <c r="E40" s="21"/>
      <c r="F40" s="22"/>
      <c r="G40" s="23"/>
      <c r="H40" s="23"/>
      <c r="I40" s="23"/>
      <c r="J40" s="23"/>
      <c r="K40" s="23"/>
    </row>
    <row r="41" spans="1:17" x14ac:dyDescent="0.25">
      <c r="A41" s="27" t="s">
        <v>10</v>
      </c>
      <c r="B41" s="28" t="s">
        <v>11</v>
      </c>
      <c r="C41" s="28" t="s">
        <v>12</v>
      </c>
      <c r="D41" s="29" t="s">
        <v>13</v>
      </c>
      <c r="E41" s="30"/>
      <c r="F41" s="31">
        <v>11</v>
      </c>
      <c r="G41" s="31">
        <v>208.68</v>
      </c>
      <c r="H41" s="32">
        <f>ROUND(F41*G41,2)</f>
        <v>2295.48</v>
      </c>
      <c r="I41" s="31">
        <f>H41*0.09</f>
        <v>206.59</v>
      </c>
      <c r="J41" s="31">
        <f>H41*0.06</f>
        <v>137.72999999999999</v>
      </c>
      <c r="K41" s="31">
        <f>H41+I41+J41</f>
        <v>2639.8</v>
      </c>
      <c r="M41" s="3"/>
      <c r="N41" s="33">
        <f t="shared" ref="N41" si="44">M41*F41</f>
        <v>0</v>
      </c>
      <c r="O41" s="39">
        <f t="shared" ref="O41:O69" si="45">N41*$N$1</f>
        <v>0</v>
      </c>
      <c r="P41" s="35">
        <f t="shared" ref="P41" si="46">N41*$N$2</f>
        <v>0</v>
      </c>
      <c r="Q41" s="33">
        <f t="shared" ref="Q41" si="47">N41+O41+P41</f>
        <v>0</v>
      </c>
    </row>
    <row r="42" spans="1:17" ht="90.75" thickBot="1" x14ac:dyDescent="0.3">
      <c r="A42" s="30"/>
      <c r="B42" s="30"/>
      <c r="C42" s="30"/>
      <c r="D42" s="29" t="s">
        <v>14</v>
      </c>
      <c r="E42" s="30"/>
      <c r="F42" s="30"/>
      <c r="G42" s="30"/>
      <c r="H42" s="30"/>
      <c r="I42" s="30"/>
      <c r="J42" s="30"/>
      <c r="K42" s="30"/>
      <c r="M42" s="40"/>
      <c r="N42" s="41"/>
      <c r="O42" s="41"/>
      <c r="P42" s="42"/>
      <c r="Q42" s="43"/>
    </row>
    <row r="43" spans="1:17" x14ac:dyDescent="0.25">
      <c r="A43" s="27" t="s">
        <v>15</v>
      </c>
      <c r="B43" s="28" t="s">
        <v>11</v>
      </c>
      <c r="C43" s="28" t="s">
        <v>12</v>
      </c>
      <c r="D43" s="29" t="s">
        <v>16</v>
      </c>
      <c r="E43" s="30"/>
      <c r="F43" s="31">
        <v>1</v>
      </c>
      <c r="G43" s="31">
        <v>1598.9</v>
      </c>
      <c r="H43" s="32">
        <f>ROUND(F43*G43,2)</f>
        <v>1598.9</v>
      </c>
      <c r="I43" s="31">
        <f>H43*0.09</f>
        <v>143.9</v>
      </c>
      <c r="J43" s="31">
        <f>H43*0.06</f>
        <v>95.93</v>
      </c>
      <c r="K43" s="31">
        <f>H43+I43+J43</f>
        <v>1838.73</v>
      </c>
      <c r="M43" s="3"/>
      <c r="N43" s="33">
        <f t="shared" ref="N43" si="48">M43*F43</f>
        <v>0</v>
      </c>
      <c r="O43" s="39">
        <f t="shared" si="45"/>
        <v>0</v>
      </c>
      <c r="P43" s="35">
        <f t="shared" ref="P43" si="49">N43*$N$2</f>
        <v>0</v>
      </c>
      <c r="Q43" s="33">
        <f t="shared" ref="Q43" si="50">N43+O43+P43</f>
        <v>0</v>
      </c>
    </row>
    <row r="44" spans="1:17" ht="203.25" thickBot="1" x14ac:dyDescent="0.3">
      <c r="A44" s="30"/>
      <c r="B44" s="30"/>
      <c r="C44" s="30"/>
      <c r="D44" s="29" t="s">
        <v>17</v>
      </c>
      <c r="E44" s="30"/>
      <c r="F44" s="30"/>
      <c r="G44" s="30"/>
      <c r="H44" s="30"/>
      <c r="I44" s="30"/>
      <c r="J44" s="30"/>
      <c r="K44" s="30"/>
      <c r="M44" s="40"/>
      <c r="N44" s="41"/>
      <c r="O44" s="41"/>
      <c r="P44" s="42"/>
      <c r="Q44" s="43"/>
    </row>
    <row r="45" spans="1:17" ht="22.5" x14ac:dyDescent="0.25">
      <c r="A45" s="27" t="s">
        <v>18</v>
      </c>
      <c r="B45" s="28" t="s">
        <v>11</v>
      </c>
      <c r="C45" s="28" t="s">
        <v>19</v>
      </c>
      <c r="D45" s="29" t="s">
        <v>20</v>
      </c>
      <c r="E45" s="30"/>
      <c r="F45" s="31">
        <v>2.5</v>
      </c>
      <c r="G45" s="31">
        <v>36.19</v>
      </c>
      <c r="H45" s="32">
        <f>ROUND(F45*G45,2)</f>
        <v>90.48</v>
      </c>
      <c r="I45" s="31">
        <f t="shared" ref="I45" si="51">H45*0.09</f>
        <v>8.14</v>
      </c>
      <c r="J45" s="31">
        <f t="shared" ref="J45" si="52">H45*0.06</f>
        <v>5.43</v>
      </c>
      <c r="K45" s="31">
        <f t="shared" ref="K45" si="53">H45+I45+J45</f>
        <v>104.05</v>
      </c>
      <c r="M45" s="3"/>
      <c r="N45" s="33">
        <f t="shared" ref="N45" si="54">M45*F45</f>
        <v>0</v>
      </c>
      <c r="O45" s="39">
        <f t="shared" si="45"/>
        <v>0</v>
      </c>
      <c r="P45" s="35">
        <f t="shared" ref="P45" si="55">N45*$N$2</f>
        <v>0</v>
      </c>
      <c r="Q45" s="33">
        <f t="shared" ref="Q45" si="56">N45+O45+P45</f>
        <v>0</v>
      </c>
    </row>
    <row r="46" spans="1:17" ht="90.75" thickBot="1" x14ac:dyDescent="0.3">
      <c r="A46" s="30"/>
      <c r="B46" s="30"/>
      <c r="C46" s="30"/>
      <c r="D46" s="29" t="s">
        <v>21</v>
      </c>
      <c r="E46" s="30"/>
      <c r="F46" s="30"/>
      <c r="G46" s="30"/>
      <c r="H46" s="30"/>
      <c r="I46" s="30"/>
      <c r="J46" s="30"/>
      <c r="K46" s="30"/>
      <c r="M46" s="40"/>
      <c r="N46" s="41"/>
      <c r="O46" s="41"/>
      <c r="P46" s="42"/>
      <c r="Q46" s="43"/>
    </row>
    <row r="47" spans="1:17" ht="22.5" x14ac:dyDescent="0.25">
      <c r="A47" s="27" t="s">
        <v>22</v>
      </c>
      <c r="B47" s="28" t="s">
        <v>11</v>
      </c>
      <c r="C47" s="28" t="s">
        <v>12</v>
      </c>
      <c r="D47" s="29" t="s">
        <v>23</v>
      </c>
      <c r="E47" s="30"/>
      <c r="F47" s="31">
        <v>1</v>
      </c>
      <c r="G47" s="31">
        <v>1935.46</v>
      </c>
      <c r="H47" s="32">
        <f>ROUND(F47*G47,2)</f>
        <v>1935.46</v>
      </c>
      <c r="I47" s="31">
        <f t="shared" ref="I47" si="57">H47*0.09</f>
        <v>174.19</v>
      </c>
      <c r="J47" s="31">
        <f t="shared" ref="J47" si="58">H47*0.06</f>
        <v>116.13</v>
      </c>
      <c r="K47" s="31">
        <f t="shared" ref="K47" si="59">H47+I47+J47</f>
        <v>2225.7800000000002</v>
      </c>
      <c r="M47" s="3"/>
      <c r="N47" s="33">
        <f t="shared" ref="N47" si="60">M47*F47</f>
        <v>0</v>
      </c>
      <c r="O47" s="39">
        <f t="shared" si="45"/>
        <v>0</v>
      </c>
      <c r="P47" s="35">
        <f t="shared" ref="P47" si="61">N47*$N$2</f>
        <v>0</v>
      </c>
      <c r="Q47" s="33">
        <f t="shared" ref="Q47" si="62">N47+O47+P47</f>
        <v>0</v>
      </c>
    </row>
    <row r="48" spans="1:17" ht="102" thickBot="1" x14ac:dyDescent="0.3">
      <c r="A48" s="30"/>
      <c r="B48" s="30"/>
      <c r="C48" s="30"/>
      <c r="D48" s="29" t="s">
        <v>24</v>
      </c>
      <c r="E48" s="30"/>
      <c r="F48" s="30"/>
      <c r="G48" s="30"/>
      <c r="H48" s="30"/>
      <c r="I48" s="30"/>
      <c r="J48" s="30"/>
      <c r="K48" s="30"/>
      <c r="M48" s="40"/>
      <c r="N48" s="41"/>
      <c r="O48" s="41"/>
      <c r="P48" s="42"/>
      <c r="Q48" s="43"/>
    </row>
    <row r="49" spans="1:17" x14ac:dyDescent="0.25">
      <c r="A49" s="27" t="s">
        <v>25</v>
      </c>
      <c r="B49" s="28" t="s">
        <v>11</v>
      </c>
      <c r="C49" s="28" t="s">
        <v>12</v>
      </c>
      <c r="D49" s="29" t="s">
        <v>26</v>
      </c>
      <c r="E49" s="30"/>
      <c r="F49" s="31">
        <v>1</v>
      </c>
      <c r="G49" s="31">
        <v>349.34</v>
      </c>
      <c r="H49" s="32">
        <f>ROUND(F49*G49,2)</f>
        <v>349.34</v>
      </c>
      <c r="I49" s="31">
        <f t="shared" ref="I49" si="63">H49*0.09</f>
        <v>31.44</v>
      </c>
      <c r="J49" s="31">
        <f t="shared" ref="J49" si="64">H49*0.06</f>
        <v>20.96</v>
      </c>
      <c r="K49" s="31">
        <f t="shared" ref="K49" si="65">H49+I49+J49</f>
        <v>401.74</v>
      </c>
      <c r="M49" s="3"/>
      <c r="N49" s="33">
        <f t="shared" ref="N49" si="66">M49*F49</f>
        <v>0</v>
      </c>
      <c r="O49" s="39">
        <f t="shared" si="45"/>
        <v>0</v>
      </c>
      <c r="P49" s="35">
        <f t="shared" ref="P49" si="67">N49*$N$2</f>
        <v>0</v>
      </c>
      <c r="Q49" s="33">
        <f t="shared" ref="Q49" si="68">N49+O49+P49</f>
        <v>0</v>
      </c>
    </row>
    <row r="50" spans="1:17" ht="79.5" thickBot="1" x14ac:dyDescent="0.3">
      <c r="A50" s="30"/>
      <c r="B50" s="30"/>
      <c r="C50" s="30"/>
      <c r="D50" s="29" t="s">
        <v>27</v>
      </c>
      <c r="E50" s="30"/>
      <c r="F50" s="30"/>
      <c r="G50" s="30"/>
      <c r="H50" s="30"/>
      <c r="I50" s="30"/>
      <c r="J50" s="30"/>
      <c r="K50" s="30"/>
      <c r="M50" s="40"/>
      <c r="N50" s="41"/>
      <c r="O50" s="41"/>
      <c r="P50" s="42"/>
      <c r="Q50" s="43"/>
    </row>
    <row r="51" spans="1:17" ht="22.5" x14ac:dyDescent="0.25">
      <c r="A51" s="27" t="s">
        <v>28</v>
      </c>
      <c r="B51" s="28" t="s">
        <v>11</v>
      </c>
      <c r="C51" s="28" t="s">
        <v>12</v>
      </c>
      <c r="D51" s="29" t="s">
        <v>29</v>
      </c>
      <c r="E51" s="30"/>
      <c r="F51" s="31">
        <v>1</v>
      </c>
      <c r="G51" s="31">
        <v>662.4</v>
      </c>
      <c r="H51" s="32">
        <f>ROUND(F51*G51,2)</f>
        <v>662.4</v>
      </c>
      <c r="I51" s="31">
        <f t="shared" ref="I51" si="69">H51*0.09</f>
        <v>59.62</v>
      </c>
      <c r="J51" s="31">
        <f t="shared" ref="J51" si="70">H51*0.06</f>
        <v>39.74</v>
      </c>
      <c r="K51" s="31">
        <f t="shared" ref="K51" si="71">H51+I51+J51</f>
        <v>761.76</v>
      </c>
      <c r="M51" s="3"/>
      <c r="N51" s="33">
        <f t="shared" ref="N51" si="72">M51*F51</f>
        <v>0</v>
      </c>
      <c r="O51" s="39">
        <f t="shared" si="45"/>
        <v>0</v>
      </c>
      <c r="P51" s="35">
        <f t="shared" ref="P51" si="73">N51*$N$2</f>
        <v>0</v>
      </c>
      <c r="Q51" s="33">
        <f t="shared" ref="Q51" si="74">N51+O51+P51</f>
        <v>0</v>
      </c>
    </row>
    <row r="52" spans="1:17" ht="147" thickBot="1" x14ac:dyDescent="0.3">
      <c r="A52" s="30"/>
      <c r="B52" s="30"/>
      <c r="C52" s="30"/>
      <c r="D52" s="29" t="s">
        <v>30</v>
      </c>
      <c r="E52" s="30"/>
      <c r="F52" s="30"/>
      <c r="G52" s="30"/>
      <c r="H52" s="30"/>
      <c r="I52" s="30"/>
      <c r="J52" s="30"/>
      <c r="K52" s="30"/>
      <c r="M52" s="40"/>
      <c r="N52" s="41"/>
      <c r="O52" s="41"/>
      <c r="P52" s="42"/>
      <c r="Q52" s="43"/>
    </row>
    <row r="53" spans="1:17" x14ac:dyDescent="0.25">
      <c r="A53" s="27" t="s">
        <v>31</v>
      </c>
      <c r="B53" s="28" t="s">
        <v>11</v>
      </c>
      <c r="C53" s="28" t="s">
        <v>12</v>
      </c>
      <c r="D53" s="29" t="s">
        <v>32</v>
      </c>
      <c r="E53" s="30"/>
      <c r="F53" s="31">
        <v>4</v>
      </c>
      <c r="G53" s="31">
        <v>161.30000000000001</v>
      </c>
      <c r="H53" s="32">
        <f>ROUND(F53*G53,2)</f>
        <v>645.20000000000005</v>
      </c>
      <c r="I53" s="31">
        <f t="shared" ref="I53" si="75">H53*0.09</f>
        <v>58.07</v>
      </c>
      <c r="J53" s="31">
        <f t="shared" ref="J53" si="76">H53*0.06</f>
        <v>38.71</v>
      </c>
      <c r="K53" s="31">
        <f t="shared" ref="K53" si="77">H53+I53+J53</f>
        <v>741.98</v>
      </c>
      <c r="M53" s="3"/>
      <c r="N53" s="33">
        <f t="shared" ref="N53" si="78">M53*F53</f>
        <v>0</v>
      </c>
      <c r="O53" s="39">
        <f t="shared" si="45"/>
        <v>0</v>
      </c>
      <c r="P53" s="35">
        <f t="shared" ref="P53" si="79">N53*$N$2</f>
        <v>0</v>
      </c>
      <c r="Q53" s="33">
        <f t="shared" ref="Q53" si="80">N53+O53+P53</f>
        <v>0</v>
      </c>
    </row>
    <row r="54" spans="1:17" ht="90.75" thickBot="1" x14ac:dyDescent="0.3">
      <c r="A54" s="30"/>
      <c r="B54" s="30"/>
      <c r="C54" s="30"/>
      <c r="D54" s="29" t="s">
        <v>33</v>
      </c>
      <c r="E54" s="30"/>
      <c r="F54" s="30"/>
      <c r="G54" s="30"/>
      <c r="H54" s="30"/>
      <c r="I54" s="30"/>
      <c r="J54" s="30"/>
      <c r="K54" s="30"/>
      <c r="M54" s="40"/>
      <c r="N54" s="41"/>
      <c r="O54" s="41"/>
      <c r="P54" s="42"/>
      <c r="Q54" s="43"/>
    </row>
    <row r="55" spans="1:17" ht="22.5" x14ac:dyDescent="0.25">
      <c r="A55" s="27" t="s">
        <v>37</v>
      </c>
      <c r="B55" s="28" t="s">
        <v>11</v>
      </c>
      <c r="C55" s="28" t="s">
        <v>12</v>
      </c>
      <c r="D55" s="29" t="s">
        <v>38</v>
      </c>
      <c r="E55" s="30"/>
      <c r="F55" s="31">
        <v>1</v>
      </c>
      <c r="G55" s="31">
        <v>930.38</v>
      </c>
      <c r="H55" s="32">
        <f>ROUND(F55*G55,2)</f>
        <v>930.38</v>
      </c>
      <c r="I55" s="31">
        <f t="shared" ref="I55" si="81">H55*0.09</f>
        <v>83.73</v>
      </c>
      <c r="J55" s="31">
        <f t="shared" ref="J55" si="82">H55*0.06</f>
        <v>55.82</v>
      </c>
      <c r="K55" s="31">
        <f t="shared" ref="K55" si="83">H55+I55+J55</f>
        <v>1069.93</v>
      </c>
      <c r="M55" s="3"/>
      <c r="N55" s="33">
        <f t="shared" ref="N55" si="84">M55*F55</f>
        <v>0</v>
      </c>
      <c r="O55" s="39">
        <f t="shared" si="45"/>
        <v>0</v>
      </c>
      <c r="P55" s="35">
        <f t="shared" ref="P55" si="85">N55*$N$2</f>
        <v>0</v>
      </c>
      <c r="Q55" s="33">
        <f t="shared" ref="Q55" si="86">N55+O55+P55</f>
        <v>0</v>
      </c>
    </row>
    <row r="56" spans="1:17" ht="68.25" thickBot="1" x14ac:dyDescent="0.3">
      <c r="A56" s="30"/>
      <c r="B56" s="30"/>
      <c r="C56" s="30"/>
      <c r="D56" s="29" t="s">
        <v>39</v>
      </c>
      <c r="E56" s="30"/>
      <c r="F56" s="30"/>
      <c r="G56" s="30"/>
      <c r="H56" s="30"/>
      <c r="I56" s="30"/>
      <c r="J56" s="30"/>
      <c r="K56" s="30"/>
      <c r="M56" s="40"/>
      <c r="N56" s="41"/>
      <c r="O56" s="41"/>
      <c r="P56" s="42"/>
      <c r="Q56" s="43"/>
    </row>
    <row r="57" spans="1:17" x14ac:dyDescent="0.25">
      <c r="A57" s="27" t="s">
        <v>40</v>
      </c>
      <c r="B57" s="28" t="s">
        <v>11</v>
      </c>
      <c r="C57" s="28" t="s">
        <v>12</v>
      </c>
      <c r="D57" s="29" t="s">
        <v>41</v>
      </c>
      <c r="E57" s="30"/>
      <c r="F57" s="31">
        <v>1</v>
      </c>
      <c r="G57" s="31">
        <v>12830.48</v>
      </c>
      <c r="H57" s="32">
        <f>ROUND(F57*G57,2)</f>
        <v>12830.48</v>
      </c>
      <c r="I57" s="31">
        <f t="shared" ref="I57" si="87">H57*0.09</f>
        <v>1154.74</v>
      </c>
      <c r="J57" s="31">
        <f t="shared" ref="J57" si="88">H57*0.06</f>
        <v>769.83</v>
      </c>
      <c r="K57" s="31">
        <f t="shared" ref="K57" si="89">H57+I57+J57</f>
        <v>14755.05</v>
      </c>
      <c r="M57" s="3"/>
      <c r="N57" s="33">
        <f t="shared" ref="N57" si="90">M57*F57</f>
        <v>0</v>
      </c>
      <c r="O57" s="39">
        <f t="shared" si="45"/>
        <v>0</v>
      </c>
      <c r="P57" s="35">
        <f t="shared" ref="P57" si="91">N57*$N$2</f>
        <v>0</v>
      </c>
      <c r="Q57" s="33">
        <f t="shared" ref="Q57" si="92">N57+O57+P57</f>
        <v>0</v>
      </c>
    </row>
    <row r="58" spans="1:17" ht="237" thickBot="1" x14ac:dyDescent="0.3">
      <c r="A58" s="30"/>
      <c r="B58" s="30"/>
      <c r="C58" s="30"/>
      <c r="D58" s="29" t="s">
        <v>42</v>
      </c>
      <c r="E58" s="30"/>
      <c r="F58" s="30"/>
      <c r="G58" s="30"/>
      <c r="H58" s="30"/>
      <c r="I58" s="30"/>
      <c r="J58" s="30"/>
      <c r="K58" s="30"/>
      <c r="M58" s="40"/>
      <c r="N58" s="41"/>
      <c r="O58" s="41"/>
      <c r="P58" s="42"/>
      <c r="Q58" s="43"/>
    </row>
    <row r="59" spans="1:17" x14ac:dyDescent="0.25">
      <c r="A59" s="27" t="s">
        <v>43</v>
      </c>
      <c r="B59" s="28" t="s">
        <v>11</v>
      </c>
      <c r="C59" s="28" t="s">
        <v>44</v>
      </c>
      <c r="D59" s="29" t="s">
        <v>45</v>
      </c>
      <c r="E59" s="30"/>
      <c r="F59" s="31">
        <v>190</v>
      </c>
      <c r="G59" s="31">
        <v>13.55</v>
      </c>
      <c r="H59" s="32">
        <f>ROUND(F59*G59,2)</f>
        <v>2574.5</v>
      </c>
      <c r="I59" s="31">
        <f t="shared" ref="I59" si="93">H59*0.09</f>
        <v>231.71</v>
      </c>
      <c r="J59" s="31">
        <f t="shared" ref="J59" si="94">H59*0.06</f>
        <v>154.47</v>
      </c>
      <c r="K59" s="31">
        <f t="shared" ref="K59" si="95">H59+I59+J59</f>
        <v>2960.68</v>
      </c>
      <c r="M59" s="3"/>
      <c r="N59" s="33">
        <f t="shared" ref="N59" si="96">M59*F59</f>
        <v>0</v>
      </c>
      <c r="O59" s="39">
        <f t="shared" si="45"/>
        <v>0</v>
      </c>
      <c r="P59" s="35">
        <f t="shared" ref="P59" si="97">N59*$N$2</f>
        <v>0</v>
      </c>
      <c r="Q59" s="33">
        <f t="shared" ref="Q59" si="98">N59+O59+P59</f>
        <v>0</v>
      </c>
    </row>
    <row r="60" spans="1:17" ht="135.75" thickBot="1" x14ac:dyDescent="0.3">
      <c r="A60" s="30"/>
      <c r="B60" s="30"/>
      <c r="C60" s="30"/>
      <c r="D60" s="29" t="s">
        <v>46</v>
      </c>
      <c r="E60" s="30"/>
      <c r="F60" s="30"/>
      <c r="G60" s="30"/>
      <c r="H60" s="30"/>
      <c r="I60" s="30"/>
      <c r="J60" s="30"/>
      <c r="K60" s="30"/>
      <c r="M60" s="40"/>
      <c r="N60" s="41"/>
      <c r="O60" s="41"/>
      <c r="P60" s="42"/>
      <c r="Q60" s="43"/>
    </row>
    <row r="61" spans="1:17" x14ac:dyDescent="0.25">
      <c r="A61" s="27" t="s">
        <v>47</v>
      </c>
      <c r="B61" s="28" t="s">
        <v>11</v>
      </c>
      <c r="C61" s="28" t="s">
        <v>12</v>
      </c>
      <c r="D61" s="29" t="s">
        <v>48</v>
      </c>
      <c r="E61" s="30"/>
      <c r="F61" s="31">
        <v>1</v>
      </c>
      <c r="G61" s="31">
        <v>1561.6</v>
      </c>
      <c r="H61" s="32">
        <f>ROUND(F61*G61,2)</f>
        <v>1561.6</v>
      </c>
      <c r="I61" s="31">
        <f t="shared" ref="I61" si="99">H61*0.09</f>
        <v>140.54</v>
      </c>
      <c r="J61" s="31">
        <f t="shared" ref="J61" si="100">H61*0.06</f>
        <v>93.7</v>
      </c>
      <c r="K61" s="31">
        <f t="shared" ref="K61" si="101">H61+I61+J61</f>
        <v>1795.84</v>
      </c>
      <c r="M61" s="3"/>
      <c r="N61" s="33">
        <f t="shared" ref="N61" si="102">M61*F61</f>
        <v>0</v>
      </c>
      <c r="O61" s="39">
        <f t="shared" si="45"/>
        <v>0</v>
      </c>
      <c r="P61" s="35">
        <f t="shared" ref="P61" si="103">N61*$N$2</f>
        <v>0</v>
      </c>
      <c r="Q61" s="33">
        <f t="shared" ref="Q61" si="104">N61+O61+P61</f>
        <v>0</v>
      </c>
    </row>
    <row r="62" spans="1:17" ht="79.5" thickBot="1" x14ac:dyDescent="0.3">
      <c r="A62" s="30"/>
      <c r="B62" s="30"/>
      <c r="C62" s="30"/>
      <c r="D62" s="29" t="s">
        <v>49</v>
      </c>
      <c r="E62" s="30"/>
      <c r="F62" s="30"/>
      <c r="G62" s="30"/>
      <c r="H62" s="30"/>
      <c r="I62" s="30"/>
      <c r="J62" s="30"/>
      <c r="K62" s="30"/>
      <c r="M62" s="40"/>
      <c r="N62" s="41"/>
      <c r="O62" s="41"/>
      <c r="P62" s="42"/>
      <c r="Q62" s="43"/>
    </row>
    <row r="63" spans="1:17" x14ac:dyDescent="0.25">
      <c r="A63" s="27" t="s">
        <v>50</v>
      </c>
      <c r="B63" s="28" t="s">
        <v>11</v>
      </c>
      <c r="C63" s="28" t="s">
        <v>44</v>
      </c>
      <c r="D63" s="29" t="s">
        <v>51</v>
      </c>
      <c r="E63" s="30"/>
      <c r="F63" s="31">
        <v>190</v>
      </c>
      <c r="G63" s="31">
        <v>4.5199999999999996</v>
      </c>
      <c r="H63" s="32">
        <f>ROUND(F63*G63,2)</f>
        <v>858.8</v>
      </c>
      <c r="I63" s="31">
        <f t="shared" ref="I63" si="105">H63*0.09</f>
        <v>77.290000000000006</v>
      </c>
      <c r="J63" s="31">
        <f t="shared" ref="J63" si="106">H63*0.06</f>
        <v>51.53</v>
      </c>
      <c r="K63" s="31">
        <f t="shared" ref="K63" si="107">H63+I63+J63</f>
        <v>987.62</v>
      </c>
      <c r="M63" s="3"/>
      <c r="N63" s="33">
        <f t="shared" ref="N63" si="108">M63*F63</f>
        <v>0</v>
      </c>
      <c r="O63" s="39">
        <f t="shared" si="45"/>
        <v>0</v>
      </c>
      <c r="P63" s="35">
        <f t="shared" ref="P63" si="109">N63*$N$2</f>
        <v>0</v>
      </c>
      <c r="Q63" s="33">
        <f t="shared" ref="Q63" si="110">N63+O63+P63</f>
        <v>0</v>
      </c>
    </row>
    <row r="64" spans="1:17" ht="68.25" thickBot="1" x14ac:dyDescent="0.3">
      <c r="A64" s="30"/>
      <c r="B64" s="30"/>
      <c r="C64" s="30"/>
      <c r="D64" s="29" t="s">
        <v>52</v>
      </c>
      <c r="E64" s="30"/>
      <c r="F64" s="30"/>
      <c r="G64" s="30"/>
      <c r="H64" s="30"/>
      <c r="I64" s="30"/>
      <c r="J64" s="30"/>
      <c r="K64" s="30"/>
      <c r="M64" s="40"/>
      <c r="N64" s="41"/>
      <c r="O64" s="41"/>
      <c r="P64" s="42"/>
      <c r="Q64" s="43"/>
    </row>
    <row r="65" spans="1:17" x14ac:dyDescent="0.25">
      <c r="A65" s="27" t="s">
        <v>53</v>
      </c>
      <c r="B65" s="28" t="s">
        <v>11</v>
      </c>
      <c r="C65" s="28" t="s">
        <v>12</v>
      </c>
      <c r="D65" s="29" t="s">
        <v>54</v>
      </c>
      <c r="E65" s="30"/>
      <c r="F65" s="31">
        <v>1</v>
      </c>
      <c r="G65" s="31">
        <v>852.8</v>
      </c>
      <c r="H65" s="32">
        <f>ROUND(F65*G65,2)</f>
        <v>852.8</v>
      </c>
      <c r="I65" s="31">
        <f t="shared" ref="I65" si="111">H65*0.09</f>
        <v>76.75</v>
      </c>
      <c r="J65" s="31">
        <f t="shared" ref="J65" si="112">H65*0.06</f>
        <v>51.17</v>
      </c>
      <c r="K65" s="31">
        <f t="shared" ref="K65" si="113">H65+I65+J65</f>
        <v>980.72</v>
      </c>
      <c r="M65" s="3"/>
      <c r="N65" s="33">
        <f t="shared" ref="N65" si="114">M65*F65</f>
        <v>0</v>
      </c>
      <c r="O65" s="39">
        <f t="shared" si="45"/>
        <v>0</v>
      </c>
      <c r="P65" s="35">
        <f t="shared" ref="P65" si="115">N65*$N$2</f>
        <v>0</v>
      </c>
      <c r="Q65" s="33">
        <f t="shared" ref="Q65" si="116">N65+O65+P65</f>
        <v>0</v>
      </c>
    </row>
    <row r="66" spans="1:17" ht="34.5" thickBot="1" x14ac:dyDescent="0.3">
      <c r="A66" s="30"/>
      <c r="B66" s="30"/>
      <c r="C66" s="30"/>
      <c r="D66" s="29" t="s">
        <v>55</v>
      </c>
      <c r="E66" s="30"/>
      <c r="F66" s="30"/>
      <c r="G66" s="30"/>
      <c r="H66" s="30"/>
      <c r="I66" s="30"/>
      <c r="J66" s="30"/>
      <c r="K66" s="30"/>
      <c r="M66" s="40"/>
      <c r="N66" s="41"/>
      <c r="O66" s="41"/>
      <c r="P66" s="42"/>
      <c r="Q66" s="43"/>
    </row>
    <row r="67" spans="1:17" x14ac:dyDescent="0.25">
      <c r="A67" s="27" t="s">
        <v>56</v>
      </c>
      <c r="B67" s="28" t="s">
        <v>11</v>
      </c>
      <c r="C67" s="28" t="s">
        <v>12</v>
      </c>
      <c r="D67" s="29" t="s">
        <v>57</v>
      </c>
      <c r="E67" s="30"/>
      <c r="F67" s="31">
        <v>1</v>
      </c>
      <c r="G67" s="31">
        <v>476</v>
      </c>
      <c r="H67" s="32">
        <f>ROUND(F67*G67,2)</f>
        <v>476</v>
      </c>
      <c r="I67" s="31">
        <f t="shared" ref="I67:I69" si="117">H67*0.09</f>
        <v>42.84</v>
      </c>
      <c r="J67" s="31">
        <f t="shared" ref="J67" si="118">H67*0.06</f>
        <v>28.56</v>
      </c>
      <c r="K67" s="31">
        <f t="shared" ref="K67" si="119">H67+I67+J67</f>
        <v>547.4</v>
      </c>
      <c r="M67" s="3"/>
      <c r="N67" s="33">
        <f t="shared" ref="N67" si="120">M67*F67</f>
        <v>0</v>
      </c>
      <c r="O67" s="39">
        <f t="shared" si="45"/>
        <v>0</v>
      </c>
      <c r="P67" s="35">
        <f t="shared" ref="P67" si="121">N67*$N$2</f>
        <v>0</v>
      </c>
      <c r="Q67" s="33">
        <f t="shared" ref="Q67" si="122">N67+O67+P67</f>
        <v>0</v>
      </c>
    </row>
    <row r="68" spans="1:17" ht="90.75" thickBot="1" x14ac:dyDescent="0.3">
      <c r="A68" s="30"/>
      <c r="B68" s="30"/>
      <c r="C68" s="30"/>
      <c r="D68" s="29" t="s">
        <v>58</v>
      </c>
      <c r="E68" s="30"/>
      <c r="F68" s="30"/>
      <c r="G68" s="30"/>
      <c r="H68" s="30"/>
      <c r="I68" s="30"/>
      <c r="J68" s="30"/>
      <c r="K68" s="30"/>
      <c r="M68" s="40"/>
      <c r="N68" s="41"/>
      <c r="O68" s="41"/>
      <c r="P68" s="42"/>
      <c r="Q68" s="43"/>
    </row>
    <row r="69" spans="1:17" x14ac:dyDescent="0.25">
      <c r="A69" s="27" t="s">
        <v>59</v>
      </c>
      <c r="B69" s="28" t="s">
        <v>11</v>
      </c>
      <c r="C69" s="28" t="s">
        <v>60</v>
      </c>
      <c r="D69" s="29" t="s">
        <v>61</v>
      </c>
      <c r="E69" s="30"/>
      <c r="F69" s="31">
        <v>16</v>
      </c>
      <c r="G69" s="31">
        <v>44</v>
      </c>
      <c r="H69" s="32">
        <f>ROUND(F69*G69,2)</f>
        <v>704</v>
      </c>
      <c r="I69" s="31">
        <f t="shared" si="117"/>
        <v>63.36</v>
      </c>
      <c r="J69" s="31">
        <f t="shared" ref="J69" si="123">H69*0.06</f>
        <v>42.24</v>
      </c>
      <c r="K69" s="31">
        <f t="shared" ref="K69" si="124">H69+I69+J69</f>
        <v>809.6</v>
      </c>
      <c r="M69" s="3"/>
      <c r="N69" s="33">
        <f t="shared" ref="N69" si="125">M69*F69</f>
        <v>0</v>
      </c>
      <c r="O69" s="39">
        <f t="shared" si="45"/>
        <v>0</v>
      </c>
      <c r="P69" s="35">
        <f t="shared" ref="P69" si="126">N69*$N$2</f>
        <v>0</v>
      </c>
      <c r="Q69" s="33">
        <f t="shared" ref="Q69" si="127">N69+O69+P69</f>
        <v>0</v>
      </c>
    </row>
    <row r="70" spans="1:17" x14ac:dyDescent="0.25">
      <c r="A70" s="30"/>
      <c r="B70" s="30"/>
      <c r="C70" s="30"/>
      <c r="D70" s="44"/>
      <c r="E70" s="45" t="s">
        <v>65</v>
      </c>
      <c r="F70" s="46"/>
      <c r="G70" s="47"/>
      <c r="H70" s="47">
        <f>SUM(H41:H69)</f>
        <v>28365.82</v>
      </c>
      <c r="I70" s="47"/>
      <c r="J70" s="47"/>
      <c r="K70" s="47">
        <f>SUM(K41:K69)</f>
        <v>32620.68</v>
      </c>
      <c r="N70" s="48">
        <f>SUM(N41:N69)</f>
        <v>0</v>
      </c>
      <c r="Q70" s="48">
        <f>SUM(Q41:Q69)</f>
        <v>0</v>
      </c>
    </row>
    <row r="71" spans="1:17" ht="0.95" customHeight="1" x14ac:dyDescent="0.25">
      <c r="A71" s="49"/>
      <c r="B71" s="49"/>
      <c r="C71" s="49"/>
      <c r="D71" s="50"/>
      <c r="E71" s="49"/>
      <c r="F71" s="49"/>
      <c r="G71" s="49"/>
      <c r="H71" s="49"/>
      <c r="I71" s="49"/>
      <c r="J71" s="49"/>
      <c r="K71" s="49"/>
    </row>
    <row r="72" spans="1:17" x14ac:dyDescent="0.25">
      <c r="A72" s="19" t="s">
        <v>66</v>
      </c>
      <c r="B72" s="19" t="s">
        <v>7</v>
      </c>
      <c r="C72" s="19" t="s">
        <v>8</v>
      </c>
      <c r="D72" s="20" t="s">
        <v>67</v>
      </c>
      <c r="E72" s="21"/>
      <c r="F72" s="22"/>
      <c r="G72" s="23"/>
      <c r="H72" s="23"/>
      <c r="I72" s="23"/>
      <c r="J72" s="23"/>
      <c r="K72" s="23"/>
    </row>
    <row r="73" spans="1:17" x14ac:dyDescent="0.25">
      <c r="A73" s="27" t="s">
        <v>10</v>
      </c>
      <c r="B73" s="28" t="s">
        <v>11</v>
      </c>
      <c r="C73" s="28" t="s">
        <v>12</v>
      </c>
      <c r="D73" s="29" t="s">
        <v>13</v>
      </c>
      <c r="E73" s="30"/>
      <c r="F73" s="31">
        <v>18</v>
      </c>
      <c r="G73" s="31">
        <v>208.68</v>
      </c>
      <c r="H73" s="32">
        <f>ROUND(F73*G73,2)</f>
        <v>3756.24</v>
      </c>
      <c r="I73" s="31">
        <f t="shared" ref="I73" si="128">H73*0.09</f>
        <v>338.06</v>
      </c>
      <c r="J73" s="31">
        <f t="shared" ref="J73" si="129">H73*0.06</f>
        <v>225.37</v>
      </c>
      <c r="K73" s="31">
        <f t="shared" ref="K73" si="130">H73+I73+J73</f>
        <v>4319.67</v>
      </c>
      <c r="M73" s="3"/>
      <c r="N73" s="33">
        <f t="shared" ref="N73" si="131">M73*F73</f>
        <v>0</v>
      </c>
      <c r="O73" s="39">
        <f t="shared" ref="O73:O111" si="132">N73*$N$1</f>
        <v>0</v>
      </c>
      <c r="P73" s="35">
        <f t="shared" ref="P73" si="133">N73*$N$2</f>
        <v>0</v>
      </c>
      <c r="Q73" s="33">
        <f t="shared" ref="Q73" si="134">N73+O73+P73</f>
        <v>0</v>
      </c>
    </row>
    <row r="74" spans="1:17" ht="90.75" thickBot="1" x14ac:dyDescent="0.3">
      <c r="A74" s="30"/>
      <c r="B74" s="30"/>
      <c r="C74" s="30"/>
      <c r="D74" s="29" t="s">
        <v>14</v>
      </c>
      <c r="E74" s="30"/>
      <c r="F74" s="30"/>
      <c r="G74" s="30"/>
      <c r="H74" s="30"/>
      <c r="I74" s="30"/>
      <c r="J74" s="30"/>
      <c r="K74" s="30"/>
      <c r="M74" s="40"/>
      <c r="N74" s="41"/>
      <c r="O74" s="41"/>
      <c r="P74" s="42"/>
      <c r="Q74" s="43"/>
    </row>
    <row r="75" spans="1:17" x14ac:dyDescent="0.25">
      <c r="A75" s="27" t="s">
        <v>15</v>
      </c>
      <c r="B75" s="28" t="s">
        <v>11</v>
      </c>
      <c r="C75" s="28" t="s">
        <v>12</v>
      </c>
      <c r="D75" s="29" t="s">
        <v>16</v>
      </c>
      <c r="E75" s="30"/>
      <c r="F75" s="31">
        <v>1</v>
      </c>
      <c r="G75" s="31">
        <v>1598.9</v>
      </c>
      <c r="H75" s="32">
        <f>ROUND(F75*G75,2)</f>
        <v>1598.9</v>
      </c>
      <c r="I75" s="31">
        <f t="shared" ref="I75" si="135">H75*0.09</f>
        <v>143.9</v>
      </c>
      <c r="J75" s="31">
        <f t="shared" ref="J75" si="136">H75*0.06</f>
        <v>95.93</v>
      </c>
      <c r="K75" s="31">
        <f t="shared" ref="K75" si="137">H75+I75+J75</f>
        <v>1838.73</v>
      </c>
      <c r="M75" s="3"/>
      <c r="N75" s="33">
        <f t="shared" ref="N75" si="138">M75*F75</f>
        <v>0</v>
      </c>
      <c r="O75" s="39">
        <f t="shared" si="132"/>
        <v>0</v>
      </c>
      <c r="P75" s="35">
        <f t="shared" ref="P75" si="139">N75*$N$2</f>
        <v>0</v>
      </c>
      <c r="Q75" s="33">
        <f t="shared" ref="Q75" si="140">N75+O75+P75</f>
        <v>0</v>
      </c>
    </row>
    <row r="76" spans="1:17" ht="203.25" thickBot="1" x14ac:dyDescent="0.3">
      <c r="A76" s="30"/>
      <c r="B76" s="30"/>
      <c r="C76" s="30"/>
      <c r="D76" s="29" t="s">
        <v>17</v>
      </c>
      <c r="E76" s="30"/>
      <c r="F76" s="30"/>
      <c r="G76" s="30"/>
      <c r="H76" s="30"/>
      <c r="I76" s="30"/>
      <c r="J76" s="30"/>
      <c r="K76" s="30"/>
      <c r="M76" s="40"/>
      <c r="N76" s="41"/>
      <c r="O76" s="41"/>
      <c r="P76" s="42"/>
      <c r="Q76" s="43"/>
    </row>
    <row r="77" spans="1:17" x14ac:dyDescent="0.25">
      <c r="A77" s="27" t="s">
        <v>68</v>
      </c>
      <c r="B77" s="28" t="s">
        <v>11</v>
      </c>
      <c r="C77" s="28" t="s">
        <v>12</v>
      </c>
      <c r="D77" s="29" t="s">
        <v>69</v>
      </c>
      <c r="E77" s="30"/>
      <c r="F77" s="31">
        <v>1</v>
      </c>
      <c r="G77" s="31">
        <v>650.78</v>
      </c>
      <c r="H77" s="32">
        <f>ROUND(F77*G77,2)</f>
        <v>650.78</v>
      </c>
      <c r="I77" s="31">
        <f t="shared" ref="I77:I111" si="141">H77*0.09</f>
        <v>58.57</v>
      </c>
      <c r="J77" s="31">
        <f t="shared" ref="J77" si="142">H77*0.06</f>
        <v>39.049999999999997</v>
      </c>
      <c r="K77" s="31">
        <f t="shared" ref="K77" si="143">H77+I77+J77</f>
        <v>748.4</v>
      </c>
      <c r="M77" s="3"/>
      <c r="N77" s="33">
        <f t="shared" ref="N77" si="144">M77*F77</f>
        <v>0</v>
      </c>
      <c r="O77" s="39">
        <f t="shared" si="132"/>
        <v>0</v>
      </c>
      <c r="P77" s="35">
        <f t="shared" ref="P77" si="145">N77*$N$2</f>
        <v>0</v>
      </c>
      <c r="Q77" s="33">
        <f t="shared" ref="Q77" si="146">N77+O77+P77</f>
        <v>0</v>
      </c>
    </row>
    <row r="78" spans="1:17" ht="45.75" thickBot="1" x14ac:dyDescent="0.3">
      <c r="A78" s="30"/>
      <c r="B78" s="30"/>
      <c r="C78" s="30"/>
      <c r="D78" s="29" t="s">
        <v>70</v>
      </c>
      <c r="E78" s="30"/>
      <c r="F78" s="30"/>
      <c r="G78" s="30"/>
      <c r="H78" s="30"/>
      <c r="I78" s="30"/>
      <c r="J78" s="30"/>
      <c r="K78" s="30"/>
      <c r="M78" s="40"/>
      <c r="N78" s="41"/>
      <c r="O78" s="41"/>
      <c r="P78" s="42"/>
      <c r="Q78" s="43"/>
    </row>
    <row r="79" spans="1:17" ht="22.5" x14ac:dyDescent="0.25">
      <c r="A79" s="27" t="s">
        <v>18</v>
      </c>
      <c r="B79" s="28" t="s">
        <v>11</v>
      </c>
      <c r="C79" s="28" t="s">
        <v>19</v>
      </c>
      <c r="D79" s="29" t="s">
        <v>20</v>
      </c>
      <c r="E79" s="30"/>
      <c r="F79" s="31">
        <v>4</v>
      </c>
      <c r="G79" s="31">
        <v>36.19</v>
      </c>
      <c r="H79" s="32">
        <f>ROUND(F79*G79,2)</f>
        <v>144.76</v>
      </c>
      <c r="I79" s="31">
        <f t="shared" si="141"/>
        <v>13.03</v>
      </c>
      <c r="J79" s="31">
        <f t="shared" ref="J79" si="147">H79*0.06</f>
        <v>8.69</v>
      </c>
      <c r="K79" s="31">
        <f t="shared" ref="K79" si="148">H79+I79+J79</f>
        <v>166.48</v>
      </c>
      <c r="M79" s="3"/>
      <c r="N79" s="33">
        <f t="shared" ref="N79" si="149">M79*F79</f>
        <v>0</v>
      </c>
      <c r="O79" s="39">
        <f t="shared" si="132"/>
        <v>0</v>
      </c>
      <c r="P79" s="35">
        <f t="shared" ref="P79" si="150">N79*$N$2</f>
        <v>0</v>
      </c>
      <c r="Q79" s="33">
        <f t="shared" ref="Q79" si="151">N79+O79+P79</f>
        <v>0</v>
      </c>
    </row>
    <row r="80" spans="1:17" ht="90.75" thickBot="1" x14ac:dyDescent="0.3">
      <c r="A80" s="30"/>
      <c r="B80" s="30"/>
      <c r="C80" s="30"/>
      <c r="D80" s="29" t="s">
        <v>21</v>
      </c>
      <c r="E80" s="30"/>
      <c r="F80" s="30"/>
      <c r="G80" s="30"/>
      <c r="H80" s="30"/>
      <c r="I80" s="30"/>
      <c r="J80" s="30"/>
      <c r="K80" s="30"/>
      <c r="M80" s="40"/>
      <c r="N80" s="41"/>
      <c r="O80" s="41"/>
      <c r="P80" s="42"/>
      <c r="Q80" s="43"/>
    </row>
    <row r="81" spans="1:17" ht="22.5" x14ac:dyDescent="0.25">
      <c r="A81" s="27" t="s">
        <v>22</v>
      </c>
      <c r="B81" s="28" t="s">
        <v>11</v>
      </c>
      <c r="C81" s="28" t="s">
        <v>12</v>
      </c>
      <c r="D81" s="29" t="s">
        <v>23</v>
      </c>
      <c r="E81" s="30"/>
      <c r="F81" s="31">
        <v>2</v>
      </c>
      <c r="G81" s="31">
        <v>1935.46</v>
      </c>
      <c r="H81" s="32">
        <f>ROUND(F81*G81,2)</f>
        <v>3870.92</v>
      </c>
      <c r="I81" s="31">
        <f t="shared" si="141"/>
        <v>348.38</v>
      </c>
      <c r="J81" s="31">
        <f t="shared" ref="J81" si="152">H81*0.06</f>
        <v>232.26</v>
      </c>
      <c r="K81" s="31">
        <f t="shared" ref="K81" si="153">H81+I81+J81</f>
        <v>4451.5600000000004</v>
      </c>
      <c r="M81" s="3"/>
      <c r="N81" s="33">
        <f t="shared" ref="N81" si="154">M81*F81</f>
        <v>0</v>
      </c>
      <c r="O81" s="39">
        <f t="shared" si="132"/>
        <v>0</v>
      </c>
      <c r="P81" s="35">
        <f t="shared" ref="P81" si="155">N81*$N$2</f>
        <v>0</v>
      </c>
      <c r="Q81" s="33">
        <f t="shared" ref="Q81" si="156">N81+O81+P81</f>
        <v>0</v>
      </c>
    </row>
    <row r="82" spans="1:17" ht="102" thickBot="1" x14ac:dyDescent="0.3">
      <c r="A82" s="30"/>
      <c r="B82" s="30"/>
      <c r="C82" s="30"/>
      <c r="D82" s="29" t="s">
        <v>24</v>
      </c>
      <c r="E82" s="30"/>
      <c r="F82" s="30"/>
      <c r="G82" s="30"/>
      <c r="H82" s="30"/>
      <c r="I82" s="30"/>
      <c r="J82" s="30"/>
      <c r="K82" s="30"/>
      <c r="M82" s="40"/>
      <c r="N82" s="41"/>
      <c r="O82" s="41"/>
      <c r="P82" s="42"/>
      <c r="Q82" s="43"/>
    </row>
    <row r="83" spans="1:17" x14ac:dyDescent="0.25">
      <c r="A83" s="27" t="s">
        <v>25</v>
      </c>
      <c r="B83" s="28" t="s">
        <v>11</v>
      </c>
      <c r="C83" s="28" t="s">
        <v>12</v>
      </c>
      <c r="D83" s="29" t="s">
        <v>26</v>
      </c>
      <c r="E83" s="30"/>
      <c r="F83" s="31">
        <v>1</v>
      </c>
      <c r="G83" s="31">
        <v>349.34</v>
      </c>
      <c r="H83" s="32">
        <f>ROUND(F83*G83,2)</f>
        <v>349.34</v>
      </c>
      <c r="I83" s="31">
        <f t="shared" si="141"/>
        <v>31.44</v>
      </c>
      <c r="J83" s="31">
        <f t="shared" ref="J83" si="157">H83*0.06</f>
        <v>20.96</v>
      </c>
      <c r="K83" s="31">
        <f t="shared" ref="K83" si="158">H83+I83+J83</f>
        <v>401.74</v>
      </c>
      <c r="M83" s="3"/>
      <c r="N83" s="33">
        <f t="shared" ref="N83" si="159">M83*F83</f>
        <v>0</v>
      </c>
      <c r="O83" s="39">
        <f t="shared" si="132"/>
        <v>0</v>
      </c>
      <c r="P83" s="35">
        <f t="shared" ref="P83" si="160">N83*$N$2</f>
        <v>0</v>
      </c>
      <c r="Q83" s="33">
        <f t="shared" ref="Q83" si="161">N83+O83+P83</f>
        <v>0</v>
      </c>
    </row>
    <row r="84" spans="1:17" ht="79.5" thickBot="1" x14ac:dyDescent="0.3">
      <c r="A84" s="30"/>
      <c r="B84" s="30"/>
      <c r="C84" s="30"/>
      <c r="D84" s="29" t="s">
        <v>27</v>
      </c>
      <c r="E84" s="30"/>
      <c r="F84" s="30"/>
      <c r="G84" s="30"/>
      <c r="H84" s="30"/>
      <c r="I84" s="30"/>
      <c r="J84" s="30"/>
      <c r="K84" s="30"/>
      <c r="M84" s="40"/>
      <c r="N84" s="41"/>
      <c r="O84" s="41"/>
      <c r="P84" s="42"/>
      <c r="Q84" s="43"/>
    </row>
    <row r="85" spans="1:17" x14ac:dyDescent="0.25">
      <c r="A85" s="27" t="s">
        <v>71</v>
      </c>
      <c r="B85" s="28" t="s">
        <v>11</v>
      </c>
      <c r="C85" s="28" t="s">
        <v>12</v>
      </c>
      <c r="D85" s="29" t="s">
        <v>72</v>
      </c>
      <c r="E85" s="30"/>
      <c r="F85" s="31">
        <v>2</v>
      </c>
      <c r="G85" s="31">
        <v>9112</v>
      </c>
      <c r="H85" s="32">
        <f>ROUND(F85*G85,2)</f>
        <v>18224</v>
      </c>
      <c r="I85" s="31">
        <f t="shared" si="141"/>
        <v>1640.16</v>
      </c>
      <c r="J85" s="31">
        <f t="shared" ref="J85" si="162">H85*0.06</f>
        <v>1093.44</v>
      </c>
      <c r="K85" s="31">
        <f t="shared" ref="K85" si="163">H85+I85+J85</f>
        <v>20957.599999999999</v>
      </c>
      <c r="M85" s="3"/>
      <c r="N85" s="33">
        <f t="shared" ref="N85" si="164">M85*F85</f>
        <v>0</v>
      </c>
      <c r="O85" s="39">
        <f t="shared" si="132"/>
        <v>0</v>
      </c>
      <c r="P85" s="35">
        <f t="shared" ref="P85" si="165">N85*$N$2</f>
        <v>0</v>
      </c>
      <c r="Q85" s="33">
        <f t="shared" ref="Q85" si="166">N85+O85+P85</f>
        <v>0</v>
      </c>
    </row>
    <row r="86" spans="1:17" ht="102" thickBot="1" x14ac:dyDescent="0.3">
      <c r="A86" s="30"/>
      <c r="B86" s="30"/>
      <c r="C86" s="30"/>
      <c r="D86" s="29" t="s">
        <v>73</v>
      </c>
      <c r="E86" s="30"/>
      <c r="F86" s="30"/>
      <c r="G86" s="30"/>
      <c r="H86" s="30"/>
      <c r="I86" s="30"/>
      <c r="J86" s="30"/>
      <c r="K86" s="30"/>
      <c r="M86" s="40"/>
      <c r="N86" s="41"/>
      <c r="O86" s="41"/>
      <c r="P86" s="42"/>
      <c r="Q86" s="43"/>
    </row>
    <row r="87" spans="1:17" ht="22.5" x14ac:dyDescent="0.25">
      <c r="A87" s="27" t="s">
        <v>28</v>
      </c>
      <c r="B87" s="28" t="s">
        <v>11</v>
      </c>
      <c r="C87" s="28" t="s">
        <v>12</v>
      </c>
      <c r="D87" s="29" t="s">
        <v>29</v>
      </c>
      <c r="E87" s="30"/>
      <c r="F87" s="31">
        <v>2</v>
      </c>
      <c r="G87" s="31">
        <v>662.4</v>
      </c>
      <c r="H87" s="32">
        <f>ROUND(F87*G87,2)</f>
        <v>1324.8</v>
      </c>
      <c r="I87" s="31">
        <f t="shared" si="141"/>
        <v>119.23</v>
      </c>
      <c r="J87" s="31">
        <f t="shared" ref="J87" si="167">H87*0.06</f>
        <v>79.489999999999995</v>
      </c>
      <c r="K87" s="31">
        <f t="shared" ref="K87" si="168">H87+I87+J87</f>
        <v>1523.52</v>
      </c>
      <c r="M87" s="3"/>
      <c r="N87" s="33">
        <f t="shared" ref="N87" si="169">M87*F87</f>
        <v>0</v>
      </c>
      <c r="O87" s="39">
        <f t="shared" si="132"/>
        <v>0</v>
      </c>
      <c r="P87" s="35">
        <f t="shared" ref="P87" si="170">N87*$N$2</f>
        <v>0</v>
      </c>
      <c r="Q87" s="33">
        <f t="shared" ref="Q87" si="171">N87+O87+P87</f>
        <v>0</v>
      </c>
    </row>
    <row r="88" spans="1:17" ht="147" thickBot="1" x14ac:dyDescent="0.3">
      <c r="A88" s="30"/>
      <c r="B88" s="30"/>
      <c r="C88" s="30"/>
      <c r="D88" s="29" t="s">
        <v>30</v>
      </c>
      <c r="E88" s="30"/>
      <c r="F88" s="30"/>
      <c r="G88" s="30"/>
      <c r="H88" s="30"/>
      <c r="I88" s="30"/>
      <c r="J88" s="30"/>
      <c r="K88" s="30"/>
      <c r="M88" s="40"/>
      <c r="N88" s="41"/>
      <c r="O88" s="41"/>
      <c r="P88" s="42"/>
      <c r="Q88" s="43"/>
    </row>
    <row r="89" spans="1:17" ht="22.5" x14ac:dyDescent="0.25">
      <c r="A89" s="27" t="s">
        <v>74</v>
      </c>
      <c r="B89" s="28" t="s">
        <v>11</v>
      </c>
      <c r="C89" s="28" t="s">
        <v>12</v>
      </c>
      <c r="D89" s="29" t="s">
        <v>75</v>
      </c>
      <c r="E89" s="30"/>
      <c r="F89" s="31">
        <v>1</v>
      </c>
      <c r="G89" s="31">
        <v>1968.4</v>
      </c>
      <c r="H89" s="32">
        <f>ROUND(F89*G89,2)</f>
        <v>1968.4</v>
      </c>
      <c r="I89" s="31">
        <f t="shared" si="141"/>
        <v>177.16</v>
      </c>
      <c r="J89" s="31">
        <f t="shared" ref="J89" si="172">H89*0.06</f>
        <v>118.1</v>
      </c>
      <c r="K89" s="31">
        <f t="shared" ref="K89" si="173">H89+I89+J89</f>
        <v>2263.66</v>
      </c>
      <c r="M89" s="3"/>
      <c r="N89" s="33">
        <f t="shared" ref="N89" si="174">M89*F89</f>
        <v>0</v>
      </c>
      <c r="O89" s="39">
        <f t="shared" si="132"/>
        <v>0</v>
      </c>
      <c r="P89" s="35">
        <f t="shared" ref="P89" si="175">N89*$N$2</f>
        <v>0</v>
      </c>
      <c r="Q89" s="33">
        <f t="shared" ref="Q89" si="176">N89+O89+P89</f>
        <v>0</v>
      </c>
    </row>
    <row r="90" spans="1:17" ht="113.25" thickBot="1" x14ac:dyDescent="0.3">
      <c r="A90" s="30"/>
      <c r="B90" s="30"/>
      <c r="C90" s="30"/>
      <c r="D90" s="29" t="s">
        <v>76</v>
      </c>
      <c r="E90" s="30"/>
      <c r="F90" s="30"/>
      <c r="G90" s="30"/>
      <c r="H90" s="30"/>
      <c r="I90" s="30"/>
      <c r="J90" s="30"/>
      <c r="K90" s="30"/>
      <c r="M90" s="40"/>
      <c r="N90" s="41"/>
      <c r="O90" s="41"/>
      <c r="P90" s="42"/>
      <c r="Q90" s="43"/>
    </row>
    <row r="91" spans="1:17" x14ac:dyDescent="0.25">
      <c r="A91" s="27" t="s">
        <v>31</v>
      </c>
      <c r="B91" s="28" t="s">
        <v>11</v>
      </c>
      <c r="C91" s="28" t="s">
        <v>12</v>
      </c>
      <c r="D91" s="29" t="s">
        <v>32</v>
      </c>
      <c r="E91" s="30"/>
      <c r="F91" s="31">
        <v>8</v>
      </c>
      <c r="G91" s="31">
        <v>161.30000000000001</v>
      </c>
      <c r="H91" s="32">
        <f>ROUND(F91*G91,2)</f>
        <v>1290.4000000000001</v>
      </c>
      <c r="I91" s="31">
        <f t="shared" si="141"/>
        <v>116.14</v>
      </c>
      <c r="J91" s="31">
        <f t="shared" ref="J91" si="177">H91*0.06</f>
        <v>77.42</v>
      </c>
      <c r="K91" s="31">
        <f t="shared" ref="K91" si="178">H91+I91+J91</f>
        <v>1483.96</v>
      </c>
      <c r="M91" s="3"/>
      <c r="N91" s="33">
        <f t="shared" ref="N91" si="179">M91*F91</f>
        <v>0</v>
      </c>
      <c r="O91" s="39">
        <f t="shared" si="132"/>
        <v>0</v>
      </c>
      <c r="P91" s="35">
        <f t="shared" ref="P91" si="180">N91*$N$2</f>
        <v>0</v>
      </c>
      <c r="Q91" s="33">
        <f t="shared" ref="Q91" si="181">N91+O91+P91</f>
        <v>0</v>
      </c>
    </row>
    <row r="92" spans="1:17" ht="90.75" thickBot="1" x14ac:dyDescent="0.3">
      <c r="A92" s="30"/>
      <c r="B92" s="30"/>
      <c r="C92" s="30"/>
      <c r="D92" s="29" t="s">
        <v>33</v>
      </c>
      <c r="E92" s="30"/>
      <c r="F92" s="30"/>
      <c r="G92" s="30"/>
      <c r="H92" s="30"/>
      <c r="I92" s="30"/>
      <c r="J92" s="30"/>
      <c r="K92" s="30"/>
      <c r="M92" s="40"/>
      <c r="N92" s="41"/>
      <c r="O92" s="41"/>
      <c r="P92" s="42"/>
      <c r="Q92" s="43"/>
    </row>
    <row r="93" spans="1:17" x14ac:dyDescent="0.25">
      <c r="A93" s="27" t="s">
        <v>34</v>
      </c>
      <c r="B93" s="28" t="s">
        <v>11</v>
      </c>
      <c r="C93" s="28" t="s">
        <v>12</v>
      </c>
      <c r="D93" s="29" t="s">
        <v>35</v>
      </c>
      <c r="E93" s="30"/>
      <c r="F93" s="31">
        <v>3</v>
      </c>
      <c r="G93" s="31">
        <v>182.02</v>
      </c>
      <c r="H93" s="32">
        <f>ROUND(F93*G93,2)</f>
        <v>546.05999999999995</v>
      </c>
      <c r="I93" s="31">
        <f t="shared" si="141"/>
        <v>49.15</v>
      </c>
      <c r="J93" s="31">
        <f t="shared" ref="J93" si="182">H93*0.06</f>
        <v>32.76</v>
      </c>
      <c r="K93" s="31">
        <f t="shared" ref="K93" si="183">H93+I93+J93</f>
        <v>627.97</v>
      </c>
      <c r="M93" s="3"/>
      <c r="N93" s="33">
        <f t="shared" ref="N93" si="184">M93*F93</f>
        <v>0</v>
      </c>
      <c r="O93" s="39">
        <f t="shared" si="132"/>
        <v>0</v>
      </c>
      <c r="P93" s="35">
        <f t="shared" ref="P93" si="185">N93*$N$2</f>
        <v>0</v>
      </c>
      <c r="Q93" s="33">
        <f t="shared" ref="Q93" si="186">N93+O93+P93</f>
        <v>0</v>
      </c>
    </row>
    <row r="94" spans="1:17" ht="102" thickBot="1" x14ac:dyDescent="0.3">
      <c r="A94" s="30"/>
      <c r="B94" s="30"/>
      <c r="C94" s="30"/>
      <c r="D94" s="29" t="s">
        <v>36</v>
      </c>
      <c r="E94" s="30"/>
      <c r="F94" s="30"/>
      <c r="G94" s="30"/>
      <c r="H94" s="30"/>
      <c r="I94" s="30"/>
      <c r="J94" s="30"/>
      <c r="K94" s="30"/>
      <c r="M94" s="40"/>
      <c r="N94" s="41"/>
      <c r="O94" s="41"/>
      <c r="P94" s="42"/>
      <c r="Q94" s="43"/>
    </row>
    <row r="95" spans="1:17" ht="22.5" x14ac:dyDescent="0.25">
      <c r="A95" s="27" t="s">
        <v>37</v>
      </c>
      <c r="B95" s="28" t="s">
        <v>11</v>
      </c>
      <c r="C95" s="28" t="s">
        <v>12</v>
      </c>
      <c r="D95" s="29" t="s">
        <v>38</v>
      </c>
      <c r="E95" s="30"/>
      <c r="F95" s="31">
        <v>1</v>
      </c>
      <c r="G95" s="31">
        <v>930.38</v>
      </c>
      <c r="H95" s="32">
        <f>ROUND(F95*G95,2)</f>
        <v>930.38</v>
      </c>
      <c r="I95" s="31">
        <f t="shared" si="141"/>
        <v>83.73</v>
      </c>
      <c r="J95" s="31">
        <f t="shared" ref="J95" si="187">H95*0.06</f>
        <v>55.82</v>
      </c>
      <c r="K95" s="31">
        <f t="shared" ref="K95" si="188">H95+I95+J95</f>
        <v>1069.93</v>
      </c>
      <c r="M95" s="3"/>
      <c r="N95" s="33">
        <f t="shared" ref="N95" si="189">M95*F95</f>
        <v>0</v>
      </c>
      <c r="O95" s="39">
        <f t="shared" si="132"/>
        <v>0</v>
      </c>
      <c r="P95" s="35">
        <f t="shared" ref="P95" si="190">N95*$N$2</f>
        <v>0</v>
      </c>
      <c r="Q95" s="33">
        <f t="shared" ref="Q95" si="191">N95+O95+P95</f>
        <v>0</v>
      </c>
    </row>
    <row r="96" spans="1:17" ht="68.25" thickBot="1" x14ac:dyDescent="0.3">
      <c r="A96" s="30"/>
      <c r="B96" s="30"/>
      <c r="C96" s="30"/>
      <c r="D96" s="29" t="s">
        <v>39</v>
      </c>
      <c r="E96" s="30"/>
      <c r="F96" s="30"/>
      <c r="G96" s="30"/>
      <c r="H96" s="30"/>
      <c r="I96" s="30"/>
      <c r="J96" s="30"/>
      <c r="K96" s="30"/>
      <c r="M96" s="40"/>
      <c r="N96" s="41"/>
      <c r="O96" s="41"/>
      <c r="P96" s="42"/>
      <c r="Q96" s="43"/>
    </row>
    <row r="97" spans="1:17" x14ac:dyDescent="0.25">
      <c r="A97" s="27" t="s">
        <v>77</v>
      </c>
      <c r="B97" s="28" t="s">
        <v>11</v>
      </c>
      <c r="C97" s="28" t="s">
        <v>12</v>
      </c>
      <c r="D97" s="29" t="s">
        <v>78</v>
      </c>
      <c r="E97" s="30"/>
      <c r="F97" s="31">
        <v>1</v>
      </c>
      <c r="G97" s="31">
        <v>631.46</v>
      </c>
      <c r="H97" s="32">
        <f>ROUND(F97*G97,2)</f>
        <v>631.46</v>
      </c>
      <c r="I97" s="31">
        <f t="shared" si="141"/>
        <v>56.83</v>
      </c>
      <c r="J97" s="31">
        <f t="shared" ref="J97" si="192">H97*0.06</f>
        <v>37.89</v>
      </c>
      <c r="K97" s="31">
        <f t="shared" ref="K97" si="193">H97+I97+J97</f>
        <v>726.18</v>
      </c>
      <c r="M97" s="3"/>
      <c r="N97" s="33">
        <f t="shared" ref="N97" si="194">M97*F97</f>
        <v>0</v>
      </c>
      <c r="O97" s="39">
        <f t="shared" si="132"/>
        <v>0</v>
      </c>
      <c r="P97" s="35">
        <f t="shared" ref="P97" si="195">N97*$N$2</f>
        <v>0</v>
      </c>
      <c r="Q97" s="33">
        <f t="shared" ref="Q97" si="196">N97+O97+P97</f>
        <v>0</v>
      </c>
    </row>
    <row r="98" spans="1:17" ht="135.75" thickBot="1" x14ac:dyDescent="0.3">
      <c r="A98" s="30"/>
      <c r="B98" s="30"/>
      <c r="C98" s="30"/>
      <c r="D98" s="29" t="s">
        <v>79</v>
      </c>
      <c r="E98" s="30"/>
      <c r="F98" s="30"/>
      <c r="G98" s="30"/>
      <c r="H98" s="30"/>
      <c r="I98" s="30"/>
      <c r="J98" s="30"/>
      <c r="K98" s="30"/>
      <c r="M98" s="40"/>
      <c r="N98" s="41"/>
      <c r="O98" s="41"/>
      <c r="P98" s="42"/>
      <c r="Q98" s="43"/>
    </row>
    <row r="99" spans="1:17" x14ac:dyDescent="0.25">
      <c r="A99" s="27" t="s">
        <v>40</v>
      </c>
      <c r="B99" s="28" t="s">
        <v>11</v>
      </c>
      <c r="C99" s="28" t="s">
        <v>12</v>
      </c>
      <c r="D99" s="29" t="s">
        <v>41</v>
      </c>
      <c r="E99" s="30"/>
      <c r="F99" s="31">
        <v>1</v>
      </c>
      <c r="G99" s="31">
        <v>12830.48</v>
      </c>
      <c r="H99" s="32">
        <f>ROUND(F99*G99,2)</f>
        <v>12830.48</v>
      </c>
      <c r="I99" s="31">
        <f t="shared" si="141"/>
        <v>1154.74</v>
      </c>
      <c r="J99" s="31">
        <f t="shared" ref="J99" si="197">H99*0.06</f>
        <v>769.83</v>
      </c>
      <c r="K99" s="31">
        <f t="shared" ref="K99" si="198">H99+I99+J99</f>
        <v>14755.05</v>
      </c>
      <c r="M99" s="3"/>
      <c r="N99" s="33">
        <f t="shared" ref="N99" si="199">M99*F99</f>
        <v>0</v>
      </c>
      <c r="O99" s="39">
        <f t="shared" si="132"/>
        <v>0</v>
      </c>
      <c r="P99" s="35">
        <f t="shared" ref="P99" si="200">N99*$N$2</f>
        <v>0</v>
      </c>
      <c r="Q99" s="33">
        <f t="shared" ref="Q99" si="201">N99+O99+P99</f>
        <v>0</v>
      </c>
    </row>
    <row r="100" spans="1:17" ht="237" thickBot="1" x14ac:dyDescent="0.3">
      <c r="A100" s="30"/>
      <c r="B100" s="30"/>
      <c r="C100" s="30"/>
      <c r="D100" s="29" t="s">
        <v>42</v>
      </c>
      <c r="E100" s="30"/>
      <c r="F100" s="30"/>
      <c r="G100" s="30"/>
      <c r="H100" s="30"/>
      <c r="I100" s="30"/>
      <c r="J100" s="30"/>
      <c r="K100" s="30"/>
      <c r="M100" s="40"/>
      <c r="N100" s="41"/>
      <c r="O100" s="41"/>
      <c r="P100" s="42"/>
      <c r="Q100" s="43"/>
    </row>
    <row r="101" spans="1:17" x14ac:dyDescent="0.25">
      <c r="A101" s="27" t="s">
        <v>80</v>
      </c>
      <c r="B101" s="28" t="s">
        <v>11</v>
      </c>
      <c r="C101" s="28" t="s">
        <v>12</v>
      </c>
      <c r="D101" s="29" t="s">
        <v>81</v>
      </c>
      <c r="E101" s="30"/>
      <c r="F101" s="31">
        <v>2</v>
      </c>
      <c r="G101" s="31">
        <v>847.08</v>
      </c>
      <c r="H101" s="32">
        <f>ROUND(F101*G101,2)</f>
        <v>1694.16</v>
      </c>
      <c r="I101" s="31">
        <f t="shared" si="141"/>
        <v>152.47</v>
      </c>
      <c r="J101" s="31">
        <f t="shared" ref="J101" si="202">H101*0.06</f>
        <v>101.65</v>
      </c>
      <c r="K101" s="31">
        <f t="shared" ref="K101" si="203">H101+I101+J101</f>
        <v>1948.28</v>
      </c>
      <c r="M101" s="3"/>
      <c r="N101" s="33">
        <f t="shared" ref="N101" si="204">M101*F101</f>
        <v>0</v>
      </c>
      <c r="O101" s="39">
        <f t="shared" si="132"/>
        <v>0</v>
      </c>
      <c r="P101" s="35">
        <f t="shared" ref="P101" si="205">N101*$N$2</f>
        <v>0</v>
      </c>
      <c r="Q101" s="33">
        <f t="shared" ref="Q101" si="206">N101+O101+P101</f>
        <v>0</v>
      </c>
    </row>
    <row r="102" spans="1:17" ht="124.5" thickBot="1" x14ac:dyDescent="0.3">
      <c r="A102" s="30"/>
      <c r="B102" s="30"/>
      <c r="C102" s="30"/>
      <c r="D102" s="29" t="s">
        <v>82</v>
      </c>
      <c r="E102" s="30"/>
      <c r="F102" s="30"/>
      <c r="G102" s="30"/>
      <c r="H102" s="30"/>
      <c r="I102" s="30"/>
      <c r="J102" s="30"/>
      <c r="K102" s="30"/>
      <c r="M102" s="40"/>
      <c r="N102" s="41"/>
      <c r="O102" s="41"/>
      <c r="P102" s="42"/>
      <c r="Q102" s="43"/>
    </row>
    <row r="103" spans="1:17" x14ac:dyDescent="0.25">
      <c r="A103" s="27" t="s">
        <v>43</v>
      </c>
      <c r="B103" s="28" t="s">
        <v>11</v>
      </c>
      <c r="C103" s="28" t="s">
        <v>44</v>
      </c>
      <c r="D103" s="29" t="s">
        <v>45</v>
      </c>
      <c r="E103" s="30"/>
      <c r="F103" s="31">
        <v>280</v>
      </c>
      <c r="G103" s="31">
        <v>13.55</v>
      </c>
      <c r="H103" s="32">
        <f>ROUND(F103*G103,2)</f>
        <v>3794</v>
      </c>
      <c r="I103" s="31">
        <f t="shared" si="141"/>
        <v>341.46</v>
      </c>
      <c r="J103" s="31">
        <f t="shared" ref="J103" si="207">H103*0.06</f>
        <v>227.64</v>
      </c>
      <c r="K103" s="31">
        <f t="shared" ref="K103" si="208">H103+I103+J103</f>
        <v>4363.1000000000004</v>
      </c>
      <c r="M103" s="3"/>
      <c r="N103" s="33">
        <f t="shared" ref="N103" si="209">M103*F103</f>
        <v>0</v>
      </c>
      <c r="O103" s="39">
        <f t="shared" si="132"/>
        <v>0</v>
      </c>
      <c r="P103" s="35">
        <f t="shared" ref="P103" si="210">N103*$N$2</f>
        <v>0</v>
      </c>
      <c r="Q103" s="33">
        <f t="shared" ref="Q103" si="211">N103+O103+P103</f>
        <v>0</v>
      </c>
    </row>
    <row r="104" spans="1:17" ht="135.75" thickBot="1" x14ac:dyDescent="0.3">
      <c r="A104" s="30"/>
      <c r="B104" s="30"/>
      <c r="C104" s="30"/>
      <c r="D104" s="29" t="s">
        <v>46</v>
      </c>
      <c r="E104" s="30"/>
      <c r="F104" s="30"/>
      <c r="G104" s="30"/>
      <c r="H104" s="30"/>
      <c r="I104" s="30"/>
      <c r="J104" s="30"/>
      <c r="K104" s="30"/>
      <c r="M104" s="40"/>
      <c r="N104" s="41"/>
      <c r="O104" s="41"/>
      <c r="P104" s="42"/>
      <c r="Q104" s="43"/>
    </row>
    <row r="105" spans="1:17" x14ac:dyDescent="0.25">
      <c r="A105" s="27" t="s">
        <v>50</v>
      </c>
      <c r="B105" s="28" t="s">
        <v>11</v>
      </c>
      <c r="C105" s="28" t="s">
        <v>44</v>
      </c>
      <c r="D105" s="29" t="s">
        <v>51</v>
      </c>
      <c r="E105" s="30"/>
      <c r="F105" s="31">
        <v>280</v>
      </c>
      <c r="G105" s="31">
        <v>4.5199999999999996</v>
      </c>
      <c r="H105" s="32">
        <f>ROUND(F105*G105,2)</f>
        <v>1265.5999999999999</v>
      </c>
      <c r="I105" s="31">
        <f t="shared" si="141"/>
        <v>113.9</v>
      </c>
      <c r="J105" s="31">
        <f t="shared" ref="J105" si="212">H105*0.06</f>
        <v>75.94</v>
      </c>
      <c r="K105" s="31">
        <f t="shared" ref="K105" si="213">H105+I105+J105</f>
        <v>1455.44</v>
      </c>
      <c r="M105" s="3"/>
      <c r="N105" s="33">
        <f t="shared" ref="N105" si="214">M105*F105</f>
        <v>0</v>
      </c>
      <c r="O105" s="39">
        <f t="shared" si="132"/>
        <v>0</v>
      </c>
      <c r="P105" s="35">
        <f t="shared" ref="P105" si="215">N105*$N$2</f>
        <v>0</v>
      </c>
      <c r="Q105" s="33">
        <f t="shared" ref="Q105" si="216">N105+O105+P105</f>
        <v>0</v>
      </c>
    </row>
    <row r="106" spans="1:17" ht="68.25" thickBot="1" x14ac:dyDescent="0.3">
      <c r="A106" s="30"/>
      <c r="B106" s="30"/>
      <c r="C106" s="30"/>
      <c r="D106" s="29" t="s">
        <v>52</v>
      </c>
      <c r="E106" s="30"/>
      <c r="F106" s="30"/>
      <c r="G106" s="30"/>
      <c r="H106" s="30"/>
      <c r="I106" s="30"/>
      <c r="J106" s="30"/>
      <c r="K106" s="30"/>
      <c r="M106" s="40"/>
      <c r="N106" s="41"/>
      <c r="O106" s="41"/>
      <c r="P106" s="42"/>
      <c r="Q106" s="43"/>
    </row>
    <row r="107" spans="1:17" x14ac:dyDescent="0.25">
      <c r="A107" s="27" t="s">
        <v>53</v>
      </c>
      <c r="B107" s="28" t="s">
        <v>11</v>
      </c>
      <c r="C107" s="28" t="s">
        <v>12</v>
      </c>
      <c r="D107" s="29" t="s">
        <v>54</v>
      </c>
      <c r="E107" s="30"/>
      <c r="F107" s="31">
        <v>1</v>
      </c>
      <c r="G107" s="31">
        <v>852.8</v>
      </c>
      <c r="H107" s="32">
        <f>ROUND(F107*G107,2)</f>
        <v>852.8</v>
      </c>
      <c r="I107" s="31">
        <f t="shared" si="141"/>
        <v>76.75</v>
      </c>
      <c r="J107" s="31">
        <f t="shared" ref="J107" si="217">H107*0.06</f>
        <v>51.17</v>
      </c>
      <c r="K107" s="31">
        <f t="shared" ref="K107" si="218">H107+I107+J107</f>
        <v>980.72</v>
      </c>
      <c r="M107" s="3"/>
      <c r="N107" s="33">
        <f t="shared" ref="N107" si="219">M107*F107</f>
        <v>0</v>
      </c>
      <c r="O107" s="39">
        <f t="shared" si="132"/>
        <v>0</v>
      </c>
      <c r="P107" s="35">
        <f t="shared" ref="P107" si="220">N107*$N$2</f>
        <v>0</v>
      </c>
      <c r="Q107" s="33">
        <f t="shared" ref="Q107" si="221">N107+O107+P107</f>
        <v>0</v>
      </c>
    </row>
    <row r="108" spans="1:17" ht="34.5" thickBot="1" x14ac:dyDescent="0.3">
      <c r="A108" s="30"/>
      <c r="B108" s="30"/>
      <c r="C108" s="30"/>
      <c r="D108" s="29" t="s">
        <v>55</v>
      </c>
      <c r="E108" s="30"/>
      <c r="F108" s="30"/>
      <c r="G108" s="30"/>
      <c r="H108" s="30"/>
      <c r="I108" s="30"/>
      <c r="J108" s="30"/>
      <c r="K108" s="30"/>
      <c r="M108" s="40"/>
      <c r="N108" s="41"/>
      <c r="O108" s="41"/>
      <c r="P108" s="42"/>
      <c r="Q108" s="43"/>
    </row>
    <row r="109" spans="1:17" x14ac:dyDescent="0.25">
      <c r="A109" s="27" t="s">
        <v>56</v>
      </c>
      <c r="B109" s="28" t="s">
        <v>11</v>
      </c>
      <c r="C109" s="28" t="s">
        <v>12</v>
      </c>
      <c r="D109" s="29" t="s">
        <v>57</v>
      </c>
      <c r="E109" s="30"/>
      <c r="F109" s="31">
        <v>1</v>
      </c>
      <c r="G109" s="31">
        <v>476</v>
      </c>
      <c r="H109" s="32">
        <f>ROUND(F109*G109,2)</f>
        <v>476</v>
      </c>
      <c r="I109" s="31">
        <f t="shared" si="141"/>
        <v>42.84</v>
      </c>
      <c r="J109" s="31">
        <f t="shared" ref="J109" si="222">H109*0.06</f>
        <v>28.56</v>
      </c>
      <c r="K109" s="31">
        <f t="shared" ref="K109" si="223">H109+I109+J109</f>
        <v>547.4</v>
      </c>
      <c r="M109" s="3"/>
      <c r="N109" s="33">
        <f t="shared" ref="N109" si="224">M109*F109</f>
        <v>0</v>
      </c>
      <c r="O109" s="39">
        <f t="shared" si="132"/>
        <v>0</v>
      </c>
      <c r="P109" s="35">
        <f t="shared" ref="P109" si="225">N109*$N$2</f>
        <v>0</v>
      </c>
      <c r="Q109" s="33">
        <f t="shared" ref="Q109" si="226">N109+O109+P109</f>
        <v>0</v>
      </c>
    </row>
    <row r="110" spans="1:17" ht="90.75" thickBot="1" x14ac:dyDescent="0.3">
      <c r="A110" s="30"/>
      <c r="B110" s="30"/>
      <c r="C110" s="30"/>
      <c r="D110" s="29" t="s">
        <v>58</v>
      </c>
      <c r="E110" s="30"/>
      <c r="F110" s="30"/>
      <c r="G110" s="30"/>
      <c r="H110" s="30"/>
      <c r="I110" s="30"/>
      <c r="J110" s="30"/>
      <c r="K110" s="30"/>
      <c r="M110" s="40"/>
      <c r="N110" s="41"/>
      <c r="O110" s="41"/>
      <c r="P110" s="42"/>
      <c r="Q110" s="43"/>
    </row>
    <row r="111" spans="1:17" x14ac:dyDescent="0.25">
      <c r="A111" s="27" t="s">
        <v>59</v>
      </c>
      <c r="B111" s="28" t="s">
        <v>11</v>
      </c>
      <c r="C111" s="28" t="s">
        <v>60</v>
      </c>
      <c r="D111" s="29" t="s">
        <v>61</v>
      </c>
      <c r="E111" s="30"/>
      <c r="F111" s="31">
        <v>16</v>
      </c>
      <c r="G111" s="31">
        <v>44</v>
      </c>
      <c r="H111" s="32">
        <f>ROUND(F111*G111,2)</f>
        <v>704</v>
      </c>
      <c r="I111" s="31">
        <f t="shared" si="141"/>
        <v>63.36</v>
      </c>
      <c r="J111" s="31">
        <f t="shared" ref="J111" si="227">H111*0.06</f>
        <v>42.24</v>
      </c>
      <c r="K111" s="31">
        <f t="shared" ref="K111" si="228">H111+I111+J111</f>
        <v>809.6</v>
      </c>
      <c r="M111" s="3"/>
      <c r="N111" s="33">
        <f t="shared" ref="N111" si="229">M111*F111</f>
        <v>0</v>
      </c>
      <c r="O111" s="39">
        <f t="shared" si="132"/>
        <v>0</v>
      </c>
      <c r="P111" s="35">
        <f t="shared" ref="P111" si="230">N111*$N$2</f>
        <v>0</v>
      </c>
      <c r="Q111" s="33">
        <f t="shared" ref="Q111" si="231">N111+O111+P111</f>
        <v>0</v>
      </c>
    </row>
    <row r="112" spans="1:17" x14ac:dyDescent="0.25">
      <c r="A112" s="30"/>
      <c r="B112" s="30"/>
      <c r="C112" s="30"/>
      <c r="D112" s="44"/>
      <c r="E112" s="45" t="s">
        <v>83</v>
      </c>
      <c r="F112" s="46"/>
      <c r="G112" s="47"/>
      <c r="H112" s="47">
        <f>SUM(H73:H111)</f>
        <v>56903.48</v>
      </c>
      <c r="I112" s="47"/>
      <c r="J112" s="47"/>
      <c r="K112" s="47">
        <f>SUM(K73:K111)</f>
        <v>65438.99</v>
      </c>
      <c r="N112" s="48">
        <f>SUM(N73:N111)</f>
        <v>0</v>
      </c>
      <c r="Q112" s="48">
        <f>SUM(Q73:Q111)</f>
        <v>0</v>
      </c>
    </row>
    <row r="113" spans="1:17" ht="0.95" customHeight="1" x14ac:dyDescent="0.25">
      <c r="A113" s="49"/>
      <c r="B113" s="49"/>
      <c r="C113" s="49"/>
      <c r="D113" s="50"/>
      <c r="E113" s="49"/>
      <c r="F113" s="49"/>
      <c r="G113" s="49"/>
      <c r="H113" s="49"/>
      <c r="I113" s="49"/>
      <c r="J113" s="49"/>
      <c r="K113" s="49"/>
    </row>
    <row r="114" spans="1:17" x14ac:dyDescent="0.25">
      <c r="A114" s="19" t="s">
        <v>84</v>
      </c>
      <c r="B114" s="19" t="s">
        <v>7</v>
      </c>
      <c r="C114" s="19" t="s">
        <v>8</v>
      </c>
      <c r="D114" s="20" t="s">
        <v>85</v>
      </c>
      <c r="E114" s="21"/>
      <c r="F114" s="22"/>
      <c r="G114" s="23"/>
      <c r="H114" s="23"/>
      <c r="I114" s="23"/>
      <c r="J114" s="23"/>
      <c r="K114" s="23"/>
    </row>
    <row r="115" spans="1:17" x14ac:dyDescent="0.25">
      <c r="A115" s="27" t="s">
        <v>10</v>
      </c>
      <c r="B115" s="28" t="s">
        <v>11</v>
      </c>
      <c r="C115" s="28" t="s">
        <v>12</v>
      </c>
      <c r="D115" s="29" t="s">
        <v>13</v>
      </c>
      <c r="E115" s="30"/>
      <c r="F115" s="31">
        <v>9</v>
      </c>
      <c r="G115" s="31">
        <v>208.68</v>
      </c>
      <c r="H115" s="32">
        <f>ROUND(F115*G115,2)</f>
        <v>1878.12</v>
      </c>
      <c r="I115" s="31">
        <f t="shared" ref="I115:I167" si="232">H115*0.09</f>
        <v>169.03</v>
      </c>
      <c r="J115" s="31">
        <f t="shared" ref="J115" si="233">H115*0.06</f>
        <v>112.69</v>
      </c>
      <c r="K115" s="31">
        <f t="shared" ref="K115" si="234">H115+I115+J115</f>
        <v>2159.84</v>
      </c>
      <c r="M115" s="3"/>
      <c r="N115" s="33">
        <f t="shared" ref="N115" si="235">M115*F115</f>
        <v>0</v>
      </c>
      <c r="O115" s="39">
        <f t="shared" ref="O115:O167" si="236">N115*$N$1</f>
        <v>0</v>
      </c>
      <c r="P115" s="35">
        <f t="shared" ref="P115" si="237">N115*$N$2</f>
        <v>0</v>
      </c>
      <c r="Q115" s="33">
        <f t="shared" ref="Q115" si="238">N115+O115+P115</f>
        <v>0</v>
      </c>
    </row>
    <row r="116" spans="1:17" ht="90.75" thickBot="1" x14ac:dyDescent="0.3">
      <c r="A116" s="30"/>
      <c r="B116" s="30"/>
      <c r="C116" s="30"/>
      <c r="D116" s="29" t="s">
        <v>14</v>
      </c>
      <c r="E116" s="30"/>
      <c r="F116" s="30"/>
      <c r="G116" s="30"/>
      <c r="H116" s="30"/>
      <c r="I116" s="30"/>
      <c r="J116" s="30"/>
      <c r="K116" s="30"/>
      <c r="M116" s="40"/>
      <c r="N116" s="41"/>
      <c r="O116" s="41"/>
      <c r="P116" s="42"/>
      <c r="Q116" s="43"/>
    </row>
    <row r="117" spans="1:17" x14ac:dyDescent="0.25">
      <c r="A117" s="27" t="s">
        <v>15</v>
      </c>
      <c r="B117" s="28" t="s">
        <v>11</v>
      </c>
      <c r="C117" s="28" t="s">
        <v>12</v>
      </c>
      <c r="D117" s="29" t="s">
        <v>16</v>
      </c>
      <c r="E117" s="30"/>
      <c r="F117" s="31">
        <v>1</v>
      </c>
      <c r="G117" s="31">
        <v>1598.9</v>
      </c>
      <c r="H117" s="32">
        <f>ROUND(F117*G117,2)</f>
        <v>1598.9</v>
      </c>
      <c r="I117" s="31">
        <f t="shared" si="232"/>
        <v>143.9</v>
      </c>
      <c r="J117" s="31">
        <f t="shared" ref="J117" si="239">H117*0.06</f>
        <v>95.93</v>
      </c>
      <c r="K117" s="31">
        <f t="shared" ref="K117" si="240">H117+I117+J117</f>
        <v>1838.73</v>
      </c>
      <c r="M117" s="3"/>
      <c r="N117" s="33">
        <f t="shared" ref="N117" si="241">M117*F117</f>
        <v>0</v>
      </c>
      <c r="O117" s="39">
        <f t="shared" si="236"/>
        <v>0</v>
      </c>
      <c r="P117" s="35">
        <f t="shared" ref="P117" si="242">N117*$N$2</f>
        <v>0</v>
      </c>
      <c r="Q117" s="33">
        <f t="shared" ref="Q117" si="243">N117+O117+P117</f>
        <v>0</v>
      </c>
    </row>
    <row r="118" spans="1:17" ht="203.25" thickBot="1" x14ac:dyDescent="0.3">
      <c r="A118" s="30"/>
      <c r="B118" s="30"/>
      <c r="C118" s="30"/>
      <c r="D118" s="29" t="s">
        <v>17</v>
      </c>
      <c r="E118" s="30"/>
      <c r="F118" s="30"/>
      <c r="G118" s="30"/>
      <c r="H118" s="30"/>
      <c r="I118" s="30"/>
      <c r="J118" s="30"/>
      <c r="K118" s="30"/>
      <c r="M118" s="40"/>
      <c r="N118" s="41"/>
      <c r="O118" s="41"/>
      <c r="P118" s="42"/>
      <c r="Q118" s="43"/>
    </row>
    <row r="119" spans="1:17" x14ac:dyDescent="0.25">
      <c r="A119" s="27" t="s">
        <v>86</v>
      </c>
      <c r="B119" s="28" t="s">
        <v>11</v>
      </c>
      <c r="C119" s="28" t="s">
        <v>12</v>
      </c>
      <c r="D119" s="29" t="s">
        <v>87</v>
      </c>
      <c r="E119" s="30"/>
      <c r="F119" s="31">
        <v>2</v>
      </c>
      <c r="G119" s="31">
        <v>760.78</v>
      </c>
      <c r="H119" s="32">
        <f>ROUND(F119*G119,2)</f>
        <v>1521.56</v>
      </c>
      <c r="I119" s="31">
        <f t="shared" si="232"/>
        <v>136.94</v>
      </c>
      <c r="J119" s="31">
        <f t="shared" ref="J119" si="244">H119*0.06</f>
        <v>91.29</v>
      </c>
      <c r="K119" s="31">
        <f t="shared" ref="K119" si="245">H119+I119+J119</f>
        <v>1749.79</v>
      </c>
      <c r="M119" s="3"/>
      <c r="N119" s="33">
        <f t="shared" ref="N119" si="246">M119*F119</f>
        <v>0</v>
      </c>
      <c r="O119" s="39">
        <f t="shared" si="236"/>
        <v>0</v>
      </c>
      <c r="P119" s="35">
        <f t="shared" ref="P119" si="247">N119*$N$2</f>
        <v>0</v>
      </c>
      <c r="Q119" s="33">
        <f t="shared" ref="Q119" si="248">N119+O119+P119</f>
        <v>0</v>
      </c>
    </row>
    <row r="120" spans="1:17" ht="102" thickBot="1" x14ac:dyDescent="0.3">
      <c r="A120" s="30"/>
      <c r="B120" s="30"/>
      <c r="C120" s="30"/>
      <c r="D120" s="29" t="s">
        <v>88</v>
      </c>
      <c r="E120" s="30"/>
      <c r="F120" s="30"/>
      <c r="G120" s="30"/>
      <c r="H120" s="30"/>
      <c r="I120" s="30"/>
      <c r="J120" s="30"/>
      <c r="K120" s="30"/>
      <c r="M120" s="40"/>
      <c r="N120" s="41"/>
      <c r="O120" s="41"/>
      <c r="P120" s="42"/>
      <c r="Q120" s="43"/>
    </row>
    <row r="121" spans="1:17" x14ac:dyDescent="0.25">
      <c r="A121" s="27" t="s">
        <v>68</v>
      </c>
      <c r="B121" s="28" t="s">
        <v>11</v>
      </c>
      <c r="C121" s="28" t="s">
        <v>12</v>
      </c>
      <c r="D121" s="29" t="s">
        <v>69</v>
      </c>
      <c r="E121" s="30"/>
      <c r="F121" s="31">
        <v>1</v>
      </c>
      <c r="G121" s="31">
        <v>650.78</v>
      </c>
      <c r="H121" s="32">
        <f>ROUND(F121*G121,2)</f>
        <v>650.78</v>
      </c>
      <c r="I121" s="31">
        <f t="shared" si="232"/>
        <v>58.57</v>
      </c>
      <c r="J121" s="31">
        <f t="shared" ref="J121" si="249">H121*0.06</f>
        <v>39.049999999999997</v>
      </c>
      <c r="K121" s="31">
        <f t="shared" ref="K121" si="250">H121+I121+J121</f>
        <v>748.4</v>
      </c>
      <c r="M121" s="3"/>
      <c r="N121" s="33">
        <f t="shared" ref="N121" si="251">M121*F121</f>
        <v>0</v>
      </c>
      <c r="O121" s="39">
        <f t="shared" si="236"/>
        <v>0</v>
      </c>
      <c r="P121" s="35">
        <f t="shared" ref="P121" si="252">N121*$N$2</f>
        <v>0</v>
      </c>
      <c r="Q121" s="33">
        <f t="shared" ref="Q121" si="253">N121+O121+P121</f>
        <v>0</v>
      </c>
    </row>
    <row r="122" spans="1:17" ht="45.75" thickBot="1" x14ac:dyDescent="0.3">
      <c r="A122" s="30"/>
      <c r="B122" s="30"/>
      <c r="C122" s="30"/>
      <c r="D122" s="29" t="s">
        <v>70</v>
      </c>
      <c r="E122" s="30"/>
      <c r="F122" s="30"/>
      <c r="G122" s="30"/>
      <c r="H122" s="30"/>
      <c r="I122" s="30"/>
      <c r="J122" s="30"/>
      <c r="K122" s="30"/>
      <c r="M122" s="40"/>
      <c r="N122" s="41"/>
      <c r="O122" s="41"/>
      <c r="P122" s="42"/>
      <c r="Q122" s="43"/>
    </row>
    <row r="123" spans="1:17" ht="22.5" x14ac:dyDescent="0.25">
      <c r="A123" s="27" t="s">
        <v>18</v>
      </c>
      <c r="B123" s="28" t="s">
        <v>11</v>
      </c>
      <c r="C123" s="28" t="s">
        <v>19</v>
      </c>
      <c r="D123" s="29" t="s">
        <v>20</v>
      </c>
      <c r="E123" s="30"/>
      <c r="F123" s="31">
        <v>1.5</v>
      </c>
      <c r="G123" s="31">
        <v>36.19</v>
      </c>
      <c r="H123" s="32">
        <f>ROUND(F123*G123,2)</f>
        <v>54.29</v>
      </c>
      <c r="I123" s="31">
        <f t="shared" si="232"/>
        <v>4.8899999999999997</v>
      </c>
      <c r="J123" s="31">
        <f t="shared" ref="J123" si="254">H123*0.06</f>
        <v>3.26</v>
      </c>
      <c r="K123" s="31">
        <f t="shared" ref="K123" si="255">H123+I123+J123</f>
        <v>62.44</v>
      </c>
      <c r="M123" s="3"/>
      <c r="N123" s="33">
        <f t="shared" ref="N123" si="256">M123*F123</f>
        <v>0</v>
      </c>
      <c r="O123" s="39">
        <f t="shared" si="236"/>
        <v>0</v>
      </c>
      <c r="P123" s="35">
        <f t="shared" ref="P123" si="257">N123*$N$2</f>
        <v>0</v>
      </c>
      <c r="Q123" s="33">
        <f t="shared" ref="Q123" si="258">N123+O123+P123</f>
        <v>0</v>
      </c>
    </row>
    <row r="124" spans="1:17" ht="90.75" thickBot="1" x14ac:dyDescent="0.3">
      <c r="A124" s="30"/>
      <c r="B124" s="30"/>
      <c r="C124" s="30"/>
      <c r="D124" s="29" t="s">
        <v>21</v>
      </c>
      <c r="E124" s="30"/>
      <c r="F124" s="30"/>
      <c r="G124" s="30"/>
      <c r="H124" s="30"/>
      <c r="I124" s="30"/>
      <c r="J124" s="30"/>
      <c r="K124" s="30"/>
      <c r="M124" s="40"/>
      <c r="N124" s="41"/>
      <c r="O124" s="41"/>
      <c r="P124" s="42"/>
      <c r="Q124" s="43"/>
    </row>
    <row r="125" spans="1:17" x14ac:dyDescent="0.25">
      <c r="A125" s="27" t="s">
        <v>89</v>
      </c>
      <c r="B125" s="28" t="s">
        <v>11</v>
      </c>
      <c r="C125" s="28" t="s">
        <v>12</v>
      </c>
      <c r="D125" s="29" t="s">
        <v>90</v>
      </c>
      <c r="E125" s="30"/>
      <c r="F125" s="31">
        <v>2</v>
      </c>
      <c r="G125" s="31">
        <v>276.35000000000002</v>
      </c>
      <c r="H125" s="32">
        <f>ROUND(F125*G125,2)</f>
        <v>552.70000000000005</v>
      </c>
      <c r="I125" s="31">
        <f t="shared" si="232"/>
        <v>49.74</v>
      </c>
      <c r="J125" s="31">
        <f t="shared" ref="J125" si="259">H125*0.06</f>
        <v>33.159999999999997</v>
      </c>
      <c r="K125" s="31">
        <f t="shared" ref="K125" si="260">H125+I125+J125</f>
        <v>635.6</v>
      </c>
      <c r="M125" s="3"/>
      <c r="N125" s="33">
        <f t="shared" ref="N125" si="261">M125*F125</f>
        <v>0</v>
      </c>
      <c r="O125" s="39">
        <f t="shared" si="236"/>
        <v>0</v>
      </c>
      <c r="P125" s="35">
        <f t="shared" ref="P125" si="262">N125*$N$2</f>
        <v>0</v>
      </c>
      <c r="Q125" s="33">
        <f t="shared" ref="Q125" si="263">N125+O125+P125</f>
        <v>0</v>
      </c>
    </row>
    <row r="126" spans="1:17" ht="102" thickBot="1" x14ac:dyDescent="0.3">
      <c r="A126" s="30"/>
      <c r="B126" s="30"/>
      <c r="C126" s="30"/>
      <c r="D126" s="29" t="s">
        <v>91</v>
      </c>
      <c r="E126" s="30"/>
      <c r="F126" s="30"/>
      <c r="G126" s="30"/>
      <c r="H126" s="30"/>
      <c r="I126" s="30"/>
      <c r="J126" s="30"/>
      <c r="K126" s="30"/>
      <c r="M126" s="40"/>
      <c r="N126" s="41"/>
      <c r="O126" s="41"/>
      <c r="P126" s="42"/>
      <c r="Q126" s="43"/>
    </row>
    <row r="127" spans="1:17" ht="22.5" x14ac:dyDescent="0.25">
      <c r="A127" s="27" t="s">
        <v>22</v>
      </c>
      <c r="B127" s="28" t="s">
        <v>11</v>
      </c>
      <c r="C127" s="28" t="s">
        <v>12</v>
      </c>
      <c r="D127" s="29" t="s">
        <v>23</v>
      </c>
      <c r="E127" s="30"/>
      <c r="F127" s="31">
        <v>1</v>
      </c>
      <c r="G127" s="31">
        <v>1935.46</v>
      </c>
      <c r="H127" s="32">
        <f>ROUND(F127*G127,2)</f>
        <v>1935.46</v>
      </c>
      <c r="I127" s="31">
        <f t="shared" si="232"/>
        <v>174.19</v>
      </c>
      <c r="J127" s="31">
        <f t="shared" ref="J127" si="264">H127*0.06</f>
        <v>116.13</v>
      </c>
      <c r="K127" s="31">
        <f t="shared" ref="K127" si="265">H127+I127+J127</f>
        <v>2225.7800000000002</v>
      </c>
      <c r="M127" s="3"/>
      <c r="N127" s="33">
        <f t="shared" ref="N127" si="266">M127*F127</f>
        <v>0</v>
      </c>
      <c r="O127" s="39">
        <f t="shared" si="236"/>
        <v>0</v>
      </c>
      <c r="P127" s="35">
        <f t="shared" ref="P127" si="267">N127*$N$2</f>
        <v>0</v>
      </c>
      <c r="Q127" s="33">
        <f t="shared" ref="Q127" si="268">N127+O127+P127</f>
        <v>0</v>
      </c>
    </row>
    <row r="128" spans="1:17" ht="102" thickBot="1" x14ac:dyDescent="0.3">
      <c r="A128" s="30"/>
      <c r="B128" s="30"/>
      <c r="C128" s="30"/>
      <c r="D128" s="29" t="s">
        <v>24</v>
      </c>
      <c r="E128" s="30"/>
      <c r="F128" s="30"/>
      <c r="G128" s="30"/>
      <c r="H128" s="30"/>
      <c r="I128" s="30"/>
      <c r="J128" s="30"/>
      <c r="K128" s="30"/>
      <c r="M128" s="40"/>
      <c r="N128" s="41"/>
      <c r="O128" s="41"/>
      <c r="P128" s="42"/>
      <c r="Q128" s="43"/>
    </row>
    <row r="129" spans="1:17" x14ac:dyDescent="0.25">
      <c r="A129" s="27" t="s">
        <v>25</v>
      </c>
      <c r="B129" s="28" t="s">
        <v>11</v>
      </c>
      <c r="C129" s="28" t="s">
        <v>12</v>
      </c>
      <c r="D129" s="29" t="s">
        <v>26</v>
      </c>
      <c r="E129" s="30"/>
      <c r="F129" s="31">
        <v>1</v>
      </c>
      <c r="G129" s="31">
        <v>349.34</v>
      </c>
      <c r="H129" s="32">
        <f>ROUND(F129*G129,2)</f>
        <v>349.34</v>
      </c>
      <c r="I129" s="31">
        <f t="shared" si="232"/>
        <v>31.44</v>
      </c>
      <c r="J129" s="31">
        <f t="shared" ref="J129" si="269">H129*0.06</f>
        <v>20.96</v>
      </c>
      <c r="K129" s="31">
        <f t="shared" ref="K129" si="270">H129+I129+J129</f>
        <v>401.74</v>
      </c>
      <c r="M129" s="3"/>
      <c r="N129" s="33">
        <f t="shared" ref="N129" si="271">M129*F129</f>
        <v>0</v>
      </c>
      <c r="O129" s="39">
        <f t="shared" si="236"/>
        <v>0</v>
      </c>
      <c r="P129" s="35">
        <f t="shared" ref="P129" si="272">N129*$N$2</f>
        <v>0</v>
      </c>
      <c r="Q129" s="33">
        <f t="shared" ref="Q129" si="273">N129+O129+P129</f>
        <v>0</v>
      </c>
    </row>
    <row r="130" spans="1:17" ht="79.5" thickBot="1" x14ac:dyDescent="0.3">
      <c r="A130" s="30"/>
      <c r="B130" s="30"/>
      <c r="C130" s="30"/>
      <c r="D130" s="29" t="s">
        <v>27</v>
      </c>
      <c r="E130" s="30"/>
      <c r="F130" s="30"/>
      <c r="G130" s="30"/>
      <c r="H130" s="30"/>
      <c r="I130" s="30"/>
      <c r="J130" s="30"/>
      <c r="K130" s="30"/>
      <c r="M130" s="40"/>
      <c r="N130" s="41"/>
      <c r="O130" s="41"/>
      <c r="P130" s="42"/>
      <c r="Q130" s="43"/>
    </row>
    <row r="131" spans="1:17" ht="22.5" x14ac:dyDescent="0.25">
      <c r="A131" s="27" t="s">
        <v>92</v>
      </c>
      <c r="B131" s="28" t="s">
        <v>11</v>
      </c>
      <c r="C131" s="28" t="s">
        <v>12</v>
      </c>
      <c r="D131" s="29" t="s">
        <v>93</v>
      </c>
      <c r="E131" s="30"/>
      <c r="F131" s="31">
        <v>1</v>
      </c>
      <c r="G131" s="31">
        <v>3950</v>
      </c>
      <c r="H131" s="32">
        <f>ROUND(F131*G131,2)</f>
        <v>3950</v>
      </c>
      <c r="I131" s="31">
        <f t="shared" si="232"/>
        <v>355.5</v>
      </c>
      <c r="J131" s="31">
        <f t="shared" ref="J131" si="274">H131*0.06</f>
        <v>237</v>
      </c>
      <c r="K131" s="31">
        <f t="shared" ref="K131" si="275">H131+I131+J131</f>
        <v>4542.5</v>
      </c>
      <c r="M131" s="3"/>
      <c r="N131" s="33">
        <f t="shared" ref="N131" si="276">M131*F131</f>
        <v>0</v>
      </c>
      <c r="O131" s="39">
        <f t="shared" si="236"/>
        <v>0</v>
      </c>
      <c r="P131" s="35">
        <f t="shared" ref="P131" si="277">N131*$N$2</f>
        <v>0</v>
      </c>
      <c r="Q131" s="33">
        <f t="shared" ref="Q131" si="278">N131+O131+P131</f>
        <v>0</v>
      </c>
    </row>
    <row r="132" spans="1:17" ht="102" thickBot="1" x14ac:dyDescent="0.3">
      <c r="A132" s="30"/>
      <c r="B132" s="30"/>
      <c r="C132" s="30"/>
      <c r="D132" s="29" t="s">
        <v>94</v>
      </c>
      <c r="E132" s="30"/>
      <c r="F132" s="30"/>
      <c r="G132" s="30"/>
      <c r="H132" s="30"/>
      <c r="I132" s="30"/>
      <c r="J132" s="30"/>
      <c r="K132" s="30"/>
      <c r="M132" s="40"/>
      <c r="N132" s="41"/>
      <c r="O132" s="41"/>
      <c r="P132" s="42"/>
      <c r="Q132" s="43"/>
    </row>
    <row r="133" spans="1:17" x14ac:dyDescent="0.25">
      <c r="A133" s="27" t="s">
        <v>71</v>
      </c>
      <c r="B133" s="28" t="s">
        <v>11</v>
      </c>
      <c r="C133" s="28" t="s">
        <v>12</v>
      </c>
      <c r="D133" s="29" t="s">
        <v>72</v>
      </c>
      <c r="E133" s="30"/>
      <c r="F133" s="31">
        <v>1</v>
      </c>
      <c r="G133" s="31">
        <v>9112</v>
      </c>
      <c r="H133" s="32">
        <f>ROUND(F133*G133,2)</f>
        <v>9112</v>
      </c>
      <c r="I133" s="31">
        <f t="shared" si="232"/>
        <v>820.08</v>
      </c>
      <c r="J133" s="31">
        <f t="shared" ref="J133" si="279">H133*0.06</f>
        <v>546.72</v>
      </c>
      <c r="K133" s="31">
        <f t="shared" ref="K133" si="280">H133+I133+J133</f>
        <v>10478.799999999999</v>
      </c>
      <c r="M133" s="3"/>
      <c r="N133" s="33">
        <f t="shared" ref="N133" si="281">M133*F133</f>
        <v>0</v>
      </c>
      <c r="O133" s="39">
        <f t="shared" si="236"/>
        <v>0</v>
      </c>
      <c r="P133" s="35">
        <f t="shared" ref="P133" si="282">N133*$N$2</f>
        <v>0</v>
      </c>
      <c r="Q133" s="33">
        <f t="shared" ref="Q133" si="283">N133+O133+P133</f>
        <v>0</v>
      </c>
    </row>
    <row r="134" spans="1:17" ht="102" thickBot="1" x14ac:dyDescent="0.3">
      <c r="A134" s="30"/>
      <c r="B134" s="30"/>
      <c r="C134" s="30"/>
      <c r="D134" s="29" t="s">
        <v>73</v>
      </c>
      <c r="E134" s="30"/>
      <c r="F134" s="30"/>
      <c r="G134" s="30"/>
      <c r="H134" s="30"/>
      <c r="I134" s="30"/>
      <c r="J134" s="30"/>
      <c r="K134" s="30"/>
      <c r="M134" s="40"/>
      <c r="N134" s="41"/>
      <c r="O134" s="41"/>
      <c r="P134" s="42"/>
      <c r="Q134" s="43"/>
    </row>
    <row r="135" spans="1:17" ht="22.5" x14ac:dyDescent="0.25">
      <c r="A135" s="27" t="s">
        <v>28</v>
      </c>
      <c r="B135" s="28" t="s">
        <v>11</v>
      </c>
      <c r="C135" s="28" t="s">
        <v>12</v>
      </c>
      <c r="D135" s="29" t="s">
        <v>29</v>
      </c>
      <c r="E135" s="30"/>
      <c r="F135" s="31">
        <v>2</v>
      </c>
      <c r="G135" s="31">
        <v>662.4</v>
      </c>
      <c r="H135" s="32">
        <f>ROUND(F135*G135,2)</f>
        <v>1324.8</v>
      </c>
      <c r="I135" s="31">
        <f t="shared" si="232"/>
        <v>119.23</v>
      </c>
      <c r="J135" s="31">
        <f t="shared" ref="J135" si="284">H135*0.06</f>
        <v>79.489999999999995</v>
      </c>
      <c r="K135" s="31">
        <f t="shared" ref="K135" si="285">H135+I135+J135</f>
        <v>1523.52</v>
      </c>
      <c r="M135" s="3"/>
      <c r="N135" s="33">
        <f t="shared" ref="N135" si="286">M135*F135</f>
        <v>0</v>
      </c>
      <c r="O135" s="39">
        <f t="shared" si="236"/>
        <v>0</v>
      </c>
      <c r="P135" s="35">
        <f t="shared" ref="P135" si="287">N135*$N$2</f>
        <v>0</v>
      </c>
      <c r="Q135" s="33">
        <f t="shared" ref="Q135" si="288">N135+O135+P135</f>
        <v>0</v>
      </c>
    </row>
    <row r="136" spans="1:17" ht="147" thickBot="1" x14ac:dyDescent="0.3">
      <c r="A136" s="30"/>
      <c r="B136" s="30"/>
      <c r="C136" s="30"/>
      <c r="D136" s="29" t="s">
        <v>30</v>
      </c>
      <c r="E136" s="30"/>
      <c r="F136" s="30"/>
      <c r="G136" s="30"/>
      <c r="H136" s="30"/>
      <c r="I136" s="30"/>
      <c r="J136" s="30"/>
      <c r="K136" s="30"/>
      <c r="M136" s="40"/>
      <c r="N136" s="41"/>
      <c r="O136" s="41"/>
      <c r="P136" s="42"/>
      <c r="Q136" s="43"/>
    </row>
    <row r="137" spans="1:17" ht="22.5" x14ac:dyDescent="0.25">
      <c r="A137" s="27" t="s">
        <v>95</v>
      </c>
      <c r="B137" s="28" t="s">
        <v>11</v>
      </c>
      <c r="C137" s="28" t="s">
        <v>12</v>
      </c>
      <c r="D137" s="29" t="s">
        <v>96</v>
      </c>
      <c r="E137" s="30"/>
      <c r="F137" s="31">
        <v>1</v>
      </c>
      <c r="G137" s="31">
        <v>2693.36</v>
      </c>
      <c r="H137" s="32">
        <f>ROUND(F137*G137,2)</f>
        <v>2693.36</v>
      </c>
      <c r="I137" s="31">
        <f t="shared" si="232"/>
        <v>242.4</v>
      </c>
      <c r="J137" s="31">
        <f t="shared" ref="J137" si="289">H137*0.06</f>
        <v>161.6</v>
      </c>
      <c r="K137" s="31">
        <f t="shared" ref="K137" si="290">H137+I137+J137</f>
        <v>3097.36</v>
      </c>
      <c r="M137" s="3"/>
      <c r="N137" s="33">
        <f t="shared" ref="N137" si="291">M137*F137</f>
        <v>0</v>
      </c>
      <c r="O137" s="39">
        <f t="shared" si="236"/>
        <v>0</v>
      </c>
      <c r="P137" s="35">
        <f t="shared" ref="P137" si="292">N137*$N$2</f>
        <v>0</v>
      </c>
      <c r="Q137" s="33">
        <f t="shared" ref="Q137" si="293">N137+O137+P137</f>
        <v>0</v>
      </c>
    </row>
    <row r="138" spans="1:17" ht="147" thickBot="1" x14ac:dyDescent="0.3">
      <c r="A138" s="30"/>
      <c r="B138" s="30"/>
      <c r="C138" s="30"/>
      <c r="D138" s="29" t="s">
        <v>97</v>
      </c>
      <c r="E138" s="30"/>
      <c r="F138" s="30"/>
      <c r="G138" s="30"/>
      <c r="H138" s="30"/>
      <c r="I138" s="30"/>
      <c r="J138" s="30"/>
      <c r="K138" s="30"/>
      <c r="M138" s="40"/>
      <c r="N138" s="41"/>
      <c r="O138" s="41"/>
      <c r="P138" s="42"/>
      <c r="Q138" s="43"/>
    </row>
    <row r="139" spans="1:17" ht="22.5" x14ac:dyDescent="0.25">
      <c r="A139" s="27" t="s">
        <v>98</v>
      </c>
      <c r="B139" s="28" t="s">
        <v>11</v>
      </c>
      <c r="C139" s="28" t="s">
        <v>12</v>
      </c>
      <c r="D139" s="29" t="s">
        <v>99</v>
      </c>
      <c r="E139" s="30"/>
      <c r="F139" s="31">
        <v>2</v>
      </c>
      <c r="G139" s="31">
        <v>159.26</v>
      </c>
      <c r="H139" s="32">
        <f>ROUND(F139*G139,2)</f>
        <v>318.52</v>
      </c>
      <c r="I139" s="31">
        <f t="shared" si="232"/>
        <v>28.67</v>
      </c>
      <c r="J139" s="31">
        <f t="shared" ref="J139" si="294">H139*0.06</f>
        <v>19.11</v>
      </c>
      <c r="K139" s="31">
        <f t="shared" ref="K139" si="295">H139+I139+J139</f>
        <v>366.3</v>
      </c>
      <c r="M139" s="3"/>
      <c r="N139" s="33">
        <f t="shared" ref="N139" si="296">M139*F139</f>
        <v>0</v>
      </c>
      <c r="O139" s="39">
        <f t="shared" si="236"/>
        <v>0</v>
      </c>
      <c r="P139" s="35">
        <f t="shared" ref="P139" si="297">N139*$N$2</f>
        <v>0</v>
      </c>
      <c r="Q139" s="33">
        <f t="shared" ref="Q139" si="298">N139+O139+P139</f>
        <v>0</v>
      </c>
    </row>
    <row r="140" spans="1:17" ht="57" thickBot="1" x14ac:dyDescent="0.3">
      <c r="A140" s="30"/>
      <c r="B140" s="30"/>
      <c r="C140" s="30"/>
      <c r="D140" s="29" t="s">
        <v>100</v>
      </c>
      <c r="E140" s="30"/>
      <c r="F140" s="30"/>
      <c r="G140" s="30"/>
      <c r="H140" s="30"/>
      <c r="I140" s="30"/>
      <c r="J140" s="30"/>
      <c r="K140" s="30"/>
      <c r="M140" s="40"/>
      <c r="N140" s="41"/>
      <c r="O140" s="41"/>
      <c r="P140" s="42"/>
      <c r="Q140" s="43"/>
    </row>
    <row r="141" spans="1:17" ht="22.5" x14ac:dyDescent="0.25">
      <c r="A141" s="27" t="s">
        <v>74</v>
      </c>
      <c r="B141" s="28" t="s">
        <v>11</v>
      </c>
      <c r="C141" s="28" t="s">
        <v>12</v>
      </c>
      <c r="D141" s="29" t="s">
        <v>75</v>
      </c>
      <c r="E141" s="30"/>
      <c r="F141" s="31">
        <v>1</v>
      </c>
      <c r="G141" s="31">
        <v>1968.4</v>
      </c>
      <c r="H141" s="32">
        <f>ROUND(F141*G141,2)</f>
        <v>1968.4</v>
      </c>
      <c r="I141" s="31">
        <f t="shared" si="232"/>
        <v>177.16</v>
      </c>
      <c r="J141" s="31">
        <f t="shared" ref="J141" si="299">H141*0.06</f>
        <v>118.1</v>
      </c>
      <c r="K141" s="31">
        <f t="shared" ref="K141" si="300">H141+I141+J141</f>
        <v>2263.66</v>
      </c>
      <c r="M141" s="3"/>
      <c r="N141" s="33">
        <f t="shared" ref="N141" si="301">M141*F141</f>
        <v>0</v>
      </c>
      <c r="O141" s="39">
        <f t="shared" si="236"/>
        <v>0</v>
      </c>
      <c r="P141" s="35">
        <f t="shared" ref="P141" si="302">N141*$N$2</f>
        <v>0</v>
      </c>
      <c r="Q141" s="33">
        <f t="shared" ref="Q141" si="303">N141+O141+P141</f>
        <v>0</v>
      </c>
    </row>
    <row r="142" spans="1:17" ht="113.25" thickBot="1" x14ac:dyDescent="0.3">
      <c r="A142" s="30"/>
      <c r="B142" s="30"/>
      <c r="C142" s="30"/>
      <c r="D142" s="29" t="s">
        <v>76</v>
      </c>
      <c r="E142" s="30"/>
      <c r="F142" s="30"/>
      <c r="G142" s="30"/>
      <c r="H142" s="30"/>
      <c r="I142" s="30"/>
      <c r="J142" s="30"/>
      <c r="K142" s="30"/>
      <c r="M142" s="40"/>
      <c r="N142" s="41"/>
      <c r="O142" s="41"/>
      <c r="P142" s="42"/>
      <c r="Q142" s="43"/>
    </row>
    <row r="143" spans="1:17" x14ac:dyDescent="0.25">
      <c r="A143" s="27" t="s">
        <v>31</v>
      </c>
      <c r="B143" s="28" t="s">
        <v>11</v>
      </c>
      <c r="C143" s="28" t="s">
        <v>12</v>
      </c>
      <c r="D143" s="29" t="s">
        <v>32</v>
      </c>
      <c r="E143" s="30"/>
      <c r="F143" s="31">
        <v>8</v>
      </c>
      <c r="G143" s="31">
        <v>161.30000000000001</v>
      </c>
      <c r="H143" s="32">
        <f>ROUND(F143*G143,2)</f>
        <v>1290.4000000000001</v>
      </c>
      <c r="I143" s="31">
        <f t="shared" si="232"/>
        <v>116.14</v>
      </c>
      <c r="J143" s="31">
        <f t="shared" ref="J143" si="304">H143*0.06</f>
        <v>77.42</v>
      </c>
      <c r="K143" s="31">
        <f t="shared" ref="K143" si="305">H143+I143+J143</f>
        <v>1483.96</v>
      </c>
      <c r="M143" s="3"/>
      <c r="N143" s="33">
        <f t="shared" ref="N143" si="306">M143*F143</f>
        <v>0</v>
      </c>
      <c r="O143" s="39">
        <f t="shared" si="236"/>
        <v>0</v>
      </c>
      <c r="P143" s="35">
        <f t="shared" ref="P143" si="307">N143*$N$2</f>
        <v>0</v>
      </c>
      <c r="Q143" s="33">
        <f t="shared" ref="Q143" si="308">N143+O143+P143</f>
        <v>0</v>
      </c>
    </row>
    <row r="144" spans="1:17" ht="90.75" thickBot="1" x14ac:dyDescent="0.3">
      <c r="A144" s="30"/>
      <c r="B144" s="30"/>
      <c r="C144" s="30"/>
      <c r="D144" s="29" t="s">
        <v>33</v>
      </c>
      <c r="E144" s="30"/>
      <c r="F144" s="30"/>
      <c r="G144" s="30"/>
      <c r="H144" s="30"/>
      <c r="I144" s="30"/>
      <c r="J144" s="30"/>
      <c r="K144" s="30"/>
      <c r="M144" s="40"/>
      <c r="N144" s="41"/>
      <c r="O144" s="41"/>
      <c r="P144" s="42"/>
      <c r="Q144" s="43"/>
    </row>
    <row r="145" spans="1:17" x14ac:dyDescent="0.25">
      <c r="A145" s="27" t="s">
        <v>34</v>
      </c>
      <c r="B145" s="28" t="s">
        <v>11</v>
      </c>
      <c r="C145" s="28" t="s">
        <v>12</v>
      </c>
      <c r="D145" s="29" t="s">
        <v>35</v>
      </c>
      <c r="E145" s="30"/>
      <c r="F145" s="31">
        <v>3</v>
      </c>
      <c r="G145" s="31">
        <v>182.02</v>
      </c>
      <c r="H145" s="32">
        <f>ROUND(F145*G145,2)</f>
        <v>546.05999999999995</v>
      </c>
      <c r="I145" s="31">
        <f t="shared" si="232"/>
        <v>49.15</v>
      </c>
      <c r="J145" s="31">
        <f t="shared" ref="J145" si="309">H145*0.06</f>
        <v>32.76</v>
      </c>
      <c r="K145" s="31">
        <f t="shared" ref="K145" si="310">H145+I145+J145</f>
        <v>627.97</v>
      </c>
      <c r="M145" s="3"/>
      <c r="N145" s="33">
        <f t="shared" ref="N145" si="311">M145*F145</f>
        <v>0</v>
      </c>
      <c r="O145" s="39">
        <f t="shared" si="236"/>
        <v>0</v>
      </c>
      <c r="P145" s="35">
        <f t="shared" ref="P145" si="312">N145*$N$2</f>
        <v>0</v>
      </c>
      <c r="Q145" s="33">
        <f t="shared" ref="Q145" si="313">N145+O145+P145</f>
        <v>0</v>
      </c>
    </row>
    <row r="146" spans="1:17" ht="102" thickBot="1" x14ac:dyDescent="0.3">
      <c r="A146" s="30"/>
      <c r="B146" s="30"/>
      <c r="C146" s="30"/>
      <c r="D146" s="29" t="s">
        <v>36</v>
      </c>
      <c r="E146" s="30"/>
      <c r="F146" s="30"/>
      <c r="G146" s="30"/>
      <c r="H146" s="30"/>
      <c r="I146" s="30"/>
      <c r="J146" s="30"/>
      <c r="K146" s="30"/>
      <c r="M146" s="40"/>
      <c r="N146" s="41"/>
      <c r="O146" s="41"/>
      <c r="P146" s="42"/>
      <c r="Q146" s="43"/>
    </row>
    <row r="147" spans="1:17" ht="22.5" x14ac:dyDescent="0.25">
      <c r="A147" s="27" t="s">
        <v>37</v>
      </c>
      <c r="B147" s="28" t="s">
        <v>11</v>
      </c>
      <c r="C147" s="28" t="s">
        <v>12</v>
      </c>
      <c r="D147" s="29" t="s">
        <v>38</v>
      </c>
      <c r="E147" s="30"/>
      <c r="F147" s="31">
        <v>1</v>
      </c>
      <c r="G147" s="31">
        <v>930.38</v>
      </c>
      <c r="H147" s="32">
        <f>ROUND(F147*G147,2)</f>
        <v>930.38</v>
      </c>
      <c r="I147" s="31">
        <f t="shared" si="232"/>
        <v>83.73</v>
      </c>
      <c r="J147" s="31">
        <f t="shared" ref="J147" si="314">H147*0.06</f>
        <v>55.82</v>
      </c>
      <c r="K147" s="31">
        <f t="shared" ref="K147" si="315">H147+I147+J147</f>
        <v>1069.93</v>
      </c>
      <c r="M147" s="3"/>
      <c r="N147" s="33">
        <f t="shared" ref="N147" si="316">M147*F147</f>
        <v>0</v>
      </c>
      <c r="O147" s="39">
        <f t="shared" si="236"/>
        <v>0</v>
      </c>
      <c r="P147" s="35">
        <f t="shared" ref="P147" si="317">N147*$N$2</f>
        <v>0</v>
      </c>
      <c r="Q147" s="33">
        <f t="shared" ref="Q147" si="318">N147+O147+P147</f>
        <v>0</v>
      </c>
    </row>
    <row r="148" spans="1:17" ht="68.25" thickBot="1" x14ac:dyDescent="0.3">
      <c r="A148" s="30"/>
      <c r="B148" s="30"/>
      <c r="C148" s="30"/>
      <c r="D148" s="29" t="s">
        <v>39</v>
      </c>
      <c r="E148" s="30"/>
      <c r="F148" s="30"/>
      <c r="G148" s="30"/>
      <c r="H148" s="30"/>
      <c r="I148" s="30"/>
      <c r="J148" s="30"/>
      <c r="K148" s="30"/>
      <c r="M148" s="40"/>
      <c r="N148" s="41"/>
      <c r="O148" s="41"/>
      <c r="P148" s="42"/>
      <c r="Q148" s="43"/>
    </row>
    <row r="149" spans="1:17" x14ac:dyDescent="0.25">
      <c r="A149" s="27" t="s">
        <v>77</v>
      </c>
      <c r="B149" s="28" t="s">
        <v>11</v>
      </c>
      <c r="C149" s="28" t="s">
        <v>12</v>
      </c>
      <c r="D149" s="29" t="s">
        <v>78</v>
      </c>
      <c r="E149" s="30"/>
      <c r="F149" s="31">
        <v>1</v>
      </c>
      <c r="G149" s="31">
        <v>631.46</v>
      </c>
      <c r="H149" s="32">
        <f>ROUND(F149*G149,2)</f>
        <v>631.46</v>
      </c>
      <c r="I149" s="31">
        <f t="shared" si="232"/>
        <v>56.83</v>
      </c>
      <c r="J149" s="31">
        <f t="shared" ref="J149" si="319">H149*0.06</f>
        <v>37.89</v>
      </c>
      <c r="K149" s="31">
        <f t="shared" ref="K149" si="320">H149+I149+J149</f>
        <v>726.18</v>
      </c>
      <c r="M149" s="3"/>
      <c r="N149" s="33">
        <f t="shared" ref="N149" si="321">M149*F149</f>
        <v>0</v>
      </c>
      <c r="O149" s="39">
        <f t="shared" si="236"/>
        <v>0</v>
      </c>
      <c r="P149" s="35">
        <f t="shared" ref="P149" si="322">N149*$N$2</f>
        <v>0</v>
      </c>
      <c r="Q149" s="33">
        <f t="shared" ref="Q149" si="323">N149+O149+P149</f>
        <v>0</v>
      </c>
    </row>
    <row r="150" spans="1:17" ht="135.75" thickBot="1" x14ac:dyDescent="0.3">
      <c r="A150" s="30"/>
      <c r="B150" s="30"/>
      <c r="C150" s="30"/>
      <c r="D150" s="29" t="s">
        <v>79</v>
      </c>
      <c r="E150" s="30"/>
      <c r="F150" s="30"/>
      <c r="G150" s="30"/>
      <c r="H150" s="30"/>
      <c r="I150" s="30"/>
      <c r="J150" s="30"/>
      <c r="K150" s="30"/>
      <c r="M150" s="40"/>
      <c r="N150" s="41"/>
      <c r="O150" s="41"/>
      <c r="P150" s="42"/>
      <c r="Q150" s="43"/>
    </row>
    <row r="151" spans="1:17" x14ac:dyDescent="0.25">
      <c r="A151" s="27" t="s">
        <v>40</v>
      </c>
      <c r="B151" s="28" t="s">
        <v>11</v>
      </c>
      <c r="C151" s="28" t="s">
        <v>12</v>
      </c>
      <c r="D151" s="29" t="s">
        <v>41</v>
      </c>
      <c r="E151" s="30"/>
      <c r="F151" s="31">
        <v>1</v>
      </c>
      <c r="G151" s="31">
        <v>12830.48</v>
      </c>
      <c r="H151" s="32">
        <f>ROUND(F151*G151,2)</f>
        <v>12830.48</v>
      </c>
      <c r="I151" s="31">
        <f t="shared" si="232"/>
        <v>1154.74</v>
      </c>
      <c r="J151" s="31">
        <f t="shared" ref="J151" si="324">H151*0.06</f>
        <v>769.83</v>
      </c>
      <c r="K151" s="31">
        <f t="shared" ref="K151" si="325">H151+I151+J151</f>
        <v>14755.05</v>
      </c>
      <c r="M151" s="3"/>
      <c r="N151" s="33">
        <f t="shared" ref="N151" si="326">M151*F151</f>
        <v>0</v>
      </c>
      <c r="O151" s="39">
        <f t="shared" si="236"/>
        <v>0</v>
      </c>
      <c r="P151" s="35">
        <f t="shared" ref="P151" si="327">N151*$N$2</f>
        <v>0</v>
      </c>
      <c r="Q151" s="33">
        <f t="shared" ref="Q151" si="328">N151+O151+P151</f>
        <v>0</v>
      </c>
    </row>
    <row r="152" spans="1:17" ht="237" thickBot="1" x14ac:dyDescent="0.3">
      <c r="A152" s="30"/>
      <c r="B152" s="30"/>
      <c r="C152" s="30"/>
      <c r="D152" s="29" t="s">
        <v>42</v>
      </c>
      <c r="E152" s="30"/>
      <c r="F152" s="30"/>
      <c r="G152" s="30"/>
      <c r="H152" s="30"/>
      <c r="I152" s="30"/>
      <c r="J152" s="30"/>
      <c r="K152" s="30"/>
      <c r="M152" s="40"/>
      <c r="N152" s="41"/>
      <c r="O152" s="41"/>
      <c r="P152" s="42"/>
      <c r="Q152" s="43"/>
    </row>
    <row r="153" spans="1:17" x14ac:dyDescent="0.25">
      <c r="A153" s="27" t="s">
        <v>80</v>
      </c>
      <c r="B153" s="28" t="s">
        <v>11</v>
      </c>
      <c r="C153" s="28" t="s">
        <v>12</v>
      </c>
      <c r="D153" s="29" t="s">
        <v>81</v>
      </c>
      <c r="E153" s="30"/>
      <c r="F153" s="31">
        <v>2</v>
      </c>
      <c r="G153" s="31">
        <v>847.08</v>
      </c>
      <c r="H153" s="32">
        <f>ROUND(F153*G153,2)</f>
        <v>1694.16</v>
      </c>
      <c r="I153" s="31">
        <f t="shared" si="232"/>
        <v>152.47</v>
      </c>
      <c r="J153" s="31">
        <f t="shared" ref="J153" si="329">H153*0.06</f>
        <v>101.65</v>
      </c>
      <c r="K153" s="31">
        <f t="shared" ref="K153" si="330">H153+I153+J153</f>
        <v>1948.28</v>
      </c>
      <c r="M153" s="3"/>
      <c r="N153" s="33">
        <f t="shared" ref="N153" si="331">M153*F153</f>
        <v>0</v>
      </c>
      <c r="O153" s="39">
        <f t="shared" si="236"/>
        <v>0</v>
      </c>
      <c r="P153" s="35">
        <f t="shared" ref="P153" si="332">N153*$N$2</f>
        <v>0</v>
      </c>
      <c r="Q153" s="33">
        <f t="shared" ref="Q153" si="333">N153+O153+P153</f>
        <v>0</v>
      </c>
    </row>
    <row r="154" spans="1:17" ht="124.5" thickBot="1" x14ac:dyDescent="0.3">
      <c r="A154" s="30"/>
      <c r="B154" s="30"/>
      <c r="C154" s="30"/>
      <c r="D154" s="29" t="s">
        <v>82</v>
      </c>
      <c r="E154" s="30"/>
      <c r="F154" s="30"/>
      <c r="G154" s="30"/>
      <c r="H154" s="30"/>
      <c r="I154" s="30"/>
      <c r="J154" s="30"/>
      <c r="K154" s="30"/>
      <c r="M154" s="40"/>
      <c r="N154" s="41"/>
      <c r="O154" s="41"/>
      <c r="P154" s="42"/>
      <c r="Q154" s="43"/>
    </row>
    <row r="155" spans="1:17" x14ac:dyDescent="0.25">
      <c r="A155" s="27" t="s">
        <v>43</v>
      </c>
      <c r="B155" s="28" t="s">
        <v>11</v>
      </c>
      <c r="C155" s="28" t="s">
        <v>44</v>
      </c>
      <c r="D155" s="29" t="s">
        <v>45</v>
      </c>
      <c r="E155" s="30"/>
      <c r="F155" s="31">
        <v>300</v>
      </c>
      <c r="G155" s="31">
        <v>13.55</v>
      </c>
      <c r="H155" s="32">
        <f>ROUND(F155*G155,2)</f>
        <v>4065</v>
      </c>
      <c r="I155" s="31">
        <f t="shared" si="232"/>
        <v>365.85</v>
      </c>
      <c r="J155" s="31">
        <f t="shared" ref="J155" si="334">H155*0.06</f>
        <v>243.9</v>
      </c>
      <c r="K155" s="31">
        <f t="shared" ref="K155" si="335">H155+I155+J155</f>
        <v>4674.75</v>
      </c>
      <c r="M155" s="3"/>
      <c r="N155" s="33">
        <f t="shared" ref="N155" si="336">M155*F155</f>
        <v>0</v>
      </c>
      <c r="O155" s="39">
        <f t="shared" si="236"/>
        <v>0</v>
      </c>
      <c r="P155" s="35">
        <f t="shared" ref="P155" si="337">N155*$N$2</f>
        <v>0</v>
      </c>
      <c r="Q155" s="33">
        <f t="shared" ref="Q155" si="338">N155+O155+P155</f>
        <v>0</v>
      </c>
    </row>
    <row r="156" spans="1:17" ht="135.75" thickBot="1" x14ac:dyDescent="0.3">
      <c r="A156" s="30"/>
      <c r="B156" s="30"/>
      <c r="C156" s="30"/>
      <c r="D156" s="29" t="s">
        <v>46</v>
      </c>
      <c r="E156" s="30"/>
      <c r="F156" s="30"/>
      <c r="G156" s="30"/>
      <c r="H156" s="30"/>
      <c r="I156" s="30"/>
      <c r="J156" s="30"/>
      <c r="K156" s="30"/>
      <c r="M156" s="40"/>
      <c r="N156" s="41"/>
      <c r="O156" s="41"/>
      <c r="P156" s="42"/>
      <c r="Q156" s="43"/>
    </row>
    <row r="157" spans="1:17" x14ac:dyDescent="0.25">
      <c r="A157" s="27" t="s">
        <v>47</v>
      </c>
      <c r="B157" s="28" t="s">
        <v>11</v>
      </c>
      <c r="C157" s="28" t="s">
        <v>12</v>
      </c>
      <c r="D157" s="29" t="s">
        <v>48</v>
      </c>
      <c r="E157" s="30"/>
      <c r="F157" s="31">
        <v>1</v>
      </c>
      <c r="G157" s="31">
        <v>1561.6</v>
      </c>
      <c r="H157" s="32">
        <f>ROUND(F157*G157,2)</f>
        <v>1561.6</v>
      </c>
      <c r="I157" s="31">
        <f t="shared" si="232"/>
        <v>140.54</v>
      </c>
      <c r="J157" s="31">
        <f t="shared" ref="J157" si="339">H157*0.06</f>
        <v>93.7</v>
      </c>
      <c r="K157" s="31">
        <f t="shared" ref="K157" si="340">H157+I157+J157</f>
        <v>1795.84</v>
      </c>
      <c r="M157" s="3"/>
      <c r="N157" s="33">
        <f t="shared" ref="N157" si="341">M157*F157</f>
        <v>0</v>
      </c>
      <c r="O157" s="39">
        <f t="shared" si="236"/>
        <v>0</v>
      </c>
      <c r="P157" s="35">
        <f t="shared" ref="P157" si="342">N157*$N$2</f>
        <v>0</v>
      </c>
      <c r="Q157" s="33">
        <f t="shared" ref="Q157" si="343">N157+O157+P157</f>
        <v>0</v>
      </c>
    </row>
    <row r="158" spans="1:17" ht="79.5" thickBot="1" x14ac:dyDescent="0.3">
      <c r="A158" s="30"/>
      <c r="B158" s="30"/>
      <c r="C158" s="30"/>
      <c r="D158" s="29" t="s">
        <v>49</v>
      </c>
      <c r="E158" s="30"/>
      <c r="F158" s="30"/>
      <c r="G158" s="30"/>
      <c r="H158" s="30"/>
      <c r="I158" s="30"/>
      <c r="J158" s="30"/>
      <c r="K158" s="30"/>
      <c r="M158" s="40"/>
      <c r="N158" s="41"/>
      <c r="O158" s="41"/>
      <c r="P158" s="42"/>
      <c r="Q158" s="43"/>
    </row>
    <row r="159" spans="1:17" x14ac:dyDescent="0.25">
      <c r="A159" s="27" t="s">
        <v>50</v>
      </c>
      <c r="B159" s="28" t="s">
        <v>11</v>
      </c>
      <c r="C159" s="28" t="s">
        <v>44</v>
      </c>
      <c r="D159" s="29" t="s">
        <v>51</v>
      </c>
      <c r="E159" s="30"/>
      <c r="F159" s="31">
        <v>300</v>
      </c>
      <c r="G159" s="31">
        <v>4.5199999999999996</v>
      </c>
      <c r="H159" s="32">
        <f>ROUND(F159*G159,2)</f>
        <v>1356</v>
      </c>
      <c r="I159" s="31">
        <f t="shared" si="232"/>
        <v>122.04</v>
      </c>
      <c r="J159" s="31">
        <f t="shared" ref="J159" si="344">H159*0.06</f>
        <v>81.36</v>
      </c>
      <c r="K159" s="31">
        <f t="shared" ref="K159" si="345">H159+I159+J159</f>
        <v>1559.4</v>
      </c>
      <c r="M159" s="3"/>
      <c r="N159" s="33">
        <f t="shared" ref="N159" si="346">M159*F159</f>
        <v>0</v>
      </c>
      <c r="O159" s="39">
        <f t="shared" si="236"/>
        <v>0</v>
      </c>
      <c r="P159" s="35">
        <f t="shared" ref="P159" si="347">N159*$N$2</f>
        <v>0</v>
      </c>
      <c r="Q159" s="33">
        <f t="shared" ref="Q159" si="348">N159+O159+P159</f>
        <v>0</v>
      </c>
    </row>
    <row r="160" spans="1:17" ht="68.25" thickBot="1" x14ac:dyDescent="0.3">
      <c r="A160" s="30"/>
      <c r="B160" s="30"/>
      <c r="C160" s="30"/>
      <c r="D160" s="29" t="s">
        <v>52</v>
      </c>
      <c r="E160" s="30"/>
      <c r="F160" s="30"/>
      <c r="G160" s="30"/>
      <c r="H160" s="30"/>
      <c r="I160" s="30"/>
      <c r="J160" s="30"/>
      <c r="K160" s="30"/>
      <c r="M160" s="40"/>
      <c r="N160" s="41"/>
      <c r="O160" s="41"/>
      <c r="P160" s="42"/>
      <c r="Q160" s="43"/>
    </row>
    <row r="161" spans="1:17" x14ac:dyDescent="0.25">
      <c r="A161" s="27" t="s">
        <v>53</v>
      </c>
      <c r="B161" s="28" t="s">
        <v>11</v>
      </c>
      <c r="C161" s="28" t="s">
        <v>12</v>
      </c>
      <c r="D161" s="29" t="s">
        <v>54</v>
      </c>
      <c r="E161" s="30"/>
      <c r="F161" s="31">
        <v>1</v>
      </c>
      <c r="G161" s="31">
        <v>852.8</v>
      </c>
      <c r="H161" s="32">
        <f>ROUND(F161*G161,2)</f>
        <v>852.8</v>
      </c>
      <c r="I161" s="31">
        <f t="shared" si="232"/>
        <v>76.75</v>
      </c>
      <c r="J161" s="31">
        <f t="shared" ref="J161" si="349">H161*0.06</f>
        <v>51.17</v>
      </c>
      <c r="K161" s="31">
        <f t="shared" ref="K161" si="350">H161+I161+J161</f>
        <v>980.72</v>
      </c>
      <c r="M161" s="3"/>
      <c r="N161" s="33">
        <f t="shared" ref="N161" si="351">M161*F161</f>
        <v>0</v>
      </c>
      <c r="O161" s="39">
        <f t="shared" si="236"/>
        <v>0</v>
      </c>
      <c r="P161" s="35">
        <f t="shared" ref="P161" si="352">N161*$N$2</f>
        <v>0</v>
      </c>
      <c r="Q161" s="33">
        <f t="shared" ref="Q161" si="353">N161+O161+P161</f>
        <v>0</v>
      </c>
    </row>
    <row r="162" spans="1:17" ht="34.5" thickBot="1" x14ac:dyDescent="0.3">
      <c r="A162" s="30"/>
      <c r="B162" s="30"/>
      <c r="C162" s="30"/>
      <c r="D162" s="29" t="s">
        <v>55</v>
      </c>
      <c r="E162" s="30"/>
      <c r="F162" s="30"/>
      <c r="G162" s="30"/>
      <c r="H162" s="30"/>
      <c r="I162" s="30"/>
      <c r="J162" s="30"/>
      <c r="K162" s="30"/>
      <c r="M162" s="40"/>
      <c r="N162" s="41"/>
      <c r="O162" s="41"/>
      <c r="P162" s="42"/>
      <c r="Q162" s="43"/>
    </row>
    <row r="163" spans="1:17" x14ac:dyDescent="0.25">
      <c r="A163" s="27" t="s">
        <v>56</v>
      </c>
      <c r="B163" s="28" t="s">
        <v>11</v>
      </c>
      <c r="C163" s="28" t="s">
        <v>12</v>
      </c>
      <c r="D163" s="29" t="s">
        <v>57</v>
      </c>
      <c r="E163" s="30"/>
      <c r="F163" s="31">
        <v>1</v>
      </c>
      <c r="G163" s="31">
        <v>476</v>
      </c>
      <c r="H163" s="32">
        <f>ROUND(F163*G163,2)</f>
        <v>476</v>
      </c>
      <c r="I163" s="31">
        <f t="shared" si="232"/>
        <v>42.84</v>
      </c>
      <c r="J163" s="31">
        <f t="shared" ref="J163" si="354">H163*0.06</f>
        <v>28.56</v>
      </c>
      <c r="K163" s="31">
        <f t="shared" ref="K163" si="355">H163+I163+J163</f>
        <v>547.4</v>
      </c>
      <c r="M163" s="3"/>
      <c r="N163" s="33">
        <f t="shared" ref="N163" si="356">M163*F163</f>
        <v>0</v>
      </c>
      <c r="O163" s="39">
        <f t="shared" si="236"/>
        <v>0</v>
      </c>
      <c r="P163" s="35">
        <f t="shared" ref="P163" si="357">N163*$N$2</f>
        <v>0</v>
      </c>
      <c r="Q163" s="33">
        <f t="shared" ref="Q163" si="358">N163+O163+P163</f>
        <v>0</v>
      </c>
    </row>
    <row r="164" spans="1:17" ht="90.75" thickBot="1" x14ac:dyDescent="0.3">
      <c r="A164" s="30"/>
      <c r="B164" s="30"/>
      <c r="C164" s="30"/>
      <c r="D164" s="29" t="s">
        <v>58</v>
      </c>
      <c r="E164" s="30"/>
      <c r="F164" s="30"/>
      <c r="G164" s="30"/>
      <c r="H164" s="30"/>
      <c r="I164" s="30"/>
      <c r="J164" s="30"/>
      <c r="K164" s="30"/>
      <c r="M164" s="40"/>
      <c r="N164" s="41"/>
      <c r="O164" s="41"/>
      <c r="P164" s="42"/>
      <c r="Q164" s="43"/>
    </row>
    <row r="165" spans="1:17" ht="22.5" x14ac:dyDescent="0.25">
      <c r="A165" s="27" t="s">
        <v>101</v>
      </c>
      <c r="B165" s="28" t="s">
        <v>11</v>
      </c>
      <c r="C165" s="28" t="s">
        <v>12</v>
      </c>
      <c r="D165" s="29" t="s">
        <v>102</v>
      </c>
      <c r="E165" s="30"/>
      <c r="F165" s="31">
        <v>2</v>
      </c>
      <c r="G165" s="31">
        <v>2695</v>
      </c>
      <c r="H165" s="32">
        <f>ROUND(F165*G165,2)</f>
        <v>5390</v>
      </c>
      <c r="I165" s="31">
        <f t="shared" si="232"/>
        <v>485.1</v>
      </c>
      <c r="J165" s="31">
        <f t="shared" ref="J165" si="359">H165*0.06</f>
        <v>323.39999999999998</v>
      </c>
      <c r="K165" s="31">
        <f t="shared" ref="K165" si="360">H165+I165+J165</f>
        <v>6198.5</v>
      </c>
      <c r="M165" s="3"/>
      <c r="N165" s="33">
        <f t="shared" ref="N165" si="361">M165*F165</f>
        <v>0</v>
      </c>
      <c r="O165" s="39">
        <f t="shared" si="236"/>
        <v>0</v>
      </c>
      <c r="P165" s="35">
        <f t="shared" ref="P165" si="362">N165*$N$2</f>
        <v>0</v>
      </c>
      <c r="Q165" s="33">
        <f t="shared" ref="Q165" si="363">N165+O165+P165</f>
        <v>0</v>
      </c>
    </row>
    <row r="166" spans="1:17" ht="113.25" thickBot="1" x14ac:dyDescent="0.3">
      <c r="A166" s="30"/>
      <c r="B166" s="30"/>
      <c r="C166" s="30"/>
      <c r="D166" s="29" t="s">
        <v>103</v>
      </c>
      <c r="E166" s="30"/>
      <c r="F166" s="30"/>
      <c r="G166" s="30"/>
      <c r="H166" s="30"/>
      <c r="I166" s="30"/>
      <c r="J166" s="30"/>
      <c r="K166" s="30"/>
      <c r="M166" s="40"/>
      <c r="N166" s="41"/>
      <c r="O166" s="41"/>
      <c r="P166" s="42"/>
      <c r="Q166" s="43"/>
    </row>
    <row r="167" spans="1:17" x14ac:dyDescent="0.25">
      <c r="A167" s="27" t="s">
        <v>59</v>
      </c>
      <c r="B167" s="28" t="s">
        <v>11</v>
      </c>
      <c r="C167" s="28" t="s">
        <v>60</v>
      </c>
      <c r="D167" s="29" t="s">
        <v>61</v>
      </c>
      <c r="E167" s="30"/>
      <c r="F167" s="31">
        <v>16</v>
      </c>
      <c r="G167" s="31">
        <v>44</v>
      </c>
      <c r="H167" s="32">
        <f>ROUND(F167*G167,2)</f>
        <v>704</v>
      </c>
      <c r="I167" s="31">
        <f t="shared" si="232"/>
        <v>63.36</v>
      </c>
      <c r="J167" s="31">
        <f t="shared" ref="J167" si="364">H167*0.06</f>
        <v>42.24</v>
      </c>
      <c r="K167" s="31">
        <f t="shared" ref="K167" si="365">H167+I167+J167</f>
        <v>809.6</v>
      </c>
      <c r="M167" s="3"/>
      <c r="N167" s="33">
        <f t="shared" ref="N167" si="366">M167*F167</f>
        <v>0</v>
      </c>
      <c r="O167" s="39">
        <f t="shared" si="236"/>
        <v>0</v>
      </c>
      <c r="P167" s="35">
        <f t="shared" ref="P167" si="367">N167*$N$2</f>
        <v>0</v>
      </c>
      <c r="Q167" s="33">
        <f t="shared" ref="Q167" si="368">N167+O167+P167</f>
        <v>0</v>
      </c>
    </row>
    <row r="168" spans="1:17" x14ac:dyDescent="0.25">
      <c r="A168" s="30"/>
      <c r="B168" s="30"/>
      <c r="C168" s="30"/>
      <c r="D168" s="44"/>
      <c r="E168" s="45" t="s">
        <v>104</v>
      </c>
      <c r="F168" s="46"/>
      <c r="G168" s="47"/>
      <c r="H168" s="47">
        <f>SUM(H115:H167)</f>
        <v>60236.57</v>
      </c>
      <c r="I168" s="47"/>
      <c r="J168" s="47"/>
      <c r="K168" s="47">
        <f>SUM(K115:K167)</f>
        <v>69272.039999999994</v>
      </c>
      <c r="N168" s="48">
        <f>SUM(N115:N167)</f>
        <v>0</v>
      </c>
      <c r="Q168" s="48">
        <f>SUM(Q115:Q167)</f>
        <v>0</v>
      </c>
    </row>
    <row r="169" spans="1:17" ht="0.95" customHeight="1" x14ac:dyDescent="0.25">
      <c r="A169" s="49"/>
      <c r="B169" s="49"/>
      <c r="C169" s="49"/>
      <c r="D169" s="50"/>
      <c r="E169" s="49"/>
      <c r="F169" s="49"/>
      <c r="G169" s="49"/>
      <c r="H169" s="49"/>
      <c r="I169" s="49"/>
      <c r="J169" s="49"/>
      <c r="K169" s="49"/>
    </row>
    <row r="170" spans="1:17" x14ac:dyDescent="0.25">
      <c r="A170" s="19" t="s">
        <v>105</v>
      </c>
      <c r="B170" s="19" t="s">
        <v>7</v>
      </c>
      <c r="C170" s="19" t="s">
        <v>8</v>
      </c>
      <c r="D170" s="20" t="s">
        <v>106</v>
      </c>
      <c r="E170" s="21"/>
      <c r="F170" s="22"/>
      <c r="G170" s="23"/>
      <c r="H170" s="23"/>
      <c r="I170" s="23"/>
      <c r="J170" s="23"/>
      <c r="K170" s="23"/>
    </row>
    <row r="171" spans="1:17" x14ac:dyDescent="0.25">
      <c r="A171" s="27" t="s">
        <v>10</v>
      </c>
      <c r="B171" s="28" t="s">
        <v>11</v>
      </c>
      <c r="C171" s="28" t="s">
        <v>12</v>
      </c>
      <c r="D171" s="29" t="s">
        <v>13</v>
      </c>
      <c r="E171" s="30"/>
      <c r="F171" s="31">
        <v>20</v>
      </c>
      <c r="G171" s="31">
        <v>208.68</v>
      </c>
      <c r="H171" s="32">
        <f>ROUND(F171*G171,2)</f>
        <v>4173.6000000000004</v>
      </c>
      <c r="I171" s="31">
        <f t="shared" ref="I171:I210" si="369">H171*0.09</f>
        <v>375.62</v>
      </c>
      <c r="J171" s="31">
        <f t="shared" ref="J171" si="370">H171*0.06</f>
        <v>250.42</v>
      </c>
      <c r="K171" s="31">
        <f t="shared" ref="K171" si="371">H171+I171+J171</f>
        <v>4799.6400000000003</v>
      </c>
      <c r="M171" s="3"/>
      <c r="N171" s="33">
        <f t="shared" ref="N171" si="372">M171*F171</f>
        <v>0</v>
      </c>
      <c r="O171" s="39">
        <f t="shared" ref="O171:O210" si="373">N171*$N$1</f>
        <v>0</v>
      </c>
      <c r="P171" s="35">
        <f t="shared" ref="P171" si="374">N171*$N$2</f>
        <v>0</v>
      </c>
      <c r="Q171" s="33">
        <f t="shared" ref="Q171" si="375">N171+O171+P171</f>
        <v>0</v>
      </c>
    </row>
    <row r="172" spans="1:17" ht="90.75" thickBot="1" x14ac:dyDescent="0.3">
      <c r="A172" s="30"/>
      <c r="B172" s="30"/>
      <c r="C172" s="30"/>
      <c r="D172" s="29" t="s">
        <v>14</v>
      </c>
      <c r="E172" s="30"/>
      <c r="F172" s="30"/>
      <c r="G172" s="30"/>
      <c r="H172" s="30"/>
      <c r="I172" s="30"/>
      <c r="J172" s="30"/>
      <c r="K172" s="30"/>
      <c r="M172" s="40"/>
      <c r="N172" s="41"/>
      <c r="O172" s="41"/>
      <c r="P172" s="42"/>
      <c r="Q172" s="43"/>
    </row>
    <row r="173" spans="1:17" x14ac:dyDescent="0.25">
      <c r="A173" s="27" t="s">
        <v>15</v>
      </c>
      <c r="B173" s="28" t="s">
        <v>11</v>
      </c>
      <c r="C173" s="28" t="s">
        <v>12</v>
      </c>
      <c r="D173" s="29" t="s">
        <v>16</v>
      </c>
      <c r="E173" s="30"/>
      <c r="F173" s="31">
        <v>1</v>
      </c>
      <c r="G173" s="31">
        <v>1598.9</v>
      </c>
      <c r="H173" s="32">
        <f>ROUND(F173*G173,2)</f>
        <v>1598.9</v>
      </c>
      <c r="I173" s="31">
        <f t="shared" si="369"/>
        <v>143.9</v>
      </c>
      <c r="J173" s="31">
        <f t="shared" ref="J173" si="376">H173*0.06</f>
        <v>95.93</v>
      </c>
      <c r="K173" s="31">
        <f t="shared" ref="K173" si="377">H173+I173+J173</f>
        <v>1838.73</v>
      </c>
      <c r="M173" s="3"/>
      <c r="N173" s="33">
        <f t="shared" ref="N173" si="378">M173*F173</f>
        <v>0</v>
      </c>
      <c r="O173" s="39">
        <f t="shared" si="373"/>
        <v>0</v>
      </c>
      <c r="P173" s="35">
        <f t="shared" ref="P173" si="379">N173*$N$2</f>
        <v>0</v>
      </c>
      <c r="Q173" s="33">
        <f t="shared" ref="Q173" si="380">N173+O173+P173</f>
        <v>0</v>
      </c>
    </row>
    <row r="174" spans="1:17" ht="203.25" thickBot="1" x14ac:dyDescent="0.3">
      <c r="A174" s="30"/>
      <c r="B174" s="30"/>
      <c r="C174" s="30"/>
      <c r="D174" s="29" t="s">
        <v>17</v>
      </c>
      <c r="E174" s="30"/>
      <c r="F174" s="30"/>
      <c r="G174" s="30"/>
      <c r="H174" s="30"/>
      <c r="I174" s="30"/>
      <c r="J174" s="30"/>
      <c r="K174" s="30"/>
      <c r="M174" s="40"/>
      <c r="N174" s="41"/>
      <c r="O174" s="41"/>
      <c r="P174" s="42"/>
      <c r="Q174" s="43"/>
    </row>
    <row r="175" spans="1:17" x14ac:dyDescent="0.25">
      <c r="A175" s="27" t="s">
        <v>86</v>
      </c>
      <c r="B175" s="28" t="s">
        <v>11</v>
      </c>
      <c r="C175" s="28" t="s">
        <v>12</v>
      </c>
      <c r="D175" s="29" t="s">
        <v>87</v>
      </c>
      <c r="E175" s="30"/>
      <c r="F175" s="31">
        <v>1</v>
      </c>
      <c r="G175" s="31">
        <v>760.78</v>
      </c>
      <c r="H175" s="32">
        <f>ROUND(F175*G175,2)</f>
        <v>760.78</v>
      </c>
      <c r="I175" s="31">
        <f t="shared" si="369"/>
        <v>68.47</v>
      </c>
      <c r="J175" s="31">
        <f t="shared" ref="J175" si="381">H175*0.06</f>
        <v>45.65</v>
      </c>
      <c r="K175" s="31">
        <f t="shared" ref="K175" si="382">H175+I175+J175</f>
        <v>874.9</v>
      </c>
      <c r="M175" s="3"/>
      <c r="N175" s="33">
        <f t="shared" ref="N175" si="383">M175*F175</f>
        <v>0</v>
      </c>
      <c r="O175" s="39">
        <f t="shared" si="373"/>
        <v>0</v>
      </c>
      <c r="P175" s="35">
        <f t="shared" ref="P175" si="384">N175*$N$2</f>
        <v>0</v>
      </c>
      <c r="Q175" s="33">
        <f t="shared" ref="Q175" si="385">N175+O175+P175</f>
        <v>0</v>
      </c>
    </row>
    <row r="176" spans="1:17" ht="102" thickBot="1" x14ac:dyDescent="0.3">
      <c r="A176" s="30"/>
      <c r="B176" s="30"/>
      <c r="C176" s="30"/>
      <c r="D176" s="29" t="s">
        <v>88</v>
      </c>
      <c r="E176" s="30"/>
      <c r="F176" s="30"/>
      <c r="G176" s="30"/>
      <c r="H176" s="30"/>
      <c r="I176" s="30"/>
      <c r="J176" s="30"/>
      <c r="K176" s="30"/>
      <c r="M176" s="40"/>
      <c r="N176" s="41"/>
      <c r="O176" s="41"/>
      <c r="P176" s="42"/>
      <c r="Q176" s="43"/>
    </row>
    <row r="177" spans="1:17" x14ac:dyDescent="0.25">
      <c r="A177" s="27" t="s">
        <v>68</v>
      </c>
      <c r="B177" s="28" t="s">
        <v>11</v>
      </c>
      <c r="C177" s="28" t="s">
        <v>12</v>
      </c>
      <c r="D177" s="29" t="s">
        <v>69</v>
      </c>
      <c r="E177" s="30"/>
      <c r="F177" s="31">
        <v>1</v>
      </c>
      <c r="G177" s="31">
        <v>650.78</v>
      </c>
      <c r="H177" s="32">
        <f>ROUND(F177*G177,2)</f>
        <v>650.78</v>
      </c>
      <c r="I177" s="31">
        <f t="shared" si="369"/>
        <v>58.57</v>
      </c>
      <c r="J177" s="31">
        <f t="shared" ref="J177" si="386">H177*0.06</f>
        <v>39.049999999999997</v>
      </c>
      <c r="K177" s="31">
        <f t="shared" ref="K177" si="387">H177+I177+J177</f>
        <v>748.4</v>
      </c>
      <c r="M177" s="3"/>
      <c r="N177" s="33">
        <f t="shared" ref="N177" si="388">M177*F177</f>
        <v>0</v>
      </c>
      <c r="O177" s="39">
        <f t="shared" si="373"/>
        <v>0</v>
      </c>
      <c r="P177" s="35">
        <f t="shared" ref="P177" si="389">N177*$N$2</f>
        <v>0</v>
      </c>
      <c r="Q177" s="33">
        <f t="shared" ref="Q177" si="390">N177+O177+P177</f>
        <v>0</v>
      </c>
    </row>
    <row r="178" spans="1:17" ht="45.75" thickBot="1" x14ac:dyDescent="0.3">
      <c r="A178" s="30"/>
      <c r="B178" s="30"/>
      <c r="C178" s="30"/>
      <c r="D178" s="29" t="s">
        <v>70</v>
      </c>
      <c r="E178" s="30"/>
      <c r="F178" s="30"/>
      <c r="G178" s="30"/>
      <c r="H178" s="30"/>
      <c r="I178" s="30"/>
      <c r="J178" s="30"/>
      <c r="K178" s="30"/>
      <c r="M178" s="40"/>
      <c r="N178" s="41"/>
      <c r="O178" s="41"/>
      <c r="P178" s="42"/>
      <c r="Q178" s="43"/>
    </row>
    <row r="179" spans="1:17" ht="22.5" x14ac:dyDescent="0.25">
      <c r="A179" s="27" t="s">
        <v>18</v>
      </c>
      <c r="B179" s="28" t="s">
        <v>11</v>
      </c>
      <c r="C179" s="28" t="s">
        <v>19</v>
      </c>
      <c r="D179" s="29" t="s">
        <v>20</v>
      </c>
      <c r="E179" s="30"/>
      <c r="F179" s="31">
        <v>1.5</v>
      </c>
      <c r="G179" s="31">
        <v>36.19</v>
      </c>
      <c r="H179" s="32">
        <f>ROUND(F179*G179,2)</f>
        <v>54.29</v>
      </c>
      <c r="I179" s="31">
        <f t="shared" si="369"/>
        <v>4.8899999999999997</v>
      </c>
      <c r="J179" s="31">
        <f t="shared" ref="J179" si="391">H179*0.06</f>
        <v>3.26</v>
      </c>
      <c r="K179" s="31">
        <f t="shared" ref="K179" si="392">H179+I179+J179</f>
        <v>62.44</v>
      </c>
      <c r="M179" s="3"/>
      <c r="N179" s="33">
        <f t="shared" ref="N179" si="393">M179*F179</f>
        <v>0</v>
      </c>
      <c r="O179" s="39">
        <f t="shared" si="373"/>
        <v>0</v>
      </c>
      <c r="P179" s="35">
        <f t="shared" ref="P179" si="394">N179*$N$2</f>
        <v>0</v>
      </c>
      <c r="Q179" s="33">
        <f t="shared" ref="Q179" si="395">N179+O179+P179</f>
        <v>0</v>
      </c>
    </row>
    <row r="180" spans="1:17" ht="90.75" thickBot="1" x14ac:dyDescent="0.3">
      <c r="A180" s="30"/>
      <c r="B180" s="30"/>
      <c r="C180" s="30"/>
      <c r="D180" s="29" t="s">
        <v>21</v>
      </c>
      <c r="E180" s="30"/>
      <c r="F180" s="30"/>
      <c r="G180" s="30"/>
      <c r="H180" s="30"/>
      <c r="I180" s="30"/>
      <c r="J180" s="30"/>
      <c r="K180" s="30"/>
      <c r="M180" s="40"/>
      <c r="N180" s="41"/>
      <c r="O180" s="41"/>
      <c r="P180" s="42"/>
      <c r="Q180" s="43"/>
    </row>
    <row r="181" spans="1:17" ht="22.5" x14ac:dyDescent="0.25">
      <c r="A181" s="27" t="s">
        <v>22</v>
      </c>
      <c r="B181" s="28" t="s">
        <v>11</v>
      </c>
      <c r="C181" s="28" t="s">
        <v>12</v>
      </c>
      <c r="D181" s="29" t="s">
        <v>23</v>
      </c>
      <c r="E181" s="30"/>
      <c r="F181" s="31">
        <v>2</v>
      </c>
      <c r="G181" s="31">
        <v>1935.46</v>
      </c>
      <c r="H181" s="32">
        <f>ROUND(F181*G181,2)</f>
        <v>3870.92</v>
      </c>
      <c r="I181" s="31">
        <f t="shared" si="369"/>
        <v>348.38</v>
      </c>
      <c r="J181" s="31">
        <f t="shared" ref="J181" si="396">H181*0.06</f>
        <v>232.26</v>
      </c>
      <c r="K181" s="31">
        <f t="shared" ref="K181" si="397">H181+I181+J181</f>
        <v>4451.5600000000004</v>
      </c>
      <c r="M181" s="3"/>
      <c r="N181" s="33">
        <f t="shared" ref="N181" si="398">M181*F181</f>
        <v>0</v>
      </c>
      <c r="O181" s="39">
        <f t="shared" si="373"/>
        <v>0</v>
      </c>
      <c r="P181" s="35">
        <f t="shared" ref="P181" si="399">N181*$N$2</f>
        <v>0</v>
      </c>
      <c r="Q181" s="33">
        <f t="shared" ref="Q181" si="400">N181+O181+P181</f>
        <v>0</v>
      </c>
    </row>
    <row r="182" spans="1:17" ht="102" thickBot="1" x14ac:dyDescent="0.3">
      <c r="A182" s="30"/>
      <c r="B182" s="30"/>
      <c r="C182" s="30"/>
      <c r="D182" s="29" t="s">
        <v>24</v>
      </c>
      <c r="E182" s="30"/>
      <c r="F182" s="30"/>
      <c r="G182" s="30"/>
      <c r="H182" s="30"/>
      <c r="I182" s="30"/>
      <c r="J182" s="30"/>
      <c r="K182" s="30"/>
      <c r="M182" s="40"/>
      <c r="N182" s="41"/>
      <c r="O182" s="41"/>
      <c r="P182" s="42"/>
      <c r="Q182" s="43"/>
    </row>
    <row r="183" spans="1:17" x14ac:dyDescent="0.25">
      <c r="A183" s="27" t="s">
        <v>25</v>
      </c>
      <c r="B183" s="28" t="s">
        <v>11</v>
      </c>
      <c r="C183" s="28" t="s">
        <v>12</v>
      </c>
      <c r="D183" s="29" t="s">
        <v>26</v>
      </c>
      <c r="E183" s="30"/>
      <c r="F183" s="31">
        <v>1</v>
      </c>
      <c r="G183" s="31">
        <v>349.34</v>
      </c>
      <c r="H183" s="32">
        <f>ROUND(F183*G183,2)</f>
        <v>349.34</v>
      </c>
      <c r="I183" s="31">
        <f t="shared" si="369"/>
        <v>31.44</v>
      </c>
      <c r="J183" s="31">
        <f t="shared" ref="J183" si="401">H183*0.06</f>
        <v>20.96</v>
      </c>
      <c r="K183" s="31">
        <f t="shared" ref="K183" si="402">H183+I183+J183</f>
        <v>401.74</v>
      </c>
      <c r="M183" s="3"/>
      <c r="N183" s="33">
        <f t="shared" ref="N183" si="403">M183*F183</f>
        <v>0</v>
      </c>
      <c r="O183" s="39">
        <f t="shared" si="373"/>
        <v>0</v>
      </c>
      <c r="P183" s="35">
        <f t="shared" ref="P183" si="404">N183*$N$2</f>
        <v>0</v>
      </c>
      <c r="Q183" s="33">
        <f t="shared" ref="Q183" si="405">N183+O183+P183</f>
        <v>0</v>
      </c>
    </row>
    <row r="184" spans="1:17" ht="79.5" thickBot="1" x14ac:dyDescent="0.3">
      <c r="A184" s="30"/>
      <c r="B184" s="30"/>
      <c r="C184" s="30"/>
      <c r="D184" s="29" t="s">
        <v>27</v>
      </c>
      <c r="E184" s="30"/>
      <c r="F184" s="30"/>
      <c r="G184" s="30"/>
      <c r="H184" s="30"/>
      <c r="I184" s="30"/>
      <c r="J184" s="30"/>
      <c r="K184" s="30"/>
      <c r="M184" s="40"/>
      <c r="N184" s="41"/>
      <c r="O184" s="41"/>
      <c r="P184" s="42"/>
      <c r="Q184" s="43"/>
    </row>
    <row r="185" spans="1:17" ht="22.5" x14ac:dyDescent="0.25">
      <c r="A185" s="27" t="s">
        <v>92</v>
      </c>
      <c r="B185" s="28" t="s">
        <v>11</v>
      </c>
      <c r="C185" s="28" t="s">
        <v>12</v>
      </c>
      <c r="D185" s="29" t="s">
        <v>93</v>
      </c>
      <c r="E185" s="30"/>
      <c r="F185" s="31">
        <v>1</v>
      </c>
      <c r="G185" s="31">
        <v>3950</v>
      </c>
      <c r="H185" s="32">
        <f>ROUND(F185*G185,2)</f>
        <v>3950</v>
      </c>
      <c r="I185" s="31">
        <f t="shared" si="369"/>
        <v>355.5</v>
      </c>
      <c r="J185" s="31">
        <f t="shared" ref="J185" si="406">H185*0.06</f>
        <v>237</v>
      </c>
      <c r="K185" s="31">
        <f t="shared" ref="K185" si="407">H185+I185+J185</f>
        <v>4542.5</v>
      </c>
      <c r="M185" s="3"/>
      <c r="N185" s="33">
        <f t="shared" ref="N185" si="408">M185*F185</f>
        <v>0</v>
      </c>
      <c r="O185" s="39">
        <f t="shared" si="373"/>
        <v>0</v>
      </c>
      <c r="P185" s="35">
        <f t="shared" ref="P185" si="409">N185*$N$2</f>
        <v>0</v>
      </c>
      <c r="Q185" s="33">
        <f t="shared" ref="Q185" si="410">N185+O185+P185</f>
        <v>0</v>
      </c>
    </row>
    <row r="186" spans="1:17" ht="102" thickBot="1" x14ac:dyDescent="0.3">
      <c r="A186" s="30"/>
      <c r="B186" s="30"/>
      <c r="C186" s="30"/>
      <c r="D186" s="29" t="s">
        <v>94</v>
      </c>
      <c r="E186" s="30"/>
      <c r="F186" s="30"/>
      <c r="G186" s="30"/>
      <c r="H186" s="30"/>
      <c r="I186" s="30"/>
      <c r="J186" s="30"/>
      <c r="K186" s="30"/>
      <c r="M186" s="40"/>
      <c r="N186" s="41"/>
      <c r="O186" s="41"/>
      <c r="P186" s="42"/>
      <c r="Q186" s="43"/>
    </row>
    <row r="187" spans="1:17" ht="22.5" x14ac:dyDescent="0.25">
      <c r="A187" s="27" t="s">
        <v>28</v>
      </c>
      <c r="B187" s="28" t="s">
        <v>11</v>
      </c>
      <c r="C187" s="28" t="s">
        <v>12</v>
      </c>
      <c r="D187" s="29" t="s">
        <v>29</v>
      </c>
      <c r="E187" s="30"/>
      <c r="F187" s="31">
        <v>2</v>
      </c>
      <c r="G187" s="31">
        <v>662.4</v>
      </c>
      <c r="H187" s="32">
        <f>ROUND(F187*G187,2)</f>
        <v>1324.8</v>
      </c>
      <c r="I187" s="31">
        <f t="shared" si="369"/>
        <v>119.23</v>
      </c>
      <c r="J187" s="31">
        <f t="shared" ref="J187" si="411">H187*0.06</f>
        <v>79.489999999999995</v>
      </c>
      <c r="K187" s="31">
        <f t="shared" ref="K187" si="412">H187+I187+J187</f>
        <v>1523.52</v>
      </c>
      <c r="M187" s="3"/>
      <c r="N187" s="33">
        <f t="shared" ref="N187" si="413">M187*F187</f>
        <v>0</v>
      </c>
      <c r="O187" s="39">
        <f t="shared" si="373"/>
        <v>0</v>
      </c>
      <c r="P187" s="35">
        <f t="shared" ref="P187" si="414">N187*$N$2</f>
        <v>0</v>
      </c>
      <c r="Q187" s="33">
        <f t="shared" ref="Q187" si="415">N187+O187+P187</f>
        <v>0</v>
      </c>
    </row>
    <row r="188" spans="1:17" ht="147" thickBot="1" x14ac:dyDescent="0.3">
      <c r="A188" s="30"/>
      <c r="B188" s="30"/>
      <c r="C188" s="30"/>
      <c r="D188" s="29" t="s">
        <v>30</v>
      </c>
      <c r="E188" s="30"/>
      <c r="F188" s="30"/>
      <c r="G188" s="30"/>
      <c r="H188" s="30"/>
      <c r="I188" s="30"/>
      <c r="J188" s="30"/>
      <c r="K188" s="30"/>
      <c r="M188" s="40"/>
      <c r="N188" s="41"/>
      <c r="O188" s="41"/>
      <c r="P188" s="42"/>
      <c r="Q188" s="43"/>
    </row>
    <row r="189" spans="1:17" x14ac:dyDescent="0.25">
      <c r="A189" s="27" t="s">
        <v>107</v>
      </c>
      <c r="B189" s="28" t="s">
        <v>11</v>
      </c>
      <c r="C189" s="28" t="s">
        <v>12</v>
      </c>
      <c r="D189" s="29" t="s">
        <v>108</v>
      </c>
      <c r="E189" s="30"/>
      <c r="F189" s="31">
        <v>2</v>
      </c>
      <c r="G189" s="31">
        <v>616.48</v>
      </c>
      <c r="H189" s="32">
        <f>ROUND(F189*G189,2)</f>
        <v>1232.96</v>
      </c>
      <c r="I189" s="31">
        <f t="shared" si="369"/>
        <v>110.97</v>
      </c>
      <c r="J189" s="31">
        <f t="shared" ref="J189" si="416">H189*0.06</f>
        <v>73.98</v>
      </c>
      <c r="K189" s="31">
        <f t="shared" ref="K189" si="417">H189+I189+J189</f>
        <v>1417.91</v>
      </c>
      <c r="M189" s="3"/>
      <c r="N189" s="33">
        <f t="shared" ref="N189" si="418">M189*F189</f>
        <v>0</v>
      </c>
      <c r="O189" s="39">
        <f t="shared" si="373"/>
        <v>0</v>
      </c>
      <c r="P189" s="35">
        <f t="shared" ref="P189" si="419">N189*$N$2</f>
        <v>0</v>
      </c>
      <c r="Q189" s="33">
        <f t="shared" ref="Q189" si="420">N189+O189+P189</f>
        <v>0</v>
      </c>
    </row>
    <row r="190" spans="1:17" ht="34.5" thickBot="1" x14ac:dyDescent="0.3">
      <c r="A190" s="30"/>
      <c r="B190" s="30"/>
      <c r="C190" s="30"/>
      <c r="D190" s="29" t="s">
        <v>109</v>
      </c>
      <c r="E190" s="30"/>
      <c r="F190" s="30"/>
      <c r="G190" s="30"/>
      <c r="H190" s="30"/>
      <c r="I190" s="30"/>
      <c r="J190" s="30"/>
      <c r="K190" s="30"/>
      <c r="M190" s="40"/>
      <c r="N190" s="41"/>
      <c r="O190" s="41"/>
      <c r="P190" s="42"/>
      <c r="Q190" s="43"/>
    </row>
    <row r="191" spans="1:17" x14ac:dyDescent="0.25">
      <c r="A191" s="27" t="s">
        <v>31</v>
      </c>
      <c r="B191" s="28" t="s">
        <v>11</v>
      </c>
      <c r="C191" s="28" t="s">
        <v>12</v>
      </c>
      <c r="D191" s="29" t="s">
        <v>32</v>
      </c>
      <c r="E191" s="30"/>
      <c r="F191" s="31">
        <v>6</v>
      </c>
      <c r="G191" s="31">
        <v>161.30000000000001</v>
      </c>
      <c r="H191" s="32">
        <f>ROUND(F191*G191,2)</f>
        <v>967.8</v>
      </c>
      <c r="I191" s="31">
        <f t="shared" si="369"/>
        <v>87.1</v>
      </c>
      <c r="J191" s="31">
        <f t="shared" ref="J191" si="421">H191*0.06</f>
        <v>58.07</v>
      </c>
      <c r="K191" s="31">
        <f t="shared" ref="K191" si="422">H191+I191+J191</f>
        <v>1112.97</v>
      </c>
      <c r="M191" s="3"/>
      <c r="N191" s="33">
        <f t="shared" ref="N191" si="423">M191*F191</f>
        <v>0</v>
      </c>
      <c r="O191" s="39">
        <f t="shared" si="373"/>
        <v>0</v>
      </c>
      <c r="P191" s="35">
        <f t="shared" ref="P191" si="424">N191*$N$2</f>
        <v>0</v>
      </c>
      <c r="Q191" s="33">
        <f t="shared" ref="Q191" si="425">N191+O191+P191</f>
        <v>0</v>
      </c>
    </row>
    <row r="192" spans="1:17" ht="90.75" thickBot="1" x14ac:dyDescent="0.3">
      <c r="A192" s="30"/>
      <c r="B192" s="30"/>
      <c r="C192" s="30"/>
      <c r="D192" s="29" t="s">
        <v>33</v>
      </c>
      <c r="E192" s="30"/>
      <c r="F192" s="30"/>
      <c r="G192" s="30"/>
      <c r="H192" s="30"/>
      <c r="I192" s="30"/>
      <c r="J192" s="30"/>
      <c r="K192" s="30"/>
      <c r="M192" s="40"/>
      <c r="N192" s="41"/>
      <c r="O192" s="41"/>
      <c r="P192" s="42"/>
      <c r="Q192" s="43"/>
    </row>
    <row r="193" spans="1:17" x14ac:dyDescent="0.25">
      <c r="A193" s="27" t="s">
        <v>34</v>
      </c>
      <c r="B193" s="28" t="s">
        <v>11</v>
      </c>
      <c r="C193" s="28" t="s">
        <v>12</v>
      </c>
      <c r="D193" s="29" t="s">
        <v>35</v>
      </c>
      <c r="E193" s="30"/>
      <c r="F193" s="31">
        <v>4</v>
      </c>
      <c r="G193" s="31">
        <v>182.02</v>
      </c>
      <c r="H193" s="32">
        <f>ROUND(F193*G193,2)</f>
        <v>728.08</v>
      </c>
      <c r="I193" s="31">
        <f t="shared" si="369"/>
        <v>65.53</v>
      </c>
      <c r="J193" s="31">
        <f t="shared" ref="J193" si="426">H193*0.06</f>
        <v>43.68</v>
      </c>
      <c r="K193" s="31">
        <f t="shared" ref="K193" si="427">H193+I193+J193</f>
        <v>837.29</v>
      </c>
      <c r="M193" s="3"/>
      <c r="N193" s="33">
        <f t="shared" ref="N193" si="428">M193*F193</f>
        <v>0</v>
      </c>
      <c r="O193" s="39">
        <f t="shared" si="373"/>
        <v>0</v>
      </c>
      <c r="P193" s="35">
        <f t="shared" ref="P193" si="429">N193*$N$2</f>
        <v>0</v>
      </c>
      <c r="Q193" s="33">
        <f t="shared" ref="Q193" si="430">N193+O193+P193</f>
        <v>0</v>
      </c>
    </row>
    <row r="194" spans="1:17" ht="102" thickBot="1" x14ac:dyDescent="0.3">
      <c r="A194" s="30"/>
      <c r="B194" s="30"/>
      <c r="C194" s="30"/>
      <c r="D194" s="29" t="s">
        <v>36</v>
      </c>
      <c r="E194" s="30"/>
      <c r="F194" s="30"/>
      <c r="G194" s="30"/>
      <c r="H194" s="30"/>
      <c r="I194" s="30"/>
      <c r="J194" s="30"/>
      <c r="K194" s="30"/>
      <c r="M194" s="40"/>
      <c r="N194" s="41"/>
      <c r="O194" s="41"/>
      <c r="P194" s="42"/>
      <c r="Q194" s="43"/>
    </row>
    <row r="195" spans="1:17" ht="22.5" x14ac:dyDescent="0.25">
      <c r="A195" s="27" t="s">
        <v>37</v>
      </c>
      <c r="B195" s="28" t="s">
        <v>11</v>
      </c>
      <c r="C195" s="28" t="s">
        <v>12</v>
      </c>
      <c r="D195" s="29" t="s">
        <v>38</v>
      </c>
      <c r="E195" s="30"/>
      <c r="F195" s="31">
        <v>1</v>
      </c>
      <c r="G195" s="31">
        <v>930.38</v>
      </c>
      <c r="H195" s="32">
        <f>ROUND(F195*G195,2)</f>
        <v>930.38</v>
      </c>
      <c r="I195" s="31">
        <f t="shared" si="369"/>
        <v>83.73</v>
      </c>
      <c r="J195" s="31">
        <f t="shared" ref="J195" si="431">H195*0.06</f>
        <v>55.82</v>
      </c>
      <c r="K195" s="31">
        <f t="shared" ref="K195" si="432">H195+I195+J195</f>
        <v>1069.93</v>
      </c>
      <c r="M195" s="3"/>
      <c r="N195" s="33">
        <f t="shared" ref="N195" si="433">M195*F195</f>
        <v>0</v>
      </c>
      <c r="O195" s="39">
        <f t="shared" si="373"/>
        <v>0</v>
      </c>
      <c r="P195" s="35">
        <f t="shared" ref="P195" si="434">N195*$N$2</f>
        <v>0</v>
      </c>
      <c r="Q195" s="33">
        <f t="shared" ref="Q195" si="435">N195+O195+P195</f>
        <v>0</v>
      </c>
    </row>
    <row r="196" spans="1:17" ht="68.25" thickBot="1" x14ac:dyDescent="0.3">
      <c r="A196" s="30"/>
      <c r="B196" s="30"/>
      <c r="C196" s="30"/>
      <c r="D196" s="29" t="s">
        <v>39</v>
      </c>
      <c r="E196" s="30"/>
      <c r="F196" s="30"/>
      <c r="G196" s="30"/>
      <c r="H196" s="30"/>
      <c r="I196" s="30"/>
      <c r="J196" s="30"/>
      <c r="K196" s="30"/>
      <c r="M196" s="40"/>
      <c r="N196" s="41"/>
      <c r="O196" s="41"/>
      <c r="P196" s="42"/>
      <c r="Q196" s="43"/>
    </row>
    <row r="197" spans="1:17" x14ac:dyDescent="0.25">
      <c r="A197" s="27" t="s">
        <v>40</v>
      </c>
      <c r="B197" s="28" t="s">
        <v>11</v>
      </c>
      <c r="C197" s="28" t="s">
        <v>12</v>
      </c>
      <c r="D197" s="29" t="s">
        <v>41</v>
      </c>
      <c r="E197" s="30"/>
      <c r="F197" s="31">
        <v>1</v>
      </c>
      <c r="G197" s="31">
        <v>12830.48</v>
      </c>
      <c r="H197" s="32">
        <f>ROUND(F197*G197,2)</f>
        <v>12830.48</v>
      </c>
      <c r="I197" s="31">
        <f t="shared" si="369"/>
        <v>1154.74</v>
      </c>
      <c r="J197" s="31">
        <f t="shared" ref="J197" si="436">H197*0.06</f>
        <v>769.83</v>
      </c>
      <c r="K197" s="31">
        <f t="shared" ref="K197" si="437">H197+I197+J197</f>
        <v>14755.05</v>
      </c>
      <c r="M197" s="3"/>
      <c r="N197" s="33">
        <f t="shared" ref="N197" si="438">M197*F197</f>
        <v>0</v>
      </c>
      <c r="O197" s="39">
        <f t="shared" si="373"/>
        <v>0</v>
      </c>
      <c r="P197" s="35">
        <f t="shared" ref="P197" si="439">N197*$N$2</f>
        <v>0</v>
      </c>
      <c r="Q197" s="33">
        <f t="shared" ref="Q197" si="440">N197+O197+P197</f>
        <v>0</v>
      </c>
    </row>
    <row r="198" spans="1:17" ht="237" thickBot="1" x14ac:dyDescent="0.3">
      <c r="A198" s="30"/>
      <c r="B198" s="30"/>
      <c r="C198" s="30"/>
      <c r="D198" s="29" t="s">
        <v>42</v>
      </c>
      <c r="E198" s="30"/>
      <c r="F198" s="30"/>
      <c r="G198" s="30"/>
      <c r="H198" s="30"/>
      <c r="I198" s="30"/>
      <c r="J198" s="30"/>
      <c r="K198" s="30"/>
      <c r="M198" s="40"/>
      <c r="N198" s="41"/>
      <c r="O198" s="41"/>
      <c r="P198" s="42"/>
      <c r="Q198" s="43"/>
    </row>
    <row r="199" spans="1:17" x14ac:dyDescent="0.25">
      <c r="A199" s="27" t="s">
        <v>43</v>
      </c>
      <c r="B199" s="28" t="s">
        <v>11</v>
      </c>
      <c r="C199" s="28" t="s">
        <v>44</v>
      </c>
      <c r="D199" s="29" t="s">
        <v>45</v>
      </c>
      <c r="E199" s="30"/>
      <c r="F199" s="31">
        <v>110</v>
      </c>
      <c r="G199" s="31">
        <v>13.55</v>
      </c>
      <c r="H199" s="32">
        <f>ROUND(F199*G199,2)</f>
        <v>1490.5</v>
      </c>
      <c r="I199" s="31">
        <f t="shared" si="369"/>
        <v>134.15</v>
      </c>
      <c r="J199" s="31">
        <f t="shared" ref="J199" si="441">H199*0.06</f>
        <v>89.43</v>
      </c>
      <c r="K199" s="31">
        <f t="shared" ref="K199" si="442">H199+I199+J199</f>
        <v>1714.08</v>
      </c>
      <c r="M199" s="3"/>
      <c r="N199" s="33">
        <f t="shared" ref="N199" si="443">M199*F199</f>
        <v>0</v>
      </c>
      <c r="O199" s="39">
        <f t="shared" si="373"/>
        <v>0</v>
      </c>
      <c r="P199" s="35">
        <f t="shared" ref="P199" si="444">N199*$N$2</f>
        <v>0</v>
      </c>
      <c r="Q199" s="33">
        <f t="shared" ref="Q199" si="445">N199+O199+P199</f>
        <v>0</v>
      </c>
    </row>
    <row r="200" spans="1:17" ht="135.75" thickBot="1" x14ac:dyDescent="0.3">
      <c r="A200" s="30"/>
      <c r="B200" s="30"/>
      <c r="C200" s="30"/>
      <c r="D200" s="29" t="s">
        <v>46</v>
      </c>
      <c r="E200" s="30"/>
      <c r="F200" s="30"/>
      <c r="G200" s="30"/>
      <c r="H200" s="30"/>
      <c r="I200" s="30"/>
      <c r="J200" s="30"/>
      <c r="K200" s="30"/>
      <c r="M200" s="40"/>
      <c r="N200" s="41"/>
      <c r="O200" s="41"/>
      <c r="P200" s="42"/>
      <c r="Q200" s="43"/>
    </row>
    <row r="201" spans="1:17" x14ac:dyDescent="0.25">
      <c r="A201" s="27" t="s">
        <v>47</v>
      </c>
      <c r="B201" s="28" t="s">
        <v>11</v>
      </c>
      <c r="C201" s="28" t="s">
        <v>12</v>
      </c>
      <c r="D201" s="29" t="s">
        <v>48</v>
      </c>
      <c r="E201" s="30"/>
      <c r="F201" s="31">
        <v>1</v>
      </c>
      <c r="G201" s="31">
        <v>1561.6</v>
      </c>
      <c r="H201" s="32">
        <f>ROUND(F201*G201,2)</f>
        <v>1561.6</v>
      </c>
      <c r="I201" s="31">
        <f t="shared" si="369"/>
        <v>140.54</v>
      </c>
      <c r="J201" s="31">
        <f t="shared" ref="J201" si="446">H201*0.06</f>
        <v>93.7</v>
      </c>
      <c r="K201" s="31">
        <f t="shared" ref="K201" si="447">H201+I201+J201</f>
        <v>1795.84</v>
      </c>
      <c r="M201" s="3"/>
      <c r="N201" s="33">
        <f t="shared" ref="N201" si="448">M201*F201</f>
        <v>0</v>
      </c>
      <c r="O201" s="39">
        <f t="shared" si="373"/>
        <v>0</v>
      </c>
      <c r="P201" s="35">
        <f t="shared" ref="P201" si="449">N201*$N$2</f>
        <v>0</v>
      </c>
      <c r="Q201" s="33">
        <f t="shared" ref="Q201" si="450">N201+O201+P201</f>
        <v>0</v>
      </c>
    </row>
    <row r="202" spans="1:17" ht="79.5" thickBot="1" x14ac:dyDescent="0.3">
      <c r="A202" s="30"/>
      <c r="B202" s="30"/>
      <c r="C202" s="30"/>
      <c r="D202" s="29" t="s">
        <v>49</v>
      </c>
      <c r="E202" s="30"/>
      <c r="F202" s="30"/>
      <c r="G202" s="30"/>
      <c r="H202" s="30"/>
      <c r="I202" s="30"/>
      <c r="J202" s="30"/>
      <c r="K202" s="30"/>
      <c r="M202" s="40"/>
      <c r="N202" s="41"/>
      <c r="O202" s="41"/>
      <c r="P202" s="42"/>
      <c r="Q202" s="43"/>
    </row>
    <row r="203" spans="1:17" x14ac:dyDescent="0.25">
      <c r="A203" s="27" t="s">
        <v>50</v>
      </c>
      <c r="B203" s="28" t="s">
        <v>11</v>
      </c>
      <c r="C203" s="28" t="s">
        <v>44</v>
      </c>
      <c r="D203" s="29" t="s">
        <v>51</v>
      </c>
      <c r="E203" s="30"/>
      <c r="F203" s="31">
        <v>110</v>
      </c>
      <c r="G203" s="31">
        <v>4.5199999999999996</v>
      </c>
      <c r="H203" s="32">
        <f>ROUND(F203*G203,2)</f>
        <v>497.2</v>
      </c>
      <c r="I203" s="31">
        <f t="shared" si="369"/>
        <v>44.75</v>
      </c>
      <c r="J203" s="31">
        <f t="shared" ref="J203" si="451">H203*0.06</f>
        <v>29.83</v>
      </c>
      <c r="K203" s="31">
        <f t="shared" ref="K203" si="452">H203+I203+J203</f>
        <v>571.78</v>
      </c>
      <c r="M203" s="3"/>
      <c r="N203" s="33">
        <f t="shared" ref="N203" si="453">M203*F203</f>
        <v>0</v>
      </c>
      <c r="O203" s="39">
        <f t="shared" si="373"/>
        <v>0</v>
      </c>
      <c r="P203" s="35">
        <f t="shared" ref="P203" si="454">N203*$N$2</f>
        <v>0</v>
      </c>
      <c r="Q203" s="33">
        <f t="shared" ref="Q203" si="455">N203+O203+P203</f>
        <v>0</v>
      </c>
    </row>
    <row r="204" spans="1:17" ht="68.25" thickBot="1" x14ac:dyDescent="0.3">
      <c r="A204" s="30"/>
      <c r="B204" s="30"/>
      <c r="C204" s="30"/>
      <c r="D204" s="29" t="s">
        <v>52</v>
      </c>
      <c r="E204" s="30"/>
      <c r="F204" s="30"/>
      <c r="G204" s="30"/>
      <c r="H204" s="30"/>
      <c r="I204" s="30"/>
      <c r="J204" s="30"/>
      <c r="K204" s="30"/>
      <c r="M204" s="40"/>
      <c r="N204" s="41"/>
      <c r="O204" s="41"/>
      <c r="P204" s="42"/>
      <c r="Q204" s="43"/>
    </row>
    <row r="205" spans="1:17" x14ac:dyDescent="0.25">
      <c r="A205" s="27" t="s">
        <v>53</v>
      </c>
      <c r="B205" s="28" t="s">
        <v>11</v>
      </c>
      <c r="C205" s="28" t="s">
        <v>12</v>
      </c>
      <c r="D205" s="29" t="s">
        <v>54</v>
      </c>
      <c r="E205" s="30"/>
      <c r="F205" s="31">
        <v>1</v>
      </c>
      <c r="G205" s="31">
        <v>852.8</v>
      </c>
      <c r="H205" s="32">
        <f>ROUND(F205*G205,2)</f>
        <v>852.8</v>
      </c>
      <c r="I205" s="31">
        <f t="shared" si="369"/>
        <v>76.75</v>
      </c>
      <c r="J205" s="31">
        <f t="shared" ref="J205" si="456">H205*0.06</f>
        <v>51.17</v>
      </c>
      <c r="K205" s="31">
        <f t="shared" ref="K205" si="457">H205+I205+J205</f>
        <v>980.72</v>
      </c>
      <c r="M205" s="3"/>
      <c r="N205" s="33">
        <f t="shared" ref="N205" si="458">M205*F205</f>
        <v>0</v>
      </c>
      <c r="O205" s="39">
        <f t="shared" si="373"/>
        <v>0</v>
      </c>
      <c r="P205" s="35">
        <f t="shared" ref="P205" si="459">N205*$N$2</f>
        <v>0</v>
      </c>
      <c r="Q205" s="33">
        <f t="shared" ref="Q205" si="460">N205+O205+P205</f>
        <v>0</v>
      </c>
    </row>
    <row r="206" spans="1:17" ht="34.5" thickBot="1" x14ac:dyDescent="0.3">
      <c r="A206" s="30"/>
      <c r="B206" s="30"/>
      <c r="C206" s="30"/>
      <c r="D206" s="29" t="s">
        <v>55</v>
      </c>
      <c r="E206" s="30"/>
      <c r="F206" s="30"/>
      <c r="G206" s="30"/>
      <c r="H206" s="30"/>
      <c r="I206" s="30"/>
      <c r="J206" s="30"/>
      <c r="K206" s="30"/>
      <c r="M206" s="40"/>
      <c r="N206" s="41"/>
      <c r="O206" s="41"/>
      <c r="P206" s="42"/>
      <c r="Q206" s="43"/>
    </row>
    <row r="207" spans="1:17" x14ac:dyDescent="0.25">
      <c r="A207" s="27" t="s">
        <v>56</v>
      </c>
      <c r="B207" s="28" t="s">
        <v>11</v>
      </c>
      <c r="C207" s="28" t="s">
        <v>12</v>
      </c>
      <c r="D207" s="29" t="s">
        <v>57</v>
      </c>
      <c r="E207" s="30"/>
      <c r="F207" s="31">
        <v>1</v>
      </c>
      <c r="G207" s="31">
        <v>476</v>
      </c>
      <c r="H207" s="32">
        <f>ROUND(F207*G207,2)</f>
        <v>476</v>
      </c>
      <c r="I207" s="31">
        <f t="shared" si="369"/>
        <v>42.84</v>
      </c>
      <c r="J207" s="31">
        <f t="shared" ref="J207" si="461">H207*0.06</f>
        <v>28.56</v>
      </c>
      <c r="K207" s="31">
        <f t="shared" ref="K207" si="462">H207+I207+J207</f>
        <v>547.4</v>
      </c>
      <c r="M207" s="3"/>
      <c r="N207" s="33">
        <f t="shared" ref="N207" si="463">M207*F207</f>
        <v>0</v>
      </c>
      <c r="O207" s="39">
        <f t="shared" si="373"/>
        <v>0</v>
      </c>
      <c r="P207" s="35">
        <f t="shared" ref="P207" si="464">N207*$N$2</f>
        <v>0</v>
      </c>
      <c r="Q207" s="33">
        <f t="shared" ref="Q207" si="465">N207+O207+P207</f>
        <v>0</v>
      </c>
    </row>
    <row r="208" spans="1:17" ht="90.75" thickBot="1" x14ac:dyDescent="0.3">
      <c r="A208" s="30"/>
      <c r="B208" s="30"/>
      <c r="C208" s="30"/>
      <c r="D208" s="29" t="s">
        <v>58</v>
      </c>
      <c r="E208" s="30"/>
      <c r="F208" s="30"/>
      <c r="G208" s="30"/>
      <c r="H208" s="30"/>
      <c r="I208" s="30"/>
      <c r="J208" s="30"/>
      <c r="K208" s="30"/>
      <c r="M208" s="40"/>
      <c r="N208" s="41"/>
      <c r="O208" s="41"/>
      <c r="P208" s="42"/>
      <c r="Q208" s="43"/>
    </row>
    <row r="209" spans="1:17" x14ac:dyDescent="0.25">
      <c r="A209" s="27" t="s">
        <v>110</v>
      </c>
      <c r="B209" s="28" t="s">
        <v>11</v>
      </c>
      <c r="C209" s="28" t="s">
        <v>12</v>
      </c>
      <c r="D209" s="29" t="s">
        <v>111</v>
      </c>
      <c r="E209" s="30"/>
      <c r="F209" s="31">
        <v>1</v>
      </c>
      <c r="G209" s="31">
        <v>264</v>
      </c>
      <c r="H209" s="32">
        <f>ROUND(F209*G209,2)</f>
        <v>264</v>
      </c>
      <c r="I209" s="31">
        <f t="shared" si="369"/>
        <v>23.76</v>
      </c>
      <c r="J209" s="31">
        <f t="shared" ref="J209:J210" si="466">H209*0.06</f>
        <v>15.84</v>
      </c>
      <c r="K209" s="31">
        <f t="shared" ref="K209:K210" si="467">H209+I209+J209</f>
        <v>303.60000000000002</v>
      </c>
      <c r="M209" s="3"/>
      <c r="N209" s="33">
        <f t="shared" ref="N209" si="468">M209*F209</f>
        <v>0</v>
      </c>
      <c r="O209" s="39">
        <f t="shared" si="373"/>
        <v>0</v>
      </c>
      <c r="P209" s="35">
        <f t="shared" ref="P209" si="469">N209*$N$2</f>
        <v>0</v>
      </c>
      <c r="Q209" s="33">
        <f t="shared" ref="Q209" si="470">N209+O209+P209</f>
        <v>0</v>
      </c>
    </row>
    <row r="210" spans="1:17" x14ac:dyDescent="0.25">
      <c r="A210" s="27" t="s">
        <v>59</v>
      </c>
      <c r="B210" s="28" t="s">
        <v>11</v>
      </c>
      <c r="C210" s="28" t="s">
        <v>60</v>
      </c>
      <c r="D210" s="29" t="s">
        <v>61</v>
      </c>
      <c r="E210" s="30"/>
      <c r="F210" s="31">
        <v>16</v>
      </c>
      <c r="G210" s="31">
        <v>44</v>
      </c>
      <c r="H210" s="32">
        <f>ROUND(F210*G210,2)</f>
        <v>704</v>
      </c>
      <c r="I210" s="31">
        <f t="shared" si="369"/>
        <v>63.36</v>
      </c>
      <c r="J210" s="31">
        <f t="shared" si="466"/>
        <v>42.24</v>
      </c>
      <c r="K210" s="31">
        <f t="shared" si="467"/>
        <v>809.6</v>
      </c>
      <c r="M210" s="3"/>
      <c r="N210" s="33">
        <f t="shared" ref="N210" si="471">M210*F210</f>
        <v>0</v>
      </c>
      <c r="O210" s="39">
        <f t="shared" si="373"/>
        <v>0</v>
      </c>
      <c r="P210" s="35">
        <f t="shared" ref="P210" si="472">N210*$N$2</f>
        <v>0</v>
      </c>
      <c r="Q210" s="33">
        <f t="shared" ref="Q210" si="473">N210+O210+P210</f>
        <v>0</v>
      </c>
    </row>
    <row r="211" spans="1:17" x14ac:dyDescent="0.25">
      <c r="A211" s="30"/>
      <c r="B211" s="30"/>
      <c r="C211" s="30"/>
      <c r="D211" s="44"/>
      <c r="E211" s="45" t="s">
        <v>112</v>
      </c>
      <c r="F211" s="46"/>
      <c r="G211" s="47"/>
      <c r="H211" s="47">
        <f>SUM(H171:H210)</f>
        <v>39269.21</v>
      </c>
      <c r="I211" s="47"/>
      <c r="J211" s="47"/>
      <c r="K211" s="47">
        <f>SUM(K171:K210)</f>
        <v>45159.6</v>
      </c>
      <c r="N211" s="48">
        <f>SUM(N171:N210)</f>
        <v>0</v>
      </c>
      <c r="Q211" s="48">
        <f>SUM(Q171:Q210)</f>
        <v>0</v>
      </c>
    </row>
    <row r="212" spans="1:17" ht="0.95" customHeight="1" x14ac:dyDescent="0.25">
      <c r="A212" s="49"/>
      <c r="B212" s="49"/>
      <c r="C212" s="49"/>
      <c r="D212" s="50"/>
      <c r="E212" s="49"/>
      <c r="F212" s="49"/>
      <c r="G212" s="49"/>
      <c r="H212" s="49"/>
      <c r="I212" s="49"/>
      <c r="J212" s="49"/>
      <c r="K212" s="49"/>
    </row>
    <row r="213" spans="1:17" x14ac:dyDescent="0.25">
      <c r="A213" s="19" t="s">
        <v>113</v>
      </c>
      <c r="B213" s="19" t="s">
        <v>7</v>
      </c>
      <c r="C213" s="19" t="s">
        <v>8</v>
      </c>
      <c r="D213" s="20" t="s">
        <v>114</v>
      </c>
      <c r="E213" s="21"/>
      <c r="F213" s="22"/>
      <c r="G213" s="23"/>
      <c r="H213" s="23"/>
      <c r="I213" s="23"/>
      <c r="J213" s="23"/>
      <c r="K213" s="23"/>
    </row>
    <row r="214" spans="1:17" x14ac:dyDescent="0.25">
      <c r="A214" s="27" t="s">
        <v>10</v>
      </c>
      <c r="B214" s="28" t="s">
        <v>11</v>
      </c>
      <c r="C214" s="28" t="s">
        <v>12</v>
      </c>
      <c r="D214" s="29" t="s">
        <v>13</v>
      </c>
      <c r="E214" s="30"/>
      <c r="F214" s="31">
        <v>16</v>
      </c>
      <c r="G214" s="31">
        <v>208.68</v>
      </c>
      <c r="H214" s="32">
        <f>ROUND(F214*G214,2)</f>
        <v>3338.88</v>
      </c>
      <c r="I214" s="31">
        <f t="shared" ref="I214:I264" si="474">H214*0.09</f>
        <v>300.5</v>
      </c>
      <c r="J214" s="31">
        <f t="shared" ref="J214" si="475">H214*0.06</f>
        <v>200.33</v>
      </c>
      <c r="K214" s="31">
        <f t="shared" ref="K214" si="476">H214+I214+J214</f>
        <v>3839.71</v>
      </c>
      <c r="M214" s="3"/>
      <c r="N214" s="33">
        <f t="shared" ref="N214" si="477">M214*F214</f>
        <v>0</v>
      </c>
      <c r="O214" s="39">
        <f t="shared" ref="O214:O264" si="478">N214*$N$1</f>
        <v>0</v>
      </c>
      <c r="P214" s="35">
        <f t="shared" ref="P214" si="479">N214*$N$2</f>
        <v>0</v>
      </c>
      <c r="Q214" s="33">
        <f t="shared" ref="Q214" si="480">N214+O214+P214</f>
        <v>0</v>
      </c>
    </row>
    <row r="215" spans="1:17" ht="90.75" thickBot="1" x14ac:dyDescent="0.3">
      <c r="A215" s="30"/>
      <c r="B215" s="30"/>
      <c r="C215" s="30"/>
      <c r="D215" s="29" t="s">
        <v>14</v>
      </c>
      <c r="E215" s="30"/>
      <c r="F215" s="30"/>
      <c r="G215" s="30"/>
      <c r="H215" s="30"/>
      <c r="I215" s="30"/>
      <c r="J215" s="30"/>
      <c r="K215" s="30"/>
      <c r="M215" s="40"/>
      <c r="N215" s="41"/>
      <c r="O215" s="41"/>
      <c r="P215" s="42"/>
      <c r="Q215" s="43"/>
    </row>
    <row r="216" spans="1:17" x14ac:dyDescent="0.25">
      <c r="A216" s="27" t="s">
        <v>15</v>
      </c>
      <c r="B216" s="28" t="s">
        <v>11</v>
      </c>
      <c r="C216" s="28" t="s">
        <v>12</v>
      </c>
      <c r="D216" s="29" t="s">
        <v>16</v>
      </c>
      <c r="E216" s="30"/>
      <c r="F216" s="31">
        <v>1</v>
      </c>
      <c r="G216" s="31">
        <v>1598.9</v>
      </c>
      <c r="H216" s="32">
        <f>ROUND(F216*G216,2)</f>
        <v>1598.9</v>
      </c>
      <c r="I216" s="31">
        <f t="shared" si="474"/>
        <v>143.9</v>
      </c>
      <c r="J216" s="31">
        <f t="shared" ref="J216" si="481">H216*0.06</f>
        <v>95.93</v>
      </c>
      <c r="K216" s="31">
        <f t="shared" ref="K216" si="482">H216+I216+J216</f>
        <v>1838.73</v>
      </c>
      <c r="M216" s="3"/>
      <c r="N216" s="33">
        <f t="shared" ref="N216" si="483">M216*F216</f>
        <v>0</v>
      </c>
      <c r="O216" s="39">
        <f t="shared" si="478"/>
        <v>0</v>
      </c>
      <c r="P216" s="35">
        <f t="shared" ref="P216" si="484">N216*$N$2</f>
        <v>0</v>
      </c>
      <c r="Q216" s="33">
        <f t="shared" ref="Q216" si="485">N216+O216+P216</f>
        <v>0</v>
      </c>
    </row>
    <row r="217" spans="1:17" ht="203.25" thickBot="1" x14ac:dyDescent="0.3">
      <c r="A217" s="30"/>
      <c r="B217" s="30"/>
      <c r="C217" s="30"/>
      <c r="D217" s="29" t="s">
        <v>17</v>
      </c>
      <c r="E217" s="30"/>
      <c r="F217" s="30"/>
      <c r="G217" s="30"/>
      <c r="H217" s="30"/>
      <c r="I217" s="30"/>
      <c r="J217" s="30"/>
      <c r="K217" s="30"/>
      <c r="M217" s="40"/>
      <c r="N217" s="41"/>
      <c r="O217" s="41"/>
      <c r="P217" s="42"/>
      <c r="Q217" s="43"/>
    </row>
    <row r="218" spans="1:17" x14ac:dyDescent="0.25">
      <c r="A218" s="27" t="s">
        <v>86</v>
      </c>
      <c r="B218" s="28" t="s">
        <v>11</v>
      </c>
      <c r="C218" s="28" t="s">
        <v>12</v>
      </c>
      <c r="D218" s="29" t="s">
        <v>87</v>
      </c>
      <c r="E218" s="30"/>
      <c r="F218" s="31">
        <v>2</v>
      </c>
      <c r="G218" s="31">
        <v>760.78</v>
      </c>
      <c r="H218" s="32">
        <f>ROUND(F218*G218,2)</f>
        <v>1521.56</v>
      </c>
      <c r="I218" s="31">
        <f t="shared" si="474"/>
        <v>136.94</v>
      </c>
      <c r="J218" s="31">
        <f t="shared" ref="J218" si="486">H218*0.06</f>
        <v>91.29</v>
      </c>
      <c r="K218" s="31">
        <f t="shared" ref="K218" si="487">H218+I218+J218</f>
        <v>1749.79</v>
      </c>
      <c r="M218" s="3"/>
      <c r="N218" s="33">
        <f t="shared" ref="N218" si="488">M218*F218</f>
        <v>0</v>
      </c>
      <c r="O218" s="39">
        <f t="shared" si="478"/>
        <v>0</v>
      </c>
      <c r="P218" s="35">
        <f t="shared" ref="P218" si="489">N218*$N$2</f>
        <v>0</v>
      </c>
      <c r="Q218" s="33">
        <f t="shared" ref="Q218" si="490">N218+O218+P218</f>
        <v>0</v>
      </c>
    </row>
    <row r="219" spans="1:17" ht="102" thickBot="1" x14ac:dyDescent="0.3">
      <c r="A219" s="30"/>
      <c r="B219" s="30"/>
      <c r="C219" s="30"/>
      <c r="D219" s="29" t="s">
        <v>88</v>
      </c>
      <c r="E219" s="30"/>
      <c r="F219" s="30"/>
      <c r="G219" s="30"/>
      <c r="H219" s="30"/>
      <c r="I219" s="30"/>
      <c r="J219" s="30"/>
      <c r="K219" s="30"/>
      <c r="M219" s="40"/>
      <c r="N219" s="41"/>
      <c r="O219" s="41"/>
      <c r="P219" s="42"/>
      <c r="Q219" s="43"/>
    </row>
    <row r="220" spans="1:17" x14ac:dyDescent="0.25">
      <c r="A220" s="27" t="s">
        <v>68</v>
      </c>
      <c r="B220" s="28" t="s">
        <v>11</v>
      </c>
      <c r="C220" s="28" t="s">
        <v>12</v>
      </c>
      <c r="D220" s="29" t="s">
        <v>69</v>
      </c>
      <c r="E220" s="30"/>
      <c r="F220" s="31">
        <v>1</v>
      </c>
      <c r="G220" s="31">
        <v>650.78</v>
      </c>
      <c r="H220" s="32">
        <f>ROUND(F220*G220,2)</f>
        <v>650.78</v>
      </c>
      <c r="I220" s="31">
        <f t="shared" si="474"/>
        <v>58.57</v>
      </c>
      <c r="J220" s="31">
        <f t="shared" ref="J220" si="491">H220*0.06</f>
        <v>39.049999999999997</v>
      </c>
      <c r="K220" s="31">
        <f t="shared" ref="K220" si="492">H220+I220+J220</f>
        <v>748.4</v>
      </c>
      <c r="M220" s="3"/>
      <c r="N220" s="33">
        <f t="shared" ref="N220" si="493">M220*F220</f>
        <v>0</v>
      </c>
      <c r="O220" s="39">
        <f t="shared" si="478"/>
        <v>0</v>
      </c>
      <c r="P220" s="35">
        <f t="shared" ref="P220" si="494">N220*$N$2</f>
        <v>0</v>
      </c>
      <c r="Q220" s="33">
        <f t="shared" ref="Q220" si="495">N220+O220+P220</f>
        <v>0</v>
      </c>
    </row>
    <row r="221" spans="1:17" ht="45.75" thickBot="1" x14ac:dyDescent="0.3">
      <c r="A221" s="30"/>
      <c r="B221" s="30"/>
      <c r="C221" s="30"/>
      <c r="D221" s="29" t="s">
        <v>70</v>
      </c>
      <c r="E221" s="30"/>
      <c r="F221" s="30"/>
      <c r="G221" s="30"/>
      <c r="H221" s="30"/>
      <c r="I221" s="30"/>
      <c r="J221" s="30"/>
      <c r="K221" s="30"/>
      <c r="M221" s="40"/>
      <c r="N221" s="41"/>
      <c r="O221" s="41"/>
      <c r="P221" s="42"/>
      <c r="Q221" s="43"/>
    </row>
    <row r="222" spans="1:17" ht="22.5" x14ac:dyDescent="0.25">
      <c r="A222" s="27" t="s">
        <v>18</v>
      </c>
      <c r="B222" s="28" t="s">
        <v>11</v>
      </c>
      <c r="C222" s="28" t="s">
        <v>19</v>
      </c>
      <c r="D222" s="29" t="s">
        <v>20</v>
      </c>
      <c r="E222" s="30"/>
      <c r="F222" s="31">
        <v>14</v>
      </c>
      <c r="G222" s="31">
        <v>36.19</v>
      </c>
      <c r="H222" s="32">
        <f>ROUND(F222*G222,2)</f>
        <v>506.66</v>
      </c>
      <c r="I222" s="31">
        <f t="shared" si="474"/>
        <v>45.6</v>
      </c>
      <c r="J222" s="31">
        <f t="shared" ref="J222" si="496">H222*0.06</f>
        <v>30.4</v>
      </c>
      <c r="K222" s="31">
        <f t="shared" ref="K222" si="497">H222+I222+J222</f>
        <v>582.66</v>
      </c>
      <c r="M222" s="3"/>
      <c r="N222" s="33">
        <f t="shared" ref="N222" si="498">M222*F222</f>
        <v>0</v>
      </c>
      <c r="O222" s="39">
        <f t="shared" si="478"/>
        <v>0</v>
      </c>
      <c r="P222" s="35">
        <f t="shared" ref="P222" si="499">N222*$N$2</f>
        <v>0</v>
      </c>
      <c r="Q222" s="33">
        <f t="shared" ref="Q222" si="500">N222+O222+P222</f>
        <v>0</v>
      </c>
    </row>
    <row r="223" spans="1:17" ht="90.75" thickBot="1" x14ac:dyDescent="0.3">
      <c r="A223" s="30"/>
      <c r="B223" s="30"/>
      <c r="C223" s="30"/>
      <c r="D223" s="29" t="s">
        <v>21</v>
      </c>
      <c r="E223" s="30"/>
      <c r="F223" s="30"/>
      <c r="G223" s="30"/>
      <c r="H223" s="30"/>
      <c r="I223" s="30"/>
      <c r="J223" s="30"/>
      <c r="K223" s="30"/>
      <c r="M223" s="40"/>
      <c r="N223" s="41"/>
      <c r="O223" s="41"/>
      <c r="P223" s="42"/>
      <c r="Q223" s="43"/>
    </row>
    <row r="224" spans="1:17" x14ac:dyDescent="0.25">
      <c r="A224" s="27" t="s">
        <v>115</v>
      </c>
      <c r="B224" s="28" t="s">
        <v>11</v>
      </c>
      <c r="C224" s="28" t="s">
        <v>12</v>
      </c>
      <c r="D224" s="29" t="s">
        <v>116</v>
      </c>
      <c r="E224" s="30"/>
      <c r="F224" s="31">
        <v>1</v>
      </c>
      <c r="G224" s="31">
        <v>502.78</v>
      </c>
      <c r="H224" s="32">
        <f>ROUND(F224*G224,2)</f>
        <v>502.78</v>
      </c>
      <c r="I224" s="31">
        <f t="shared" si="474"/>
        <v>45.25</v>
      </c>
      <c r="J224" s="31">
        <f t="shared" ref="J224" si="501">H224*0.06</f>
        <v>30.17</v>
      </c>
      <c r="K224" s="31">
        <f t="shared" ref="K224" si="502">H224+I224+J224</f>
        <v>578.20000000000005</v>
      </c>
      <c r="M224" s="3"/>
      <c r="N224" s="33">
        <f t="shared" ref="N224" si="503">M224*F224</f>
        <v>0</v>
      </c>
      <c r="O224" s="39">
        <f t="shared" si="478"/>
        <v>0</v>
      </c>
      <c r="P224" s="35">
        <f t="shared" ref="P224" si="504">N224*$N$2</f>
        <v>0</v>
      </c>
      <c r="Q224" s="33">
        <f t="shared" ref="Q224" si="505">N224+O224+P224</f>
        <v>0</v>
      </c>
    </row>
    <row r="225" spans="1:17" ht="23.25" thickBot="1" x14ac:dyDescent="0.3">
      <c r="A225" s="30"/>
      <c r="B225" s="30"/>
      <c r="C225" s="30"/>
      <c r="D225" s="29" t="s">
        <v>117</v>
      </c>
      <c r="E225" s="30"/>
      <c r="F225" s="30"/>
      <c r="G225" s="30"/>
      <c r="H225" s="30"/>
      <c r="I225" s="30"/>
      <c r="J225" s="30"/>
      <c r="K225" s="30"/>
      <c r="M225" s="40"/>
      <c r="N225" s="41"/>
      <c r="O225" s="41"/>
      <c r="P225" s="42"/>
      <c r="Q225" s="43"/>
    </row>
    <row r="226" spans="1:17" x14ac:dyDescent="0.25">
      <c r="A226" s="27" t="s">
        <v>89</v>
      </c>
      <c r="B226" s="28" t="s">
        <v>11</v>
      </c>
      <c r="C226" s="28" t="s">
        <v>12</v>
      </c>
      <c r="D226" s="29" t="s">
        <v>90</v>
      </c>
      <c r="E226" s="30"/>
      <c r="F226" s="31">
        <v>2</v>
      </c>
      <c r="G226" s="31">
        <v>276.35000000000002</v>
      </c>
      <c r="H226" s="32">
        <f>ROUND(F226*G226,2)</f>
        <v>552.70000000000005</v>
      </c>
      <c r="I226" s="31">
        <f t="shared" si="474"/>
        <v>49.74</v>
      </c>
      <c r="J226" s="31">
        <f t="shared" ref="J226" si="506">H226*0.06</f>
        <v>33.159999999999997</v>
      </c>
      <c r="K226" s="31">
        <f t="shared" ref="K226" si="507">H226+I226+J226</f>
        <v>635.6</v>
      </c>
      <c r="M226" s="3"/>
      <c r="N226" s="33">
        <f t="shared" ref="N226" si="508">M226*F226</f>
        <v>0</v>
      </c>
      <c r="O226" s="39">
        <f t="shared" si="478"/>
        <v>0</v>
      </c>
      <c r="P226" s="35">
        <f t="shared" ref="P226" si="509">N226*$N$2</f>
        <v>0</v>
      </c>
      <c r="Q226" s="33">
        <f t="shared" ref="Q226" si="510">N226+O226+P226</f>
        <v>0</v>
      </c>
    </row>
    <row r="227" spans="1:17" ht="102" thickBot="1" x14ac:dyDescent="0.3">
      <c r="A227" s="30"/>
      <c r="B227" s="30"/>
      <c r="C227" s="30"/>
      <c r="D227" s="29" t="s">
        <v>91</v>
      </c>
      <c r="E227" s="30"/>
      <c r="F227" s="30"/>
      <c r="G227" s="30"/>
      <c r="H227" s="30"/>
      <c r="I227" s="30"/>
      <c r="J227" s="30"/>
      <c r="K227" s="30"/>
      <c r="M227" s="40"/>
      <c r="N227" s="41"/>
      <c r="O227" s="41"/>
      <c r="P227" s="42"/>
      <c r="Q227" s="43"/>
    </row>
    <row r="228" spans="1:17" x14ac:dyDescent="0.25">
      <c r="A228" s="27" t="s">
        <v>25</v>
      </c>
      <c r="B228" s="28" t="s">
        <v>11</v>
      </c>
      <c r="C228" s="28" t="s">
        <v>12</v>
      </c>
      <c r="D228" s="29" t="s">
        <v>26</v>
      </c>
      <c r="E228" s="30"/>
      <c r="F228" s="31">
        <v>1</v>
      </c>
      <c r="G228" s="31">
        <v>349.34</v>
      </c>
      <c r="H228" s="32">
        <f>ROUND(F228*G228,2)</f>
        <v>349.34</v>
      </c>
      <c r="I228" s="31">
        <f t="shared" si="474"/>
        <v>31.44</v>
      </c>
      <c r="J228" s="31">
        <f t="shared" ref="J228" si="511">H228*0.06</f>
        <v>20.96</v>
      </c>
      <c r="K228" s="31">
        <f t="shared" ref="K228" si="512">H228+I228+J228</f>
        <v>401.74</v>
      </c>
      <c r="M228" s="3"/>
      <c r="N228" s="33">
        <f t="shared" ref="N228" si="513">M228*F228</f>
        <v>0</v>
      </c>
      <c r="O228" s="39">
        <f t="shared" si="478"/>
        <v>0</v>
      </c>
      <c r="P228" s="35">
        <f t="shared" ref="P228" si="514">N228*$N$2</f>
        <v>0</v>
      </c>
      <c r="Q228" s="33">
        <f t="shared" ref="Q228" si="515">N228+O228+P228</f>
        <v>0</v>
      </c>
    </row>
    <row r="229" spans="1:17" ht="79.5" thickBot="1" x14ac:dyDescent="0.3">
      <c r="A229" s="30"/>
      <c r="B229" s="30"/>
      <c r="C229" s="30"/>
      <c r="D229" s="29" t="s">
        <v>27</v>
      </c>
      <c r="E229" s="30"/>
      <c r="F229" s="30"/>
      <c r="G229" s="30"/>
      <c r="H229" s="30"/>
      <c r="I229" s="30"/>
      <c r="J229" s="30"/>
      <c r="K229" s="30"/>
      <c r="M229" s="40"/>
      <c r="N229" s="41"/>
      <c r="O229" s="41"/>
      <c r="P229" s="42"/>
      <c r="Q229" s="43"/>
    </row>
    <row r="230" spans="1:17" ht="22.5" x14ac:dyDescent="0.25">
      <c r="A230" s="27" t="s">
        <v>22</v>
      </c>
      <c r="B230" s="28" t="s">
        <v>11</v>
      </c>
      <c r="C230" s="28" t="s">
        <v>12</v>
      </c>
      <c r="D230" s="29" t="s">
        <v>23</v>
      </c>
      <c r="E230" s="30"/>
      <c r="F230" s="31">
        <v>2</v>
      </c>
      <c r="G230" s="31">
        <v>1935.46</v>
      </c>
      <c r="H230" s="32">
        <f>ROUND(F230*G230,2)</f>
        <v>3870.92</v>
      </c>
      <c r="I230" s="31">
        <f t="shared" si="474"/>
        <v>348.38</v>
      </c>
      <c r="J230" s="31">
        <f t="shared" ref="J230" si="516">H230*0.06</f>
        <v>232.26</v>
      </c>
      <c r="K230" s="31">
        <f t="shared" ref="K230" si="517">H230+I230+J230</f>
        <v>4451.5600000000004</v>
      </c>
      <c r="M230" s="3"/>
      <c r="N230" s="33">
        <f t="shared" ref="N230" si="518">M230*F230</f>
        <v>0</v>
      </c>
      <c r="O230" s="39">
        <f t="shared" si="478"/>
        <v>0</v>
      </c>
      <c r="P230" s="35">
        <f t="shared" ref="P230" si="519">N230*$N$2</f>
        <v>0</v>
      </c>
      <c r="Q230" s="33">
        <f t="shared" ref="Q230" si="520">N230+O230+P230</f>
        <v>0</v>
      </c>
    </row>
    <row r="231" spans="1:17" ht="102" thickBot="1" x14ac:dyDescent="0.3">
      <c r="A231" s="30"/>
      <c r="B231" s="30"/>
      <c r="C231" s="30"/>
      <c r="D231" s="29" t="s">
        <v>24</v>
      </c>
      <c r="E231" s="30"/>
      <c r="F231" s="30"/>
      <c r="G231" s="30"/>
      <c r="H231" s="30"/>
      <c r="I231" s="30"/>
      <c r="J231" s="30"/>
      <c r="K231" s="30"/>
      <c r="M231" s="40"/>
      <c r="N231" s="41"/>
      <c r="O231" s="41"/>
      <c r="P231" s="42"/>
      <c r="Q231" s="43"/>
    </row>
    <row r="232" spans="1:17" x14ac:dyDescent="0.25">
      <c r="A232" s="27" t="s">
        <v>71</v>
      </c>
      <c r="B232" s="28" t="s">
        <v>11</v>
      </c>
      <c r="C232" s="28" t="s">
        <v>12</v>
      </c>
      <c r="D232" s="29" t="s">
        <v>72</v>
      </c>
      <c r="E232" s="30"/>
      <c r="F232" s="31">
        <v>2</v>
      </c>
      <c r="G232" s="31">
        <v>9112</v>
      </c>
      <c r="H232" s="32">
        <f>ROUND(F232*G232,2)</f>
        <v>18224</v>
      </c>
      <c r="I232" s="31">
        <f t="shared" si="474"/>
        <v>1640.16</v>
      </c>
      <c r="J232" s="31">
        <f t="shared" ref="J232" si="521">H232*0.06</f>
        <v>1093.44</v>
      </c>
      <c r="K232" s="31">
        <f t="shared" ref="K232" si="522">H232+I232+J232</f>
        <v>20957.599999999999</v>
      </c>
      <c r="M232" s="3"/>
      <c r="N232" s="33">
        <f t="shared" ref="N232" si="523">M232*F232</f>
        <v>0</v>
      </c>
      <c r="O232" s="39">
        <f t="shared" si="478"/>
        <v>0</v>
      </c>
      <c r="P232" s="35">
        <f t="shared" ref="P232" si="524">N232*$N$2</f>
        <v>0</v>
      </c>
      <c r="Q232" s="33">
        <f t="shared" ref="Q232" si="525">N232+O232+P232</f>
        <v>0</v>
      </c>
    </row>
    <row r="233" spans="1:17" ht="102" thickBot="1" x14ac:dyDescent="0.3">
      <c r="A233" s="30"/>
      <c r="B233" s="30"/>
      <c r="C233" s="30"/>
      <c r="D233" s="29" t="s">
        <v>73</v>
      </c>
      <c r="E233" s="30"/>
      <c r="F233" s="30"/>
      <c r="G233" s="30"/>
      <c r="H233" s="30"/>
      <c r="I233" s="30"/>
      <c r="J233" s="30"/>
      <c r="K233" s="30"/>
      <c r="M233" s="40"/>
      <c r="N233" s="41"/>
      <c r="O233" s="41"/>
      <c r="P233" s="42"/>
      <c r="Q233" s="43"/>
    </row>
    <row r="234" spans="1:17" ht="22.5" x14ac:dyDescent="0.25">
      <c r="A234" s="27" t="s">
        <v>28</v>
      </c>
      <c r="B234" s="28" t="s">
        <v>11</v>
      </c>
      <c r="C234" s="28" t="s">
        <v>12</v>
      </c>
      <c r="D234" s="29" t="s">
        <v>29</v>
      </c>
      <c r="E234" s="30"/>
      <c r="F234" s="31">
        <v>2</v>
      </c>
      <c r="G234" s="31">
        <v>662.4</v>
      </c>
      <c r="H234" s="32">
        <f>ROUND(F234*G234,2)</f>
        <v>1324.8</v>
      </c>
      <c r="I234" s="31">
        <f t="shared" si="474"/>
        <v>119.23</v>
      </c>
      <c r="J234" s="31">
        <f t="shared" ref="J234" si="526">H234*0.06</f>
        <v>79.489999999999995</v>
      </c>
      <c r="K234" s="31">
        <f t="shared" ref="K234" si="527">H234+I234+J234</f>
        <v>1523.52</v>
      </c>
      <c r="M234" s="3"/>
      <c r="N234" s="33">
        <f t="shared" ref="N234" si="528">M234*F234</f>
        <v>0</v>
      </c>
      <c r="O234" s="39">
        <f t="shared" si="478"/>
        <v>0</v>
      </c>
      <c r="P234" s="35">
        <f t="shared" ref="P234" si="529">N234*$N$2</f>
        <v>0</v>
      </c>
      <c r="Q234" s="33">
        <f t="shared" ref="Q234" si="530">N234+O234+P234</f>
        <v>0</v>
      </c>
    </row>
    <row r="235" spans="1:17" ht="147" thickBot="1" x14ac:dyDescent="0.3">
      <c r="A235" s="30"/>
      <c r="B235" s="30"/>
      <c r="C235" s="30"/>
      <c r="D235" s="29" t="s">
        <v>30</v>
      </c>
      <c r="E235" s="30"/>
      <c r="F235" s="30"/>
      <c r="G235" s="30"/>
      <c r="H235" s="30"/>
      <c r="I235" s="30"/>
      <c r="J235" s="30"/>
      <c r="K235" s="30"/>
      <c r="M235" s="40"/>
      <c r="N235" s="41"/>
      <c r="O235" s="41"/>
      <c r="P235" s="42"/>
      <c r="Q235" s="43"/>
    </row>
    <row r="236" spans="1:17" ht="22.5" x14ac:dyDescent="0.25">
      <c r="A236" s="27" t="s">
        <v>95</v>
      </c>
      <c r="B236" s="28" t="s">
        <v>11</v>
      </c>
      <c r="C236" s="28" t="s">
        <v>12</v>
      </c>
      <c r="D236" s="29" t="s">
        <v>96</v>
      </c>
      <c r="E236" s="30"/>
      <c r="F236" s="31">
        <v>1</v>
      </c>
      <c r="G236" s="31">
        <v>2693.36</v>
      </c>
      <c r="H236" s="32">
        <f>ROUND(F236*G236,2)</f>
        <v>2693.36</v>
      </c>
      <c r="I236" s="31">
        <f t="shared" si="474"/>
        <v>242.4</v>
      </c>
      <c r="J236" s="31">
        <f t="shared" ref="J236" si="531">H236*0.06</f>
        <v>161.6</v>
      </c>
      <c r="K236" s="31">
        <f t="shared" ref="K236" si="532">H236+I236+J236</f>
        <v>3097.36</v>
      </c>
      <c r="M236" s="3"/>
      <c r="N236" s="33">
        <f t="shared" ref="N236" si="533">M236*F236</f>
        <v>0</v>
      </c>
      <c r="O236" s="39">
        <f t="shared" si="478"/>
        <v>0</v>
      </c>
      <c r="P236" s="35">
        <f t="shared" ref="P236" si="534">N236*$N$2</f>
        <v>0</v>
      </c>
      <c r="Q236" s="33">
        <f t="shared" ref="Q236" si="535">N236+O236+P236</f>
        <v>0</v>
      </c>
    </row>
    <row r="237" spans="1:17" ht="147" thickBot="1" x14ac:dyDescent="0.3">
      <c r="A237" s="30"/>
      <c r="B237" s="30"/>
      <c r="C237" s="30"/>
      <c r="D237" s="29" t="s">
        <v>97</v>
      </c>
      <c r="E237" s="30"/>
      <c r="F237" s="30"/>
      <c r="G237" s="30"/>
      <c r="H237" s="30"/>
      <c r="I237" s="30"/>
      <c r="J237" s="30"/>
      <c r="K237" s="30"/>
      <c r="M237" s="40"/>
      <c r="N237" s="41"/>
      <c r="O237" s="41"/>
      <c r="P237" s="42"/>
      <c r="Q237" s="43"/>
    </row>
    <row r="238" spans="1:17" x14ac:dyDescent="0.25">
      <c r="A238" s="27" t="s">
        <v>118</v>
      </c>
      <c r="B238" s="28" t="s">
        <v>11</v>
      </c>
      <c r="C238" s="28" t="s">
        <v>12</v>
      </c>
      <c r="D238" s="29" t="s">
        <v>119</v>
      </c>
      <c r="E238" s="30"/>
      <c r="F238" s="31">
        <v>1</v>
      </c>
      <c r="G238" s="31">
        <v>2263.4</v>
      </c>
      <c r="H238" s="32">
        <f>ROUND(F238*G238,2)</f>
        <v>2263.4</v>
      </c>
      <c r="I238" s="31">
        <f t="shared" si="474"/>
        <v>203.71</v>
      </c>
      <c r="J238" s="31">
        <f t="shared" ref="J238" si="536">H238*0.06</f>
        <v>135.80000000000001</v>
      </c>
      <c r="K238" s="31">
        <f t="shared" ref="K238" si="537">H238+I238+J238</f>
        <v>2602.91</v>
      </c>
      <c r="M238" s="3"/>
      <c r="N238" s="33">
        <f t="shared" ref="N238" si="538">M238*F238</f>
        <v>0</v>
      </c>
      <c r="O238" s="39">
        <f t="shared" si="478"/>
        <v>0</v>
      </c>
      <c r="P238" s="35">
        <f t="shared" ref="P238" si="539">N238*$N$2</f>
        <v>0</v>
      </c>
      <c r="Q238" s="33">
        <f t="shared" ref="Q238" si="540">N238+O238+P238</f>
        <v>0</v>
      </c>
    </row>
    <row r="239" spans="1:17" ht="45.75" thickBot="1" x14ac:dyDescent="0.3">
      <c r="A239" s="30"/>
      <c r="B239" s="30"/>
      <c r="C239" s="30"/>
      <c r="D239" s="29" t="s">
        <v>120</v>
      </c>
      <c r="E239" s="30"/>
      <c r="F239" s="30"/>
      <c r="G239" s="30"/>
      <c r="H239" s="30"/>
      <c r="I239" s="30"/>
      <c r="J239" s="30"/>
      <c r="K239" s="30"/>
      <c r="M239" s="40"/>
      <c r="N239" s="41"/>
      <c r="O239" s="41"/>
      <c r="P239" s="42"/>
      <c r="Q239" s="43"/>
    </row>
    <row r="240" spans="1:17" x14ac:dyDescent="0.25">
      <c r="A240" s="27" t="s">
        <v>31</v>
      </c>
      <c r="B240" s="28" t="s">
        <v>11</v>
      </c>
      <c r="C240" s="28" t="s">
        <v>12</v>
      </c>
      <c r="D240" s="29" t="s">
        <v>32</v>
      </c>
      <c r="E240" s="30"/>
      <c r="F240" s="31">
        <v>7</v>
      </c>
      <c r="G240" s="31">
        <v>161.30000000000001</v>
      </c>
      <c r="H240" s="32">
        <f>ROUND(F240*G240,2)</f>
        <v>1129.0999999999999</v>
      </c>
      <c r="I240" s="31">
        <f t="shared" si="474"/>
        <v>101.62</v>
      </c>
      <c r="J240" s="31">
        <f t="shared" ref="J240" si="541">H240*0.06</f>
        <v>67.75</v>
      </c>
      <c r="K240" s="31">
        <f t="shared" ref="K240" si="542">H240+I240+J240</f>
        <v>1298.47</v>
      </c>
      <c r="M240" s="3"/>
      <c r="N240" s="33">
        <f t="shared" ref="N240" si="543">M240*F240</f>
        <v>0</v>
      </c>
      <c r="O240" s="39">
        <f t="shared" si="478"/>
        <v>0</v>
      </c>
      <c r="P240" s="35">
        <f t="shared" ref="P240" si="544">N240*$N$2</f>
        <v>0</v>
      </c>
      <c r="Q240" s="33">
        <f t="shared" ref="Q240" si="545">N240+O240+P240</f>
        <v>0</v>
      </c>
    </row>
    <row r="241" spans="1:17" ht="90.75" thickBot="1" x14ac:dyDescent="0.3">
      <c r="A241" s="30"/>
      <c r="B241" s="30"/>
      <c r="C241" s="30"/>
      <c r="D241" s="29" t="s">
        <v>33</v>
      </c>
      <c r="E241" s="30"/>
      <c r="F241" s="30"/>
      <c r="G241" s="30"/>
      <c r="H241" s="30"/>
      <c r="I241" s="30"/>
      <c r="J241" s="30"/>
      <c r="K241" s="30"/>
      <c r="M241" s="40"/>
      <c r="N241" s="41"/>
      <c r="O241" s="41"/>
      <c r="P241" s="42"/>
      <c r="Q241" s="43"/>
    </row>
    <row r="242" spans="1:17" x14ac:dyDescent="0.25">
      <c r="A242" s="27" t="s">
        <v>34</v>
      </c>
      <c r="B242" s="28" t="s">
        <v>11</v>
      </c>
      <c r="C242" s="28" t="s">
        <v>12</v>
      </c>
      <c r="D242" s="29" t="s">
        <v>35</v>
      </c>
      <c r="E242" s="30"/>
      <c r="F242" s="31">
        <v>2</v>
      </c>
      <c r="G242" s="31">
        <v>182.02</v>
      </c>
      <c r="H242" s="32">
        <f>ROUND(F242*G242,2)</f>
        <v>364.04</v>
      </c>
      <c r="I242" s="31">
        <f t="shared" si="474"/>
        <v>32.76</v>
      </c>
      <c r="J242" s="31">
        <f t="shared" ref="J242" si="546">H242*0.06</f>
        <v>21.84</v>
      </c>
      <c r="K242" s="31">
        <f t="shared" ref="K242" si="547">H242+I242+J242</f>
        <v>418.64</v>
      </c>
      <c r="M242" s="3"/>
      <c r="N242" s="33">
        <f t="shared" ref="N242" si="548">M242*F242</f>
        <v>0</v>
      </c>
      <c r="O242" s="39">
        <f t="shared" si="478"/>
        <v>0</v>
      </c>
      <c r="P242" s="35">
        <f t="shared" ref="P242" si="549">N242*$N$2</f>
        <v>0</v>
      </c>
      <c r="Q242" s="33">
        <f t="shared" ref="Q242" si="550">N242+O242+P242</f>
        <v>0</v>
      </c>
    </row>
    <row r="243" spans="1:17" ht="102" thickBot="1" x14ac:dyDescent="0.3">
      <c r="A243" s="30"/>
      <c r="B243" s="30"/>
      <c r="C243" s="30"/>
      <c r="D243" s="29" t="s">
        <v>36</v>
      </c>
      <c r="E243" s="30"/>
      <c r="F243" s="30"/>
      <c r="G243" s="30"/>
      <c r="H243" s="30"/>
      <c r="I243" s="30"/>
      <c r="J243" s="30"/>
      <c r="K243" s="30"/>
      <c r="M243" s="40"/>
      <c r="N243" s="41"/>
      <c r="O243" s="41"/>
      <c r="P243" s="42"/>
      <c r="Q243" s="43"/>
    </row>
    <row r="244" spans="1:17" ht="22.5" x14ac:dyDescent="0.25">
      <c r="A244" s="27" t="s">
        <v>37</v>
      </c>
      <c r="B244" s="28" t="s">
        <v>11</v>
      </c>
      <c r="C244" s="28" t="s">
        <v>12</v>
      </c>
      <c r="D244" s="29" t="s">
        <v>38</v>
      </c>
      <c r="E244" s="30"/>
      <c r="F244" s="31">
        <v>1</v>
      </c>
      <c r="G244" s="31">
        <v>930.38</v>
      </c>
      <c r="H244" s="32">
        <f>ROUND(F244*G244,2)</f>
        <v>930.38</v>
      </c>
      <c r="I244" s="31">
        <f t="shared" si="474"/>
        <v>83.73</v>
      </c>
      <c r="J244" s="31">
        <f t="shared" ref="J244" si="551">H244*0.06</f>
        <v>55.82</v>
      </c>
      <c r="K244" s="31">
        <f t="shared" ref="K244" si="552">H244+I244+J244</f>
        <v>1069.93</v>
      </c>
      <c r="M244" s="3"/>
      <c r="N244" s="33">
        <f t="shared" ref="N244" si="553">M244*F244</f>
        <v>0</v>
      </c>
      <c r="O244" s="39">
        <f t="shared" si="478"/>
        <v>0</v>
      </c>
      <c r="P244" s="35">
        <f t="shared" ref="P244" si="554">N244*$N$2</f>
        <v>0</v>
      </c>
      <c r="Q244" s="33">
        <f t="shared" ref="Q244" si="555">N244+O244+P244</f>
        <v>0</v>
      </c>
    </row>
    <row r="245" spans="1:17" ht="68.25" thickBot="1" x14ac:dyDescent="0.3">
      <c r="A245" s="30"/>
      <c r="B245" s="30"/>
      <c r="C245" s="30"/>
      <c r="D245" s="29" t="s">
        <v>39</v>
      </c>
      <c r="E245" s="30"/>
      <c r="F245" s="30"/>
      <c r="G245" s="30"/>
      <c r="H245" s="30"/>
      <c r="I245" s="30"/>
      <c r="J245" s="30"/>
      <c r="K245" s="30"/>
      <c r="M245" s="40"/>
      <c r="N245" s="41"/>
      <c r="O245" s="41"/>
      <c r="P245" s="42"/>
      <c r="Q245" s="43"/>
    </row>
    <row r="246" spans="1:17" x14ac:dyDescent="0.25">
      <c r="A246" s="27" t="s">
        <v>77</v>
      </c>
      <c r="B246" s="28" t="s">
        <v>11</v>
      </c>
      <c r="C246" s="28" t="s">
        <v>12</v>
      </c>
      <c r="D246" s="29" t="s">
        <v>78</v>
      </c>
      <c r="E246" s="30"/>
      <c r="F246" s="31">
        <v>1</v>
      </c>
      <c r="G246" s="31">
        <v>631.46</v>
      </c>
      <c r="H246" s="32">
        <f>ROUND(F246*G246,2)</f>
        <v>631.46</v>
      </c>
      <c r="I246" s="31">
        <f t="shared" si="474"/>
        <v>56.83</v>
      </c>
      <c r="J246" s="31">
        <f t="shared" ref="J246" si="556">H246*0.06</f>
        <v>37.89</v>
      </c>
      <c r="K246" s="31">
        <f t="shared" ref="K246" si="557">H246+I246+J246</f>
        <v>726.18</v>
      </c>
      <c r="M246" s="3"/>
      <c r="N246" s="33">
        <f t="shared" ref="N246" si="558">M246*F246</f>
        <v>0</v>
      </c>
      <c r="O246" s="39">
        <f t="shared" si="478"/>
        <v>0</v>
      </c>
      <c r="P246" s="35">
        <f t="shared" ref="P246" si="559">N246*$N$2</f>
        <v>0</v>
      </c>
      <c r="Q246" s="33">
        <f t="shared" ref="Q246" si="560">N246+O246+P246</f>
        <v>0</v>
      </c>
    </row>
    <row r="247" spans="1:17" ht="135.75" thickBot="1" x14ac:dyDescent="0.3">
      <c r="A247" s="30"/>
      <c r="B247" s="30"/>
      <c r="C247" s="30"/>
      <c r="D247" s="29" t="s">
        <v>79</v>
      </c>
      <c r="E247" s="30"/>
      <c r="F247" s="30"/>
      <c r="G247" s="30"/>
      <c r="H247" s="30"/>
      <c r="I247" s="30"/>
      <c r="J247" s="30"/>
      <c r="K247" s="30"/>
      <c r="M247" s="40"/>
      <c r="N247" s="41"/>
      <c r="O247" s="41"/>
      <c r="P247" s="42"/>
      <c r="Q247" s="43"/>
    </row>
    <row r="248" spans="1:17" x14ac:dyDescent="0.25">
      <c r="A248" s="27" t="s">
        <v>40</v>
      </c>
      <c r="B248" s="28" t="s">
        <v>11</v>
      </c>
      <c r="C248" s="28" t="s">
        <v>12</v>
      </c>
      <c r="D248" s="29" t="s">
        <v>41</v>
      </c>
      <c r="E248" s="30"/>
      <c r="F248" s="31">
        <v>1</v>
      </c>
      <c r="G248" s="31">
        <v>12830.48</v>
      </c>
      <c r="H248" s="32">
        <f>ROUND(F248*G248,2)</f>
        <v>12830.48</v>
      </c>
      <c r="I248" s="31">
        <f t="shared" si="474"/>
        <v>1154.74</v>
      </c>
      <c r="J248" s="31">
        <f t="shared" ref="J248" si="561">H248*0.06</f>
        <v>769.83</v>
      </c>
      <c r="K248" s="31">
        <f t="shared" ref="K248" si="562">H248+I248+J248</f>
        <v>14755.05</v>
      </c>
      <c r="M248" s="3"/>
      <c r="N248" s="33">
        <f t="shared" ref="N248" si="563">M248*F248</f>
        <v>0</v>
      </c>
      <c r="O248" s="39">
        <f t="shared" si="478"/>
        <v>0</v>
      </c>
      <c r="P248" s="35">
        <f t="shared" ref="P248" si="564">N248*$N$2</f>
        <v>0</v>
      </c>
      <c r="Q248" s="33">
        <f t="shared" ref="Q248" si="565">N248+O248+P248</f>
        <v>0</v>
      </c>
    </row>
    <row r="249" spans="1:17" ht="237" thickBot="1" x14ac:dyDescent="0.3">
      <c r="A249" s="30"/>
      <c r="B249" s="30"/>
      <c r="C249" s="30"/>
      <c r="D249" s="29" t="s">
        <v>42</v>
      </c>
      <c r="E249" s="30"/>
      <c r="F249" s="30"/>
      <c r="G249" s="30"/>
      <c r="H249" s="30"/>
      <c r="I249" s="30"/>
      <c r="J249" s="30"/>
      <c r="K249" s="30"/>
      <c r="M249" s="40"/>
      <c r="N249" s="41"/>
      <c r="O249" s="41"/>
      <c r="P249" s="42"/>
      <c r="Q249" s="43"/>
    </row>
    <row r="250" spans="1:17" x14ac:dyDescent="0.25">
      <c r="A250" s="27" t="s">
        <v>80</v>
      </c>
      <c r="B250" s="28" t="s">
        <v>11</v>
      </c>
      <c r="C250" s="28" t="s">
        <v>12</v>
      </c>
      <c r="D250" s="29" t="s">
        <v>81</v>
      </c>
      <c r="E250" s="30"/>
      <c r="F250" s="31">
        <v>2</v>
      </c>
      <c r="G250" s="31">
        <v>847.08</v>
      </c>
      <c r="H250" s="32">
        <f>ROUND(F250*G250,2)</f>
        <v>1694.16</v>
      </c>
      <c r="I250" s="31">
        <f t="shared" si="474"/>
        <v>152.47</v>
      </c>
      <c r="J250" s="31">
        <f t="shared" ref="J250" si="566">H250*0.06</f>
        <v>101.65</v>
      </c>
      <c r="K250" s="31">
        <f t="shared" ref="K250" si="567">H250+I250+J250</f>
        <v>1948.28</v>
      </c>
      <c r="M250" s="3"/>
      <c r="N250" s="33">
        <f t="shared" ref="N250" si="568">M250*F250</f>
        <v>0</v>
      </c>
      <c r="O250" s="39">
        <f t="shared" si="478"/>
        <v>0</v>
      </c>
      <c r="P250" s="35">
        <f t="shared" ref="P250" si="569">N250*$N$2</f>
        <v>0</v>
      </c>
      <c r="Q250" s="33">
        <f t="shared" ref="Q250" si="570">N250+O250+P250</f>
        <v>0</v>
      </c>
    </row>
    <row r="251" spans="1:17" ht="124.5" thickBot="1" x14ac:dyDescent="0.3">
      <c r="A251" s="30"/>
      <c r="B251" s="30"/>
      <c r="C251" s="30"/>
      <c r="D251" s="29" t="s">
        <v>82</v>
      </c>
      <c r="E251" s="30"/>
      <c r="F251" s="30"/>
      <c r="G251" s="30"/>
      <c r="H251" s="30"/>
      <c r="I251" s="30"/>
      <c r="J251" s="30"/>
      <c r="K251" s="30"/>
      <c r="M251" s="40"/>
      <c r="N251" s="41"/>
      <c r="O251" s="41"/>
      <c r="P251" s="42"/>
      <c r="Q251" s="43"/>
    </row>
    <row r="252" spans="1:17" x14ac:dyDescent="0.25">
      <c r="A252" s="27" t="s">
        <v>43</v>
      </c>
      <c r="B252" s="28" t="s">
        <v>11</v>
      </c>
      <c r="C252" s="28" t="s">
        <v>44</v>
      </c>
      <c r="D252" s="29" t="s">
        <v>45</v>
      </c>
      <c r="E252" s="30"/>
      <c r="F252" s="31">
        <v>1200</v>
      </c>
      <c r="G252" s="31">
        <v>13.55</v>
      </c>
      <c r="H252" s="32">
        <f>ROUND(F252*G252,2)</f>
        <v>16260</v>
      </c>
      <c r="I252" s="31">
        <f t="shared" si="474"/>
        <v>1463.4</v>
      </c>
      <c r="J252" s="31">
        <f t="shared" ref="J252" si="571">H252*0.06</f>
        <v>975.6</v>
      </c>
      <c r="K252" s="31">
        <f t="shared" ref="K252" si="572">H252+I252+J252</f>
        <v>18699</v>
      </c>
      <c r="M252" s="3"/>
      <c r="N252" s="33">
        <f t="shared" ref="N252" si="573">M252*F252</f>
        <v>0</v>
      </c>
      <c r="O252" s="39">
        <f t="shared" si="478"/>
        <v>0</v>
      </c>
      <c r="P252" s="35">
        <f t="shared" ref="P252" si="574">N252*$N$2</f>
        <v>0</v>
      </c>
      <c r="Q252" s="33">
        <f t="shared" ref="Q252" si="575">N252+O252+P252</f>
        <v>0</v>
      </c>
    </row>
    <row r="253" spans="1:17" ht="135.75" thickBot="1" x14ac:dyDescent="0.3">
      <c r="A253" s="30"/>
      <c r="B253" s="30"/>
      <c r="C253" s="30"/>
      <c r="D253" s="29" t="s">
        <v>46</v>
      </c>
      <c r="E253" s="30"/>
      <c r="F253" s="30"/>
      <c r="G253" s="30"/>
      <c r="H253" s="30"/>
      <c r="I253" s="30"/>
      <c r="J253" s="30"/>
      <c r="K253" s="30"/>
      <c r="M253" s="40"/>
      <c r="N253" s="41"/>
      <c r="O253" s="41"/>
      <c r="P253" s="42"/>
      <c r="Q253" s="43"/>
    </row>
    <row r="254" spans="1:17" x14ac:dyDescent="0.25">
      <c r="A254" s="27" t="s">
        <v>47</v>
      </c>
      <c r="B254" s="28" t="s">
        <v>11</v>
      </c>
      <c r="C254" s="28" t="s">
        <v>12</v>
      </c>
      <c r="D254" s="29" t="s">
        <v>48</v>
      </c>
      <c r="E254" s="30"/>
      <c r="F254" s="31">
        <v>1</v>
      </c>
      <c r="G254" s="31">
        <v>1561.6</v>
      </c>
      <c r="H254" s="32">
        <f>ROUND(F254*G254,2)</f>
        <v>1561.6</v>
      </c>
      <c r="I254" s="31">
        <f t="shared" si="474"/>
        <v>140.54</v>
      </c>
      <c r="J254" s="31">
        <f t="shared" ref="J254" si="576">H254*0.06</f>
        <v>93.7</v>
      </c>
      <c r="K254" s="31">
        <f t="shared" ref="K254" si="577">H254+I254+J254</f>
        <v>1795.84</v>
      </c>
      <c r="M254" s="3"/>
      <c r="N254" s="33">
        <f t="shared" ref="N254" si="578">M254*F254</f>
        <v>0</v>
      </c>
      <c r="O254" s="39">
        <f t="shared" si="478"/>
        <v>0</v>
      </c>
      <c r="P254" s="35">
        <f t="shared" ref="P254" si="579">N254*$N$2</f>
        <v>0</v>
      </c>
      <c r="Q254" s="33">
        <f t="shared" ref="Q254" si="580">N254+O254+P254</f>
        <v>0</v>
      </c>
    </row>
    <row r="255" spans="1:17" ht="79.5" thickBot="1" x14ac:dyDescent="0.3">
      <c r="A255" s="30"/>
      <c r="B255" s="30"/>
      <c r="C255" s="30"/>
      <c r="D255" s="29" t="s">
        <v>49</v>
      </c>
      <c r="E255" s="30"/>
      <c r="F255" s="30"/>
      <c r="G255" s="30"/>
      <c r="H255" s="30"/>
      <c r="I255" s="30"/>
      <c r="J255" s="30"/>
      <c r="K255" s="30"/>
      <c r="M255" s="40"/>
      <c r="N255" s="41"/>
      <c r="O255" s="41"/>
      <c r="P255" s="42"/>
      <c r="Q255" s="43"/>
    </row>
    <row r="256" spans="1:17" x14ac:dyDescent="0.25">
      <c r="A256" s="27" t="s">
        <v>50</v>
      </c>
      <c r="B256" s="28" t="s">
        <v>11</v>
      </c>
      <c r="C256" s="28" t="s">
        <v>44</v>
      </c>
      <c r="D256" s="29" t="s">
        <v>51</v>
      </c>
      <c r="E256" s="30"/>
      <c r="F256" s="31">
        <v>1200</v>
      </c>
      <c r="G256" s="31">
        <v>4.5199999999999996</v>
      </c>
      <c r="H256" s="32">
        <f>ROUND(F256*G256,2)</f>
        <v>5424</v>
      </c>
      <c r="I256" s="31">
        <f t="shared" si="474"/>
        <v>488.16</v>
      </c>
      <c r="J256" s="31">
        <f t="shared" ref="J256" si="581">H256*0.06</f>
        <v>325.44</v>
      </c>
      <c r="K256" s="31">
        <f t="shared" ref="K256" si="582">H256+I256+J256</f>
        <v>6237.6</v>
      </c>
      <c r="M256" s="3"/>
      <c r="N256" s="33">
        <f t="shared" ref="N256" si="583">M256*F256</f>
        <v>0</v>
      </c>
      <c r="O256" s="39">
        <f t="shared" si="478"/>
        <v>0</v>
      </c>
      <c r="P256" s="35">
        <f t="shared" ref="P256" si="584">N256*$N$2</f>
        <v>0</v>
      </c>
      <c r="Q256" s="33">
        <f t="shared" ref="Q256" si="585">N256+O256+P256</f>
        <v>0</v>
      </c>
    </row>
    <row r="257" spans="1:17" ht="68.25" thickBot="1" x14ac:dyDescent="0.3">
      <c r="A257" s="30"/>
      <c r="B257" s="30"/>
      <c r="C257" s="30"/>
      <c r="D257" s="29" t="s">
        <v>52</v>
      </c>
      <c r="E257" s="30"/>
      <c r="F257" s="30"/>
      <c r="G257" s="30"/>
      <c r="H257" s="30"/>
      <c r="I257" s="30"/>
      <c r="J257" s="30"/>
      <c r="K257" s="30"/>
      <c r="M257" s="40"/>
      <c r="N257" s="41"/>
      <c r="O257" s="41"/>
      <c r="P257" s="42"/>
      <c r="Q257" s="43"/>
    </row>
    <row r="258" spans="1:17" x14ac:dyDescent="0.25">
      <c r="A258" s="27" t="s">
        <v>53</v>
      </c>
      <c r="B258" s="28" t="s">
        <v>11</v>
      </c>
      <c r="C258" s="28" t="s">
        <v>12</v>
      </c>
      <c r="D258" s="29" t="s">
        <v>54</v>
      </c>
      <c r="E258" s="30"/>
      <c r="F258" s="31">
        <v>1</v>
      </c>
      <c r="G258" s="31">
        <v>852.8</v>
      </c>
      <c r="H258" s="32">
        <f>ROUND(F258*G258,2)</f>
        <v>852.8</v>
      </c>
      <c r="I258" s="31">
        <f t="shared" si="474"/>
        <v>76.75</v>
      </c>
      <c r="J258" s="31">
        <f t="shared" ref="J258" si="586">H258*0.06</f>
        <v>51.17</v>
      </c>
      <c r="K258" s="31">
        <f t="shared" ref="K258" si="587">H258+I258+J258</f>
        <v>980.72</v>
      </c>
      <c r="M258" s="3"/>
      <c r="N258" s="33">
        <f t="shared" ref="N258" si="588">M258*F258</f>
        <v>0</v>
      </c>
      <c r="O258" s="39">
        <f t="shared" si="478"/>
        <v>0</v>
      </c>
      <c r="P258" s="35">
        <f t="shared" ref="P258" si="589">N258*$N$2</f>
        <v>0</v>
      </c>
      <c r="Q258" s="33">
        <f t="shared" ref="Q258" si="590">N258+O258+P258</f>
        <v>0</v>
      </c>
    </row>
    <row r="259" spans="1:17" ht="34.5" thickBot="1" x14ac:dyDescent="0.3">
      <c r="A259" s="30"/>
      <c r="B259" s="30"/>
      <c r="C259" s="30"/>
      <c r="D259" s="29" t="s">
        <v>55</v>
      </c>
      <c r="E259" s="30"/>
      <c r="F259" s="30"/>
      <c r="G259" s="30"/>
      <c r="H259" s="30"/>
      <c r="I259" s="30"/>
      <c r="J259" s="30"/>
      <c r="K259" s="30"/>
      <c r="M259" s="40"/>
      <c r="N259" s="41"/>
      <c r="O259" s="41"/>
      <c r="P259" s="42"/>
      <c r="Q259" s="43"/>
    </row>
    <row r="260" spans="1:17" x14ac:dyDescent="0.25">
      <c r="A260" s="27" t="s">
        <v>56</v>
      </c>
      <c r="B260" s="28" t="s">
        <v>11</v>
      </c>
      <c r="C260" s="28" t="s">
        <v>12</v>
      </c>
      <c r="D260" s="29" t="s">
        <v>57</v>
      </c>
      <c r="E260" s="30"/>
      <c r="F260" s="31">
        <v>1</v>
      </c>
      <c r="G260" s="31">
        <v>476</v>
      </c>
      <c r="H260" s="32">
        <f>ROUND(F260*G260,2)</f>
        <v>476</v>
      </c>
      <c r="I260" s="31">
        <f t="shared" si="474"/>
        <v>42.84</v>
      </c>
      <c r="J260" s="31">
        <f t="shared" ref="J260" si="591">H260*0.06</f>
        <v>28.56</v>
      </c>
      <c r="K260" s="31">
        <f t="shared" ref="K260" si="592">H260+I260+J260</f>
        <v>547.4</v>
      </c>
      <c r="M260" s="3"/>
      <c r="N260" s="33">
        <f t="shared" ref="N260" si="593">M260*F260</f>
        <v>0</v>
      </c>
      <c r="O260" s="39">
        <f t="shared" si="478"/>
        <v>0</v>
      </c>
      <c r="P260" s="35">
        <f t="shared" ref="P260" si="594">N260*$N$2</f>
        <v>0</v>
      </c>
      <c r="Q260" s="33">
        <f t="shared" ref="Q260" si="595">N260+O260+P260</f>
        <v>0</v>
      </c>
    </row>
    <row r="261" spans="1:17" ht="90.75" thickBot="1" x14ac:dyDescent="0.3">
      <c r="A261" s="30"/>
      <c r="B261" s="30"/>
      <c r="C261" s="30"/>
      <c r="D261" s="29" t="s">
        <v>58</v>
      </c>
      <c r="E261" s="30"/>
      <c r="F261" s="30"/>
      <c r="G261" s="30"/>
      <c r="H261" s="30"/>
      <c r="I261" s="30"/>
      <c r="J261" s="30"/>
      <c r="K261" s="30"/>
      <c r="M261" s="40"/>
      <c r="N261" s="41"/>
      <c r="O261" s="41"/>
      <c r="P261" s="42"/>
      <c r="Q261" s="43"/>
    </row>
    <row r="262" spans="1:17" ht="22.5" x14ac:dyDescent="0.25">
      <c r="A262" s="27" t="s">
        <v>101</v>
      </c>
      <c r="B262" s="28" t="s">
        <v>11</v>
      </c>
      <c r="C262" s="28" t="s">
        <v>12</v>
      </c>
      <c r="D262" s="29" t="s">
        <v>102</v>
      </c>
      <c r="E262" s="30"/>
      <c r="F262" s="31">
        <v>1</v>
      </c>
      <c r="G262" s="31">
        <v>2695</v>
      </c>
      <c r="H262" s="32">
        <f>ROUND(F262*G262,2)</f>
        <v>2695</v>
      </c>
      <c r="I262" s="31">
        <f t="shared" si="474"/>
        <v>242.55</v>
      </c>
      <c r="J262" s="31">
        <f t="shared" ref="J262" si="596">H262*0.06</f>
        <v>161.69999999999999</v>
      </c>
      <c r="K262" s="31">
        <f t="shared" ref="K262" si="597">H262+I262+J262</f>
        <v>3099.25</v>
      </c>
      <c r="M262" s="3"/>
      <c r="N262" s="33">
        <f t="shared" ref="N262" si="598">M262*F262</f>
        <v>0</v>
      </c>
      <c r="O262" s="39">
        <f t="shared" si="478"/>
        <v>0</v>
      </c>
      <c r="P262" s="35">
        <f t="shared" ref="P262" si="599">N262*$N$2</f>
        <v>0</v>
      </c>
      <c r="Q262" s="33">
        <f t="shared" ref="Q262" si="600">N262+O262+P262</f>
        <v>0</v>
      </c>
    </row>
    <row r="263" spans="1:17" ht="113.25" thickBot="1" x14ac:dyDescent="0.3">
      <c r="A263" s="30"/>
      <c r="B263" s="30"/>
      <c r="C263" s="30"/>
      <c r="D263" s="29" t="s">
        <v>103</v>
      </c>
      <c r="E263" s="30"/>
      <c r="F263" s="30"/>
      <c r="G263" s="30"/>
      <c r="H263" s="30"/>
      <c r="I263" s="30"/>
      <c r="J263" s="30"/>
      <c r="K263" s="30"/>
      <c r="M263" s="40"/>
      <c r="N263" s="41"/>
      <c r="O263" s="41"/>
      <c r="P263" s="42"/>
      <c r="Q263" s="43"/>
    </row>
    <row r="264" spans="1:17" x14ac:dyDescent="0.25">
      <c r="A264" s="27" t="s">
        <v>59</v>
      </c>
      <c r="B264" s="28" t="s">
        <v>11</v>
      </c>
      <c r="C264" s="28" t="s">
        <v>60</v>
      </c>
      <c r="D264" s="29" t="s">
        <v>61</v>
      </c>
      <c r="E264" s="30"/>
      <c r="F264" s="31">
        <v>16</v>
      </c>
      <c r="G264" s="31">
        <v>44</v>
      </c>
      <c r="H264" s="32">
        <f>ROUND(F264*G264,2)</f>
        <v>704</v>
      </c>
      <c r="I264" s="31">
        <f t="shared" si="474"/>
        <v>63.36</v>
      </c>
      <c r="J264" s="31">
        <f t="shared" ref="J264" si="601">H264*0.06</f>
        <v>42.24</v>
      </c>
      <c r="K264" s="31">
        <f t="shared" ref="K264" si="602">H264+I264+J264</f>
        <v>809.6</v>
      </c>
      <c r="M264" s="3"/>
      <c r="N264" s="33">
        <f t="shared" ref="N264" si="603">M264*F264</f>
        <v>0</v>
      </c>
      <c r="O264" s="39">
        <f t="shared" si="478"/>
        <v>0</v>
      </c>
      <c r="P264" s="35">
        <f t="shared" ref="P264" si="604">N264*$N$2</f>
        <v>0</v>
      </c>
      <c r="Q264" s="33">
        <f t="shared" ref="Q264" si="605">N264+O264+P264</f>
        <v>0</v>
      </c>
    </row>
    <row r="265" spans="1:17" x14ac:dyDescent="0.25">
      <c r="A265" s="30"/>
      <c r="B265" s="30"/>
      <c r="C265" s="30"/>
      <c r="D265" s="44"/>
      <c r="E265" s="45" t="s">
        <v>121</v>
      </c>
      <c r="F265" s="46"/>
      <c r="G265" s="47"/>
      <c r="H265" s="47">
        <f>SUM(H214:H264)</f>
        <v>82951.100000000006</v>
      </c>
      <c r="I265" s="47"/>
      <c r="J265" s="47"/>
      <c r="K265" s="47">
        <f>SUM(K214:K264)</f>
        <v>95393.74</v>
      </c>
      <c r="N265" s="48">
        <f>SUM(N214:N264)</f>
        <v>0</v>
      </c>
      <c r="Q265" s="48">
        <f>SUM(Q214:Q264)</f>
        <v>0</v>
      </c>
    </row>
    <row r="266" spans="1:17" ht="0.95" customHeight="1" x14ac:dyDescent="0.25">
      <c r="A266" s="49"/>
      <c r="B266" s="49"/>
      <c r="C266" s="49"/>
      <c r="D266" s="50"/>
      <c r="E266" s="49"/>
      <c r="F266" s="49"/>
      <c r="G266" s="49"/>
      <c r="H266" s="49"/>
      <c r="I266" s="49"/>
      <c r="J266" s="49"/>
      <c r="K266" s="49"/>
    </row>
    <row r="267" spans="1:17" x14ac:dyDescent="0.25">
      <c r="A267" s="19" t="s">
        <v>122</v>
      </c>
      <c r="B267" s="19" t="s">
        <v>7</v>
      </c>
      <c r="C267" s="19" t="s">
        <v>8</v>
      </c>
      <c r="D267" s="20" t="s">
        <v>123</v>
      </c>
      <c r="E267" s="21"/>
      <c r="F267" s="22"/>
      <c r="G267" s="23"/>
      <c r="H267" s="23"/>
      <c r="I267" s="23"/>
      <c r="J267" s="23"/>
      <c r="K267" s="23"/>
    </row>
    <row r="268" spans="1:17" x14ac:dyDescent="0.25">
      <c r="A268" s="27" t="s">
        <v>10</v>
      </c>
      <c r="B268" s="28" t="s">
        <v>11</v>
      </c>
      <c r="C268" s="28" t="s">
        <v>12</v>
      </c>
      <c r="D268" s="29" t="s">
        <v>13</v>
      </c>
      <c r="E268" s="30"/>
      <c r="F268" s="31">
        <v>24</v>
      </c>
      <c r="G268" s="31">
        <v>208.68</v>
      </c>
      <c r="H268" s="32">
        <f>ROUND(F268*G268,2)</f>
        <v>5008.32</v>
      </c>
      <c r="I268" s="31">
        <f t="shared" ref="I268:I302" si="606">H268*0.09</f>
        <v>450.75</v>
      </c>
      <c r="J268" s="31">
        <f t="shared" ref="J268" si="607">H268*0.06</f>
        <v>300.5</v>
      </c>
      <c r="K268" s="31">
        <f t="shared" ref="K268" si="608">H268+I268+J268</f>
        <v>5759.57</v>
      </c>
      <c r="M268" s="3"/>
      <c r="N268" s="33">
        <f t="shared" ref="N268" si="609">M268*F268</f>
        <v>0</v>
      </c>
      <c r="O268" s="39">
        <f t="shared" ref="O268" si="610">N268*$N$1</f>
        <v>0</v>
      </c>
      <c r="P268" s="35">
        <f t="shared" ref="P268" si="611">N268*$N$2</f>
        <v>0</v>
      </c>
      <c r="Q268" s="33">
        <f t="shared" ref="Q268" si="612">N268+O268+P268</f>
        <v>0</v>
      </c>
    </row>
    <row r="269" spans="1:17" ht="90.75" thickBot="1" x14ac:dyDescent="0.3">
      <c r="A269" s="30"/>
      <c r="B269" s="30"/>
      <c r="C269" s="30"/>
      <c r="D269" s="29" t="s">
        <v>14</v>
      </c>
      <c r="E269" s="30"/>
      <c r="F269" s="30"/>
      <c r="G269" s="30"/>
      <c r="H269" s="30"/>
      <c r="I269" s="30"/>
      <c r="J269" s="30"/>
      <c r="K269" s="30"/>
      <c r="M269" s="40"/>
      <c r="N269" s="41"/>
      <c r="O269" s="41"/>
      <c r="P269" s="42"/>
      <c r="Q269" s="43"/>
    </row>
    <row r="270" spans="1:17" x14ac:dyDescent="0.25">
      <c r="A270" s="27" t="s">
        <v>15</v>
      </c>
      <c r="B270" s="28" t="s">
        <v>11</v>
      </c>
      <c r="C270" s="28" t="s">
        <v>12</v>
      </c>
      <c r="D270" s="29" t="s">
        <v>16</v>
      </c>
      <c r="E270" s="30"/>
      <c r="F270" s="31">
        <v>1</v>
      </c>
      <c r="G270" s="31">
        <v>1598.9</v>
      </c>
      <c r="H270" s="32">
        <f>ROUND(F270*G270,2)</f>
        <v>1598.9</v>
      </c>
      <c r="I270" s="31">
        <f t="shared" si="606"/>
        <v>143.9</v>
      </c>
      <c r="J270" s="31">
        <f t="shared" ref="J270" si="613">H270*0.06</f>
        <v>95.93</v>
      </c>
      <c r="K270" s="31">
        <f t="shared" ref="K270" si="614">H270+I270+J270</f>
        <v>1838.73</v>
      </c>
      <c r="M270" s="3"/>
      <c r="N270" s="33">
        <f t="shared" ref="N270" si="615">M270*F270</f>
        <v>0</v>
      </c>
      <c r="O270" s="39">
        <f t="shared" ref="O270:O302" si="616">N270*$N$1</f>
        <v>0</v>
      </c>
      <c r="P270" s="35">
        <f t="shared" ref="P270" si="617">N270*$N$2</f>
        <v>0</v>
      </c>
      <c r="Q270" s="33">
        <f t="shared" ref="Q270" si="618">N270+O270+P270</f>
        <v>0</v>
      </c>
    </row>
    <row r="271" spans="1:17" ht="203.25" thickBot="1" x14ac:dyDescent="0.3">
      <c r="A271" s="30"/>
      <c r="B271" s="30"/>
      <c r="C271" s="30"/>
      <c r="D271" s="29" t="s">
        <v>17</v>
      </c>
      <c r="E271" s="30"/>
      <c r="F271" s="30"/>
      <c r="G271" s="30"/>
      <c r="H271" s="30"/>
      <c r="I271" s="30"/>
      <c r="J271" s="30"/>
      <c r="K271" s="30"/>
      <c r="M271" s="40"/>
      <c r="N271" s="41"/>
      <c r="O271" s="41"/>
      <c r="P271" s="42"/>
      <c r="Q271" s="43"/>
    </row>
    <row r="272" spans="1:17" x14ac:dyDescent="0.25">
      <c r="A272" s="27" t="s">
        <v>86</v>
      </c>
      <c r="B272" s="28" t="s">
        <v>11</v>
      </c>
      <c r="C272" s="28" t="s">
        <v>12</v>
      </c>
      <c r="D272" s="29" t="s">
        <v>87</v>
      </c>
      <c r="E272" s="30"/>
      <c r="F272" s="31">
        <v>1</v>
      </c>
      <c r="G272" s="31">
        <v>760.78</v>
      </c>
      <c r="H272" s="32">
        <f>ROUND(F272*G272,2)</f>
        <v>760.78</v>
      </c>
      <c r="I272" s="31">
        <f t="shared" si="606"/>
        <v>68.47</v>
      </c>
      <c r="J272" s="31">
        <f t="shared" ref="J272" si="619">H272*0.06</f>
        <v>45.65</v>
      </c>
      <c r="K272" s="31">
        <f t="shared" ref="K272" si="620">H272+I272+J272</f>
        <v>874.9</v>
      </c>
      <c r="M272" s="3"/>
      <c r="N272" s="33">
        <f t="shared" ref="N272" si="621">M272*F272</f>
        <v>0</v>
      </c>
      <c r="O272" s="39">
        <f t="shared" si="616"/>
        <v>0</v>
      </c>
      <c r="P272" s="35">
        <f t="shared" ref="P272" si="622">N272*$N$2</f>
        <v>0</v>
      </c>
      <c r="Q272" s="33">
        <f t="shared" ref="Q272" si="623">N272+O272+P272</f>
        <v>0</v>
      </c>
    </row>
    <row r="273" spans="1:17" ht="102" thickBot="1" x14ac:dyDescent="0.3">
      <c r="A273" s="30"/>
      <c r="B273" s="30"/>
      <c r="C273" s="30"/>
      <c r="D273" s="29" t="s">
        <v>88</v>
      </c>
      <c r="E273" s="30"/>
      <c r="F273" s="30"/>
      <c r="G273" s="30"/>
      <c r="H273" s="30"/>
      <c r="I273" s="30"/>
      <c r="J273" s="30"/>
      <c r="K273" s="30"/>
      <c r="M273" s="40"/>
      <c r="N273" s="41"/>
      <c r="O273" s="41"/>
      <c r="P273" s="42"/>
      <c r="Q273" s="43"/>
    </row>
    <row r="274" spans="1:17" ht="22.5" x14ac:dyDescent="0.25">
      <c r="A274" s="27" t="s">
        <v>18</v>
      </c>
      <c r="B274" s="28" t="s">
        <v>11</v>
      </c>
      <c r="C274" s="28" t="s">
        <v>19</v>
      </c>
      <c r="D274" s="29" t="s">
        <v>20</v>
      </c>
      <c r="E274" s="30"/>
      <c r="F274" s="31">
        <v>2</v>
      </c>
      <c r="G274" s="31">
        <v>36.19</v>
      </c>
      <c r="H274" s="32">
        <f>ROUND(F274*G274,2)</f>
        <v>72.38</v>
      </c>
      <c r="I274" s="31">
        <f t="shared" si="606"/>
        <v>6.51</v>
      </c>
      <c r="J274" s="31">
        <f t="shared" ref="J274" si="624">H274*0.06</f>
        <v>4.34</v>
      </c>
      <c r="K274" s="31">
        <f t="shared" ref="K274" si="625">H274+I274+J274</f>
        <v>83.23</v>
      </c>
      <c r="M274" s="3"/>
      <c r="N274" s="33">
        <f t="shared" ref="N274" si="626">M274*F274</f>
        <v>0</v>
      </c>
      <c r="O274" s="39">
        <f t="shared" si="616"/>
        <v>0</v>
      </c>
      <c r="P274" s="35">
        <f t="shared" ref="P274" si="627">N274*$N$2</f>
        <v>0</v>
      </c>
      <c r="Q274" s="33">
        <f t="shared" ref="Q274" si="628">N274+O274+P274</f>
        <v>0</v>
      </c>
    </row>
    <row r="275" spans="1:17" ht="90.75" thickBot="1" x14ac:dyDescent="0.3">
      <c r="A275" s="30"/>
      <c r="B275" s="30"/>
      <c r="C275" s="30"/>
      <c r="D275" s="29" t="s">
        <v>21</v>
      </c>
      <c r="E275" s="30"/>
      <c r="F275" s="30"/>
      <c r="G275" s="30"/>
      <c r="H275" s="30"/>
      <c r="I275" s="30"/>
      <c r="J275" s="30"/>
      <c r="K275" s="30"/>
      <c r="M275" s="40"/>
      <c r="N275" s="41"/>
      <c r="O275" s="41"/>
      <c r="P275" s="42"/>
      <c r="Q275" s="43"/>
    </row>
    <row r="276" spans="1:17" ht="22.5" x14ac:dyDescent="0.25">
      <c r="A276" s="27" t="s">
        <v>22</v>
      </c>
      <c r="B276" s="28" t="s">
        <v>11</v>
      </c>
      <c r="C276" s="28" t="s">
        <v>12</v>
      </c>
      <c r="D276" s="29" t="s">
        <v>23</v>
      </c>
      <c r="E276" s="30"/>
      <c r="F276" s="31">
        <v>2</v>
      </c>
      <c r="G276" s="31">
        <v>1935.46</v>
      </c>
      <c r="H276" s="32">
        <f>ROUND(F276*G276,2)</f>
        <v>3870.92</v>
      </c>
      <c r="I276" s="31">
        <f t="shared" si="606"/>
        <v>348.38</v>
      </c>
      <c r="J276" s="31">
        <f t="shared" ref="J276" si="629">H276*0.06</f>
        <v>232.26</v>
      </c>
      <c r="K276" s="31">
        <f t="shared" ref="K276" si="630">H276+I276+J276</f>
        <v>4451.5600000000004</v>
      </c>
      <c r="M276" s="3"/>
      <c r="N276" s="33">
        <f t="shared" ref="N276" si="631">M276*F276</f>
        <v>0</v>
      </c>
      <c r="O276" s="39">
        <f t="shared" si="616"/>
        <v>0</v>
      </c>
      <c r="P276" s="35">
        <f t="shared" ref="P276" si="632">N276*$N$2</f>
        <v>0</v>
      </c>
      <c r="Q276" s="33">
        <f t="shared" ref="Q276" si="633">N276+O276+P276</f>
        <v>0</v>
      </c>
    </row>
    <row r="277" spans="1:17" ht="102" thickBot="1" x14ac:dyDescent="0.3">
      <c r="A277" s="30"/>
      <c r="B277" s="30"/>
      <c r="C277" s="30"/>
      <c r="D277" s="29" t="s">
        <v>24</v>
      </c>
      <c r="E277" s="30"/>
      <c r="F277" s="30"/>
      <c r="G277" s="30"/>
      <c r="H277" s="30"/>
      <c r="I277" s="30"/>
      <c r="J277" s="30"/>
      <c r="K277" s="30"/>
      <c r="M277" s="40"/>
      <c r="N277" s="41"/>
      <c r="O277" s="41"/>
      <c r="P277" s="42"/>
      <c r="Q277" s="43"/>
    </row>
    <row r="278" spans="1:17" x14ac:dyDescent="0.25">
      <c r="A278" s="27" t="s">
        <v>25</v>
      </c>
      <c r="B278" s="28" t="s">
        <v>11</v>
      </c>
      <c r="C278" s="28" t="s">
        <v>12</v>
      </c>
      <c r="D278" s="29" t="s">
        <v>26</v>
      </c>
      <c r="E278" s="30"/>
      <c r="F278" s="31">
        <v>1</v>
      </c>
      <c r="G278" s="31">
        <v>349.34</v>
      </c>
      <c r="H278" s="32">
        <f>ROUND(F278*G278,2)</f>
        <v>349.34</v>
      </c>
      <c r="I278" s="31">
        <f t="shared" si="606"/>
        <v>31.44</v>
      </c>
      <c r="J278" s="31">
        <f t="shared" ref="J278" si="634">H278*0.06</f>
        <v>20.96</v>
      </c>
      <c r="K278" s="31">
        <f t="shared" ref="K278" si="635">H278+I278+J278</f>
        <v>401.74</v>
      </c>
      <c r="M278" s="3"/>
      <c r="N278" s="33">
        <f t="shared" ref="N278" si="636">M278*F278</f>
        <v>0</v>
      </c>
      <c r="O278" s="39">
        <f t="shared" si="616"/>
        <v>0</v>
      </c>
      <c r="P278" s="35">
        <f t="shared" ref="P278" si="637">N278*$N$2</f>
        <v>0</v>
      </c>
      <c r="Q278" s="33">
        <f t="shared" ref="Q278" si="638">N278+O278+P278</f>
        <v>0</v>
      </c>
    </row>
    <row r="279" spans="1:17" ht="79.5" thickBot="1" x14ac:dyDescent="0.3">
      <c r="A279" s="30"/>
      <c r="B279" s="30"/>
      <c r="C279" s="30"/>
      <c r="D279" s="29" t="s">
        <v>27</v>
      </c>
      <c r="E279" s="30"/>
      <c r="F279" s="30"/>
      <c r="G279" s="30"/>
      <c r="H279" s="30"/>
      <c r="I279" s="30"/>
      <c r="J279" s="30"/>
      <c r="K279" s="30"/>
      <c r="M279" s="40"/>
      <c r="N279" s="41"/>
      <c r="O279" s="41"/>
      <c r="P279" s="42"/>
      <c r="Q279" s="43"/>
    </row>
    <row r="280" spans="1:17" ht="22.5" x14ac:dyDescent="0.25">
      <c r="A280" s="27" t="s">
        <v>28</v>
      </c>
      <c r="B280" s="28" t="s">
        <v>11</v>
      </c>
      <c r="C280" s="28" t="s">
        <v>12</v>
      </c>
      <c r="D280" s="29" t="s">
        <v>29</v>
      </c>
      <c r="E280" s="30"/>
      <c r="F280" s="31">
        <v>2</v>
      </c>
      <c r="G280" s="31">
        <v>662.4</v>
      </c>
      <c r="H280" s="32">
        <f>ROUND(F280*G280,2)</f>
        <v>1324.8</v>
      </c>
      <c r="I280" s="31">
        <f t="shared" si="606"/>
        <v>119.23</v>
      </c>
      <c r="J280" s="31">
        <f t="shared" ref="J280" si="639">H280*0.06</f>
        <v>79.489999999999995</v>
      </c>
      <c r="K280" s="31">
        <f t="shared" ref="K280" si="640">H280+I280+J280</f>
        <v>1523.52</v>
      </c>
      <c r="M280" s="3"/>
      <c r="N280" s="33">
        <f t="shared" ref="N280" si="641">M280*F280</f>
        <v>0</v>
      </c>
      <c r="O280" s="39">
        <f t="shared" si="616"/>
        <v>0</v>
      </c>
      <c r="P280" s="35">
        <f t="shared" ref="P280" si="642">N280*$N$2</f>
        <v>0</v>
      </c>
      <c r="Q280" s="33">
        <f t="shared" ref="Q280" si="643">N280+O280+P280</f>
        <v>0</v>
      </c>
    </row>
    <row r="281" spans="1:17" ht="147" thickBot="1" x14ac:dyDescent="0.3">
      <c r="A281" s="30"/>
      <c r="B281" s="30"/>
      <c r="C281" s="30"/>
      <c r="D281" s="29" t="s">
        <v>30</v>
      </c>
      <c r="E281" s="30"/>
      <c r="F281" s="30"/>
      <c r="G281" s="30"/>
      <c r="H281" s="30"/>
      <c r="I281" s="30"/>
      <c r="J281" s="30"/>
      <c r="K281" s="30"/>
      <c r="M281" s="40"/>
      <c r="N281" s="41"/>
      <c r="O281" s="41"/>
      <c r="P281" s="42"/>
      <c r="Q281" s="43"/>
    </row>
    <row r="282" spans="1:17" x14ac:dyDescent="0.25">
      <c r="A282" s="27" t="s">
        <v>118</v>
      </c>
      <c r="B282" s="28" t="s">
        <v>11</v>
      </c>
      <c r="C282" s="28" t="s">
        <v>12</v>
      </c>
      <c r="D282" s="29" t="s">
        <v>119</v>
      </c>
      <c r="E282" s="30"/>
      <c r="F282" s="31">
        <v>2</v>
      </c>
      <c r="G282" s="31">
        <v>2263.4</v>
      </c>
      <c r="H282" s="32">
        <f>ROUND(F282*G282,2)</f>
        <v>4526.8</v>
      </c>
      <c r="I282" s="31">
        <f t="shared" si="606"/>
        <v>407.41</v>
      </c>
      <c r="J282" s="31">
        <f t="shared" ref="J282" si="644">H282*0.06</f>
        <v>271.61</v>
      </c>
      <c r="K282" s="31">
        <f t="shared" ref="K282" si="645">H282+I282+J282</f>
        <v>5205.82</v>
      </c>
      <c r="M282" s="3"/>
      <c r="N282" s="33">
        <f t="shared" ref="N282" si="646">M282*F282</f>
        <v>0</v>
      </c>
      <c r="O282" s="39">
        <f t="shared" si="616"/>
        <v>0</v>
      </c>
      <c r="P282" s="35">
        <f t="shared" ref="P282" si="647">N282*$N$2</f>
        <v>0</v>
      </c>
      <c r="Q282" s="33">
        <f t="shared" ref="Q282" si="648">N282+O282+P282</f>
        <v>0</v>
      </c>
    </row>
    <row r="283" spans="1:17" ht="45.75" thickBot="1" x14ac:dyDescent="0.3">
      <c r="A283" s="30"/>
      <c r="B283" s="30"/>
      <c r="C283" s="30"/>
      <c r="D283" s="29" t="s">
        <v>120</v>
      </c>
      <c r="E283" s="30"/>
      <c r="F283" s="30"/>
      <c r="G283" s="30"/>
      <c r="H283" s="30"/>
      <c r="I283" s="30"/>
      <c r="J283" s="30"/>
      <c r="K283" s="30"/>
      <c r="M283" s="40"/>
      <c r="N283" s="41"/>
      <c r="O283" s="41"/>
      <c r="P283" s="42"/>
      <c r="Q283" s="43"/>
    </row>
    <row r="284" spans="1:17" x14ac:dyDescent="0.25">
      <c r="A284" s="27" t="s">
        <v>31</v>
      </c>
      <c r="B284" s="28" t="s">
        <v>11</v>
      </c>
      <c r="C284" s="28" t="s">
        <v>12</v>
      </c>
      <c r="D284" s="29" t="s">
        <v>32</v>
      </c>
      <c r="E284" s="30"/>
      <c r="F284" s="31">
        <v>7</v>
      </c>
      <c r="G284" s="31">
        <v>161.30000000000001</v>
      </c>
      <c r="H284" s="32">
        <f>ROUND(F284*G284,2)</f>
        <v>1129.0999999999999</v>
      </c>
      <c r="I284" s="31">
        <f t="shared" si="606"/>
        <v>101.62</v>
      </c>
      <c r="J284" s="31">
        <f t="shared" ref="J284" si="649">H284*0.06</f>
        <v>67.75</v>
      </c>
      <c r="K284" s="31">
        <f t="shared" ref="K284" si="650">H284+I284+J284</f>
        <v>1298.47</v>
      </c>
      <c r="M284" s="3"/>
      <c r="N284" s="33">
        <f t="shared" ref="N284" si="651">M284*F284</f>
        <v>0</v>
      </c>
      <c r="O284" s="39">
        <f t="shared" si="616"/>
        <v>0</v>
      </c>
      <c r="P284" s="35">
        <f t="shared" ref="P284" si="652">N284*$N$2</f>
        <v>0</v>
      </c>
      <c r="Q284" s="33">
        <f t="shared" ref="Q284" si="653">N284+O284+P284</f>
        <v>0</v>
      </c>
    </row>
    <row r="285" spans="1:17" ht="90.75" thickBot="1" x14ac:dyDescent="0.3">
      <c r="A285" s="30"/>
      <c r="B285" s="30"/>
      <c r="C285" s="30"/>
      <c r="D285" s="29" t="s">
        <v>33</v>
      </c>
      <c r="E285" s="30"/>
      <c r="F285" s="30"/>
      <c r="G285" s="30"/>
      <c r="H285" s="30"/>
      <c r="I285" s="30"/>
      <c r="J285" s="30"/>
      <c r="K285" s="30"/>
      <c r="M285" s="40"/>
      <c r="N285" s="41"/>
      <c r="O285" s="41"/>
      <c r="P285" s="42"/>
      <c r="Q285" s="43"/>
    </row>
    <row r="286" spans="1:17" x14ac:dyDescent="0.25">
      <c r="A286" s="27" t="s">
        <v>34</v>
      </c>
      <c r="B286" s="28" t="s">
        <v>11</v>
      </c>
      <c r="C286" s="28" t="s">
        <v>12</v>
      </c>
      <c r="D286" s="29" t="s">
        <v>35</v>
      </c>
      <c r="E286" s="30"/>
      <c r="F286" s="31">
        <v>2</v>
      </c>
      <c r="G286" s="31">
        <v>182.02</v>
      </c>
      <c r="H286" s="32">
        <f>ROUND(F286*G286,2)</f>
        <v>364.04</v>
      </c>
      <c r="I286" s="31">
        <f t="shared" si="606"/>
        <v>32.76</v>
      </c>
      <c r="J286" s="31">
        <f t="shared" ref="J286" si="654">H286*0.06</f>
        <v>21.84</v>
      </c>
      <c r="K286" s="31">
        <f t="shared" ref="K286" si="655">H286+I286+J286</f>
        <v>418.64</v>
      </c>
      <c r="M286" s="3"/>
      <c r="N286" s="33">
        <f t="shared" ref="N286" si="656">M286*F286</f>
        <v>0</v>
      </c>
      <c r="O286" s="39">
        <f t="shared" si="616"/>
        <v>0</v>
      </c>
      <c r="P286" s="35">
        <f t="shared" ref="P286" si="657">N286*$N$2</f>
        <v>0</v>
      </c>
      <c r="Q286" s="33">
        <f t="shared" ref="Q286" si="658">N286+O286+P286</f>
        <v>0</v>
      </c>
    </row>
    <row r="287" spans="1:17" ht="102" thickBot="1" x14ac:dyDescent="0.3">
      <c r="A287" s="30"/>
      <c r="B287" s="30"/>
      <c r="C287" s="30"/>
      <c r="D287" s="29" t="s">
        <v>36</v>
      </c>
      <c r="E287" s="30"/>
      <c r="F287" s="30"/>
      <c r="G287" s="30"/>
      <c r="H287" s="30"/>
      <c r="I287" s="30"/>
      <c r="J287" s="30"/>
      <c r="K287" s="30"/>
      <c r="M287" s="40"/>
      <c r="N287" s="41"/>
      <c r="O287" s="41"/>
      <c r="P287" s="42"/>
      <c r="Q287" s="43"/>
    </row>
    <row r="288" spans="1:17" ht="22.5" x14ac:dyDescent="0.25">
      <c r="A288" s="27" t="s">
        <v>37</v>
      </c>
      <c r="B288" s="28" t="s">
        <v>11</v>
      </c>
      <c r="C288" s="28" t="s">
        <v>12</v>
      </c>
      <c r="D288" s="29" t="s">
        <v>38</v>
      </c>
      <c r="E288" s="30"/>
      <c r="F288" s="31">
        <v>1</v>
      </c>
      <c r="G288" s="31">
        <v>930.38</v>
      </c>
      <c r="H288" s="32">
        <f>ROUND(F288*G288,2)</f>
        <v>930.38</v>
      </c>
      <c r="I288" s="31">
        <f t="shared" si="606"/>
        <v>83.73</v>
      </c>
      <c r="J288" s="31">
        <f t="shared" ref="J288" si="659">H288*0.06</f>
        <v>55.82</v>
      </c>
      <c r="K288" s="31">
        <f t="shared" ref="K288" si="660">H288+I288+J288</f>
        <v>1069.93</v>
      </c>
      <c r="M288" s="3"/>
      <c r="N288" s="33">
        <f t="shared" ref="N288" si="661">M288*F288</f>
        <v>0</v>
      </c>
      <c r="O288" s="39">
        <f t="shared" si="616"/>
        <v>0</v>
      </c>
      <c r="P288" s="35">
        <f t="shared" ref="P288" si="662">N288*$N$2</f>
        <v>0</v>
      </c>
      <c r="Q288" s="33">
        <f t="shared" ref="Q288" si="663">N288+O288+P288</f>
        <v>0</v>
      </c>
    </row>
    <row r="289" spans="1:17" ht="68.25" thickBot="1" x14ac:dyDescent="0.3">
      <c r="A289" s="30"/>
      <c r="B289" s="30"/>
      <c r="C289" s="30"/>
      <c r="D289" s="29" t="s">
        <v>39</v>
      </c>
      <c r="E289" s="30"/>
      <c r="F289" s="30"/>
      <c r="G289" s="30"/>
      <c r="H289" s="30"/>
      <c r="I289" s="30"/>
      <c r="J289" s="30"/>
      <c r="K289" s="30"/>
      <c r="M289" s="40"/>
      <c r="N289" s="41"/>
      <c r="O289" s="41"/>
      <c r="P289" s="42"/>
      <c r="Q289" s="43"/>
    </row>
    <row r="290" spans="1:17" x14ac:dyDescent="0.25">
      <c r="A290" s="27" t="s">
        <v>40</v>
      </c>
      <c r="B290" s="28" t="s">
        <v>11</v>
      </c>
      <c r="C290" s="28" t="s">
        <v>12</v>
      </c>
      <c r="D290" s="29" t="s">
        <v>41</v>
      </c>
      <c r="E290" s="30"/>
      <c r="F290" s="31">
        <v>1</v>
      </c>
      <c r="G290" s="31">
        <v>12830.48</v>
      </c>
      <c r="H290" s="32">
        <f>ROUND(F290*G290,2)</f>
        <v>12830.48</v>
      </c>
      <c r="I290" s="31">
        <f t="shared" si="606"/>
        <v>1154.74</v>
      </c>
      <c r="J290" s="31">
        <f t="shared" ref="J290" si="664">H290*0.06</f>
        <v>769.83</v>
      </c>
      <c r="K290" s="31">
        <f t="shared" ref="K290" si="665">H290+I290+J290</f>
        <v>14755.05</v>
      </c>
      <c r="M290" s="3"/>
      <c r="N290" s="33">
        <f t="shared" ref="N290" si="666">M290*F290</f>
        <v>0</v>
      </c>
      <c r="O290" s="39">
        <f t="shared" si="616"/>
        <v>0</v>
      </c>
      <c r="P290" s="35">
        <f t="shared" ref="P290" si="667">N290*$N$2</f>
        <v>0</v>
      </c>
      <c r="Q290" s="33">
        <f t="shared" ref="Q290" si="668">N290+O290+P290</f>
        <v>0</v>
      </c>
    </row>
    <row r="291" spans="1:17" ht="237" thickBot="1" x14ac:dyDescent="0.3">
      <c r="A291" s="30"/>
      <c r="B291" s="30"/>
      <c r="C291" s="30"/>
      <c r="D291" s="29" t="s">
        <v>42</v>
      </c>
      <c r="E291" s="30"/>
      <c r="F291" s="30"/>
      <c r="G291" s="30"/>
      <c r="H291" s="30"/>
      <c r="I291" s="30"/>
      <c r="J291" s="30"/>
      <c r="K291" s="30"/>
      <c r="M291" s="40"/>
      <c r="N291" s="41"/>
      <c r="O291" s="41"/>
      <c r="P291" s="42"/>
      <c r="Q291" s="43"/>
    </row>
    <row r="292" spans="1:17" x14ac:dyDescent="0.25">
      <c r="A292" s="27" t="s">
        <v>43</v>
      </c>
      <c r="B292" s="28" t="s">
        <v>11</v>
      </c>
      <c r="C292" s="28" t="s">
        <v>44</v>
      </c>
      <c r="D292" s="29" t="s">
        <v>45</v>
      </c>
      <c r="E292" s="30"/>
      <c r="F292" s="31">
        <v>120</v>
      </c>
      <c r="G292" s="31">
        <v>13.55</v>
      </c>
      <c r="H292" s="32">
        <f>ROUND(F292*G292,2)</f>
        <v>1626</v>
      </c>
      <c r="I292" s="31">
        <f t="shared" si="606"/>
        <v>146.34</v>
      </c>
      <c r="J292" s="31">
        <f t="shared" ref="J292" si="669">H292*0.06</f>
        <v>97.56</v>
      </c>
      <c r="K292" s="31">
        <f t="shared" ref="K292" si="670">H292+I292+J292</f>
        <v>1869.9</v>
      </c>
      <c r="M292" s="3"/>
      <c r="N292" s="33">
        <f t="shared" ref="N292" si="671">M292*F292</f>
        <v>0</v>
      </c>
      <c r="O292" s="39">
        <f t="shared" si="616"/>
        <v>0</v>
      </c>
      <c r="P292" s="35">
        <f t="shared" ref="P292" si="672">N292*$N$2</f>
        <v>0</v>
      </c>
      <c r="Q292" s="33">
        <f t="shared" ref="Q292" si="673">N292+O292+P292</f>
        <v>0</v>
      </c>
    </row>
    <row r="293" spans="1:17" ht="135.75" thickBot="1" x14ac:dyDescent="0.3">
      <c r="A293" s="30"/>
      <c r="B293" s="30"/>
      <c r="C293" s="30"/>
      <c r="D293" s="29" t="s">
        <v>46</v>
      </c>
      <c r="E293" s="30"/>
      <c r="F293" s="30"/>
      <c r="G293" s="30"/>
      <c r="H293" s="30"/>
      <c r="I293" s="30"/>
      <c r="J293" s="30"/>
      <c r="K293" s="30"/>
      <c r="M293" s="40"/>
      <c r="N293" s="41"/>
      <c r="O293" s="41"/>
      <c r="P293" s="42"/>
      <c r="Q293" s="43"/>
    </row>
    <row r="294" spans="1:17" x14ac:dyDescent="0.25">
      <c r="A294" s="27" t="s">
        <v>50</v>
      </c>
      <c r="B294" s="28" t="s">
        <v>11</v>
      </c>
      <c r="C294" s="28" t="s">
        <v>44</v>
      </c>
      <c r="D294" s="29" t="s">
        <v>51</v>
      </c>
      <c r="E294" s="30"/>
      <c r="F294" s="31">
        <v>120</v>
      </c>
      <c r="G294" s="31">
        <v>4.5199999999999996</v>
      </c>
      <c r="H294" s="32">
        <f>ROUND(F294*G294,2)</f>
        <v>542.4</v>
      </c>
      <c r="I294" s="31">
        <f t="shared" si="606"/>
        <v>48.82</v>
      </c>
      <c r="J294" s="31">
        <f t="shared" ref="J294" si="674">H294*0.06</f>
        <v>32.54</v>
      </c>
      <c r="K294" s="31">
        <f t="shared" ref="K294" si="675">H294+I294+J294</f>
        <v>623.76</v>
      </c>
      <c r="M294" s="3"/>
      <c r="N294" s="33">
        <f t="shared" ref="N294" si="676">M294*F294</f>
        <v>0</v>
      </c>
      <c r="O294" s="39">
        <f t="shared" si="616"/>
        <v>0</v>
      </c>
      <c r="P294" s="35">
        <f t="shared" ref="P294" si="677">N294*$N$2</f>
        <v>0</v>
      </c>
      <c r="Q294" s="33">
        <f t="shared" ref="Q294" si="678">N294+O294+P294</f>
        <v>0</v>
      </c>
    </row>
    <row r="295" spans="1:17" ht="68.25" thickBot="1" x14ac:dyDescent="0.3">
      <c r="A295" s="30"/>
      <c r="B295" s="30"/>
      <c r="C295" s="30"/>
      <c r="D295" s="29" t="s">
        <v>52</v>
      </c>
      <c r="E295" s="30"/>
      <c r="F295" s="30"/>
      <c r="G295" s="30"/>
      <c r="H295" s="30"/>
      <c r="I295" s="30"/>
      <c r="J295" s="30"/>
      <c r="K295" s="30"/>
      <c r="M295" s="40"/>
      <c r="N295" s="41"/>
      <c r="O295" s="41"/>
      <c r="P295" s="42"/>
      <c r="Q295" s="43"/>
    </row>
    <row r="296" spans="1:17" x14ac:dyDescent="0.25">
      <c r="A296" s="27" t="s">
        <v>53</v>
      </c>
      <c r="B296" s="28" t="s">
        <v>11</v>
      </c>
      <c r="C296" s="28" t="s">
        <v>12</v>
      </c>
      <c r="D296" s="29" t="s">
        <v>54</v>
      </c>
      <c r="E296" s="30"/>
      <c r="F296" s="31">
        <v>1</v>
      </c>
      <c r="G296" s="31">
        <v>852.8</v>
      </c>
      <c r="H296" s="32">
        <f>ROUND(F296*G296,2)</f>
        <v>852.8</v>
      </c>
      <c r="I296" s="31">
        <f t="shared" si="606"/>
        <v>76.75</v>
      </c>
      <c r="J296" s="31">
        <f t="shared" ref="J296" si="679">H296*0.06</f>
        <v>51.17</v>
      </c>
      <c r="K296" s="31">
        <f t="shared" ref="K296" si="680">H296+I296+J296</f>
        <v>980.72</v>
      </c>
      <c r="M296" s="3"/>
      <c r="N296" s="33">
        <f t="shared" ref="N296" si="681">M296*F296</f>
        <v>0</v>
      </c>
      <c r="O296" s="39">
        <f t="shared" si="616"/>
        <v>0</v>
      </c>
      <c r="P296" s="35">
        <f t="shared" ref="P296" si="682">N296*$N$2</f>
        <v>0</v>
      </c>
      <c r="Q296" s="33">
        <f t="shared" ref="Q296" si="683">N296+O296+P296</f>
        <v>0</v>
      </c>
    </row>
    <row r="297" spans="1:17" ht="34.5" thickBot="1" x14ac:dyDescent="0.3">
      <c r="A297" s="30"/>
      <c r="B297" s="30"/>
      <c r="C297" s="30"/>
      <c r="D297" s="29" t="s">
        <v>55</v>
      </c>
      <c r="E297" s="30"/>
      <c r="F297" s="30"/>
      <c r="G297" s="30"/>
      <c r="H297" s="30"/>
      <c r="I297" s="30"/>
      <c r="J297" s="30"/>
      <c r="K297" s="30"/>
      <c r="M297" s="40"/>
      <c r="N297" s="41"/>
      <c r="O297" s="41"/>
      <c r="P297" s="42"/>
      <c r="Q297" s="43"/>
    </row>
    <row r="298" spans="1:17" x14ac:dyDescent="0.25">
      <c r="A298" s="27" t="s">
        <v>56</v>
      </c>
      <c r="B298" s="28" t="s">
        <v>11</v>
      </c>
      <c r="C298" s="28" t="s">
        <v>12</v>
      </c>
      <c r="D298" s="29" t="s">
        <v>57</v>
      </c>
      <c r="E298" s="30"/>
      <c r="F298" s="31">
        <v>1</v>
      </c>
      <c r="G298" s="31">
        <v>476</v>
      </c>
      <c r="H298" s="32">
        <f>ROUND(F298*G298,2)</f>
        <v>476</v>
      </c>
      <c r="I298" s="31">
        <f t="shared" si="606"/>
        <v>42.84</v>
      </c>
      <c r="J298" s="31">
        <f t="shared" ref="J298" si="684">H298*0.06</f>
        <v>28.56</v>
      </c>
      <c r="K298" s="31">
        <f t="shared" ref="K298" si="685">H298+I298+J298</f>
        <v>547.4</v>
      </c>
      <c r="M298" s="3"/>
      <c r="N298" s="33">
        <f t="shared" ref="N298" si="686">M298*F298</f>
        <v>0</v>
      </c>
      <c r="O298" s="39">
        <f t="shared" si="616"/>
        <v>0</v>
      </c>
      <c r="P298" s="35">
        <f t="shared" ref="P298" si="687">N298*$N$2</f>
        <v>0</v>
      </c>
      <c r="Q298" s="33">
        <f t="shared" ref="Q298" si="688">N298+O298+P298</f>
        <v>0</v>
      </c>
    </row>
    <row r="299" spans="1:17" ht="90.75" thickBot="1" x14ac:dyDescent="0.3">
      <c r="A299" s="30"/>
      <c r="B299" s="30"/>
      <c r="C299" s="30"/>
      <c r="D299" s="29" t="s">
        <v>58</v>
      </c>
      <c r="E299" s="30"/>
      <c r="F299" s="30"/>
      <c r="G299" s="30"/>
      <c r="H299" s="30"/>
      <c r="I299" s="30"/>
      <c r="J299" s="30"/>
      <c r="K299" s="30"/>
      <c r="M299" s="40"/>
      <c r="N299" s="41"/>
      <c r="O299" s="41"/>
      <c r="P299" s="42"/>
      <c r="Q299" s="43"/>
    </row>
    <row r="300" spans="1:17" x14ac:dyDescent="0.25">
      <c r="A300" s="27" t="s">
        <v>124</v>
      </c>
      <c r="B300" s="28" t="s">
        <v>11</v>
      </c>
      <c r="C300" s="28" t="s">
        <v>12</v>
      </c>
      <c r="D300" s="29" t="s">
        <v>125</v>
      </c>
      <c r="E300" s="30"/>
      <c r="F300" s="31">
        <v>1</v>
      </c>
      <c r="G300" s="31">
        <v>264</v>
      </c>
      <c r="H300" s="32">
        <f>ROUND(F300*G300,2)</f>
        <v>264</v>
      </c>
      <c r="I300" s="31">
        <f t="shared" si="606"/>
        <v>23.76</v>
      </c>
      <c r="J300" s="31">
        <f t="shared" ref="J300" si="689">H300*0.06</f>
        <v>15.84</v>
      </c>
      <c r="K300" s="31">
        <f t="shared" ref="K300" si="690">H300+I300+J300</f>
        <v>303.60000000000002</v>
      </c>
      <c r="M300" s="3"/>
      <c r="N300" s="33">
        <f t="shared" ref="N300" si="691">M300*F300</f>
        <v>0</v>
      </c>
      <c r="O300" s="39">
        <f t="shared" si="616"/>
        <v>0</v>
      </c>
      <c r="P300" s="35">
        <f t="shared" ref="P300" si="692">N300*$N$2</f>
        <v>0</v>
      </c>
      <c r="Q300" s="33">
        <f t="shared" ref="Q300" si="693">N300+O300+P300</f>
        <v>0</v>
      </c>
    </row>
    <row r="301" spans="1:17" ht="45.75" thickBot="1" x14ac:dyDescent="0.3">
      <c r="A301" s="30"/>
      <c r="B301" s="30"/>
      <c r="C301" s="30"/>
      <c r="D301" s="29" t="s">
        <v>126</v>
      </c>
      <c r="E301" s="30"/>
      <c r="F301" s="30"/>
      <c r="G301" s="30"/>
      <c r="H301" s="30"/>
      <c r="I301" s="30"/>
      <c r="J301" s="30"/>
      <c r="K301" s="30"/>
      <c r="M301" s="40"/>
      <c r="N301" s="41"/>
      <c r="O301" s="41"/>
      <c r="P301" s="42"/>
      <c r="Q301" s="43"/>
    </row>
    <row r="302" spans="1:17" x14ac:dyDescent="0.25">
      <c r="A302" s="27" t="s">
        <v>59</v>
      </c>
      <c r="B302" s="28" t="s">
        <v>11</v>
      </c>
      <c r="C302" s="28" t="s">
        <v>60</v>
      </c>
      <c r="D302" s="29" t="s">
        <v>61</v>
      </c>
      <c r="E302" s="30"/>
      <c r="F302" s="31">
        <v>16</v>
      </c>
      <c r="G302" s="31">
        <v>44</v>
      </c>
      <c r="H302" s="32">
        <f>ROUND(F302*G302,2)</f>
        <v>704</v>
      </c>
      <c r="I302" s="31">
        <f t="shared" si="606"/>
        <v>63.36</v>
      </c>
      <c r="J302" s="31">
        <f t="shared" ref="J302" si="694">H302*0.06</f>
        <v>42.24</v>
      </c>
      <c r="K302" s="31">
        <f t="shared" ref="K302" si="695">H302+I302+J302</f>
        <v>809.6</v>
      </c>
      <c r="M302" s="3"/>
      <c r="N302" s="33">
        <f t="shared" ref="N302" si="696">M302*F302</f>
        <v>0</v>
      </c>
      <c r="O302" s="39">
        <f t="shared" si="616"/>
        <v>0</v>
      </c>
      <c r="P302" s="35">
        <f t="shared" ref="P302" si="697">N302*$N$2</f>
        <v>0</v>
      </c>
      <c r="Q302" s="33">
        <f t="shared" ref="Q302" si="698">N302+O302+P302</f>
        <v>0</v>
      </c>
    </row>
    <row r="303" spans="1:17" x14ac:dyDescent="0.25">
      <c r="A303" s="30"/>
      <c r="B303" s="30"/>
      <c r="C303" s="30"/>
      <c r="D303" s="44"/>
      <c r="E303" s="45" t="s">
        <v>127</v>
      </c>
      <c r="F303" s="46"/>
      <c r="G303" s="47"/>
      <c r="H303" s="47">
        <f>SUM(H268:H302)</f>
        <v>37231.440000000002</v>
      </c>
      <c r="I303" s="47"/>
      <c r="J303" s="47"/>
      <c r="K303" s="47">
        <f>SUM(K268:K302)</f>
        <v>42816.14</v>
      </c>
      <c r="N303" s="48">
        <f>SUM(N268:N302)</f>
        <v>0</v>
      </c>
      <c r="Q303" s="48">
        <f>SUM(Q268:Q302)</f>
        <v>0</v>
      </c>
    </row>
    <row r="304" spans="1:17" ht="0.95" customHeight="1" x14ac:dyDescent="0.25">
      <c r="A304" s="49"/>
      <c r="B304" s="49"/>
      <c r="C304" s="49"/>
      <c r="D304" s="50"/>
      <c r="E304" s="49"/>
      <c r="F304" s="49"/>
      <c r="G304" s="49"/>
      <c r="H304" s="49"/>
      <c r="I304" s="49"/>
      <c r="J304" s="49"/>
      <c r="K304" s="49"/>
    </row>
    <row r="305" spans="1:17" x14ac:dyDescent="0.25">
      <c r="A305" s="19" t="s">
        <v>128</v>
      </c>
      <c r="B305" s="19" t="s">
        <v>7</v>
      </c>
      <c r="C305" s="19" t="s">
        <v>8</v>
      </c>
      <c r="D305" s="20" t="s">
        <v>129</v>
      </c>
      <c r="E305" s="21"/>
      <c r="F305" s="22"/>
      <c r="G305" s="23"/>
      <c r="H305" s="23"/>
      <c r="I305" s="23"/>
      <c r="J305" s="23"/>
      <c r="K305" s="23"/>
    </row>
    <row r="306" spans="1:17" x14ac:dyDescent="0.25">
      <c r="A306" s="27" t="s">
        <v>130</v>
      </c>
      <c r="B306" s="28" t="s">
        <v>11</v>
      </c>
      <c r="C306" s="28" t="s">
        <v>12</v>
      </c>
      <c r="D306" s="29" t="s">
        <v>131</v>
      </c>
      <c r="E306" s="30"/>
      <c r="F306" s="31">
        <v>1</v>
      </c>
      <c r="G306" s="31">
        <v>1889.3</v>
      </c>
      <c r="H306" s="32">
        <f>ROUND(F306*G306,2)</f>
        <v>1889.3</v>
      </c>
      <c r="I306" s="31">
        <f t="shared" ref="I306:I360" si="699">H306*0.09</f>
        <v>170.04</v>
      </c>
      <c r="J306" s="31">
        <f t="shared" ref="J306" si="700">H306*0.06</f>
        <v>113.36</v>
      </c>
      <c r="K306" s="31">
        <f t="shared" ref="K306" si="701">H306+I306+J306</f>
        <v>2172.6999999999998</v>
      </c>
      <c r="M306" s="3"/>
      <c r="N306" s="33">
        <f t="shared" ref="N306" si="702">M306*F306</f>
        <v>0</v>
      </c>
      <c r="O306" s="39">
        <f t="shared" ref="O306:O360" si="703">N306*$N$1</f>
        <v>0</v>
      </c>
      <c r="P306" s="35">
        <f t="shared" ref="P306" si="704">N306*$N$2</f>
        <v>0</v>
      </c>
      <c r="Q306" s="33">
        <f t="shared" ref="Q306" si="705">N306+O306+P306</f>
        <v>0</v>
      </c>
    </row>
    <row r="307" spans="1:17" ht="214.5" thickBot="1" x14ac:dyDescent="0.3">
      <c r="A307" s="30"/>
      <c r="B307" s="30"/>
      <c r="C307" s="30"/>
      <c r="D307" s="29" t="s">
        <v>132</v>
      </c>
      <c r="E307" s="30"/>
      <c r="F307" s="30"/>
      <c r="G307" s="30"/>
      <c r="H307" s="30"/>
      <c r="I307" s="30"/>
      <c r="J307" s="30"/>
      <c r="K307" s="30"/>
      <c r="M307" s="40"/>
      <c r="N307" s="41"/>
      <c r="O307" s="41"/>
      <c r="P307" s="42"/>
      <c r="Q307" s="43"/>
    </row>
    <row r="308" spans="1:17" x14ac:dyDescent="0.25">
      <c r="A308" s="27" t="s">
        <v>10</v>
      </c>
      <c r="B308" s="28" t="s">
        <v>11</v>
      </c>
      <c r="C308" s="28" t="s">
        <v>12</v>
      </c>
      <c r="D308" s="29" t="s">
        <v>13</v>
      </c>
      <c r="E308" s="30"/>
      <c r="F308" s="31">
        <v>18</v>
      </c>
      <c r="G308" s="31">
        <v>208.68</v>
      </c>
      <c r="H308" s="32">
        <f>ROUND(F308*G308,2)</f>
        <v>3756.24</v>
      </c>
      <c r="I308" s="31">
        <f t="shared" si="699"/>
        <v>338.06</v>
      </c>
      <c r="J308" s="31">
        <f t="shared" ref="J308" si="706">H308*0.06</f>
        <v>225.37</v>
      </c>
      <c r="K308" s="31">
        <f t="shared" ref="K308" si="707">H308+I308+J308</f>
        <v>4319.67</v>
      </c>
      <c r="M308" s="3"/>
      <c r="N308" s="33">
        <f t="shared" ref="N308" si="708">M308*F308</f>
        <v>0</v>
      </c>
      <c r="O308" s="39">
        <f t="shared" si="703"/>
        <v>0</v>
      </c>
      <c r="P308" s="35">
        <f t="shared" ref="P308" si="709">N308*$N$2</f>
        <v>0</v>
      </c>
      <c r="Q308" s="33">
        <f t="shared" ref="Q308" si="710">N308+O308+P308</f>
        <v>0</v>
      </c>
    </row>
    <row r="309" spans="1:17" ht="90.75" thickBot="1" x14ac:dyDescent="0.3">
      <c r="A309" s="30"/>
      <c r="B309" s="30"/>
      <c r="C309" s="30"/>
      <c r="D309" s="29" t="s">
        <v>14</v>
      </c>
      <c r="E309" s="30"/>
      <c r="F309" s="30"/>
      <c r="G309" s="30"/>
      <c r="H309" s="30"/>
      <c r="I309" s="30"/>
      <c r="J309" s="30"/>
      <c r="K309" s="30"/>
      <c r="M309" s="40"/>
      <c r="N309" s="41"/>
      <c r="O309" s="41"/>
      <c r="P309" s="42"/>
      <c r="Q309" s="43"/>
    </row>
    <row r="310" spans="1:17" x14ac:dyDescent="0.25">
      <c r="A310" s="27" t="s">
        <v>15</v>
      </c>
      <c r="B310" s="28" t="s">
        <v>11</v>
      </c>
      <c r="C310" s="28" t="s">
        <v>12</v>
      </c>
      <c r="D310" s="29" t="s">
        <v>16</v>
      </c>
      <c r="E310" s="30"/>
      <c r="F310" s="31">
        <v>1</v>
      </c>
      <c r="G310" s="31">
        <v>1598.9</v>
      </c>
      <c r="H310" s="32">
        <f>ROUND(F310*G310,2)</f>
        <v>1598.9</v>
      </c>
      <c r="I310" s="31">
        <f t="shared" si="699"/>
        <v>143.9</v>
      </c>
      <c r="J310" s="31">
        <f t="shared" ref="J310" si="711">H310*0.06</f>
        <v>95.93</v>
      </c>
      <c r="K310" s="31">
        <f t="shared" ref="K310" si="712">H310+I310+J310</f>
        <v>1838.73</v>
      </c>
      <c r="M310" s="3"/>
      <c r="N310" s="33">
        <f t="shared" ref="N310" si="713">M310*F310</f>
        <v>0</v>
      </c>
      <c r="O310" s="39">
        <f t="shared" si="703"/>
        <v>0</v>
      </c>
      <c r="P310" s="35">
        <f t="shared" ref="P310" si="714">N310*$N$2</f>
        <v>0</v>
      </c>
      <c r="Q310" s="33">
        <f t="shared" ref="Q310" si="715">N310+O310+P310</f>
        <v>0</v>
      </c>
    </row>
    <row r="311" spans="1:17" ht="203.25" thickBot="1" x14ac:dyDescent="0.3">
      <c r="A311" s="30"/>
      <c r="B311" s="30"/>
      <c r="C311" s="30"/>
      <c r="D311" s="29" t="s">
        <v>17</v>
      </c>
      <c r="E311" s="30"/>
      <c r="F311" s="30"/>
      <c r="G311" s="30"/>
      <c r="H311" s="30"/>
      <c r="I311" s="30"/>
      <c r="J311" s="30"/>
      <c r="K311" s="30"/>
      <c r="M311" s="40"/>
      <c r="N311" s="41"/>
      <c r="O311" s="41"/>
      <c r="P311" s="42"/>
      <c r="Q311" s="43"/>
    </row>
    <row r="312" spans="1:17" x14ac:dyDescent="0.25">
      <c r="A312" s="27" t="s">
        <v>86</v>
      </c>
      <c r="B312" s="28" t="s">
        <v>11</v>
      </c>
      <c r="C312" s="28" t="s">
        <v>12</v>
      </c>
      <c r="D312" s="29" t="s">
        <v>87</v>
      </c>
      <c r="E312" s="30"/>
      <c r="F312" s="31">
        <v>1</v>
      </c>
      <c r="G312" s="31">
        <v>760.78</v>
      </c>
      <c r="H312" s="32">
        <f>ROUND(F312*G312,2)</f>
        <v>760.78</v>
      </c>
      <c r="I312" s="31">
        <f t="shared" si="699"/>
        <v>68.47</v>
      </c>
      <c r="J312" s="31">
        <f t="shared" ref="J312" si="716">H312*0.06</f>
        <v>45.65</v>
      </c>
      <c r="K312" s="31">
        <f t="shared" ref="K312" si="717">H312+I312+J312</f>
        <v>874.9</v>
      </c>
      <c r="M312" s="3"/>
      <c r="N312" s="33">
        <f t="shared" ref="N312" si="718">M312*F312</f>
        <v>0</v>
      </c>
      <c r="O312" s="39">
        <f t="shared" si="703"/>
        <v>0</v>
      </c>
      <c r="P312" s="35">
        <f t="shared" ref="P312" si="719">N312*$N$2</f>
        <v>0</v>
      </c>
      <c r="Q312" s="33">
        <f t="shared" ref="Q312" si="720">N312+O312+P312</f>
        <v>0</v>
      </c>
    </row>
    <row r="313" spans="1:17" ht="102" thickBot="1" x14ac:dyDescent="0.3">
      <c r="A313" s="30"/>
      <c r="B313" s="30"/>
      <c r="C313" s="30"/>
      <c r="D313" s="29" t="s">
        <v>88</v>
      </c>
      <c r="E313" s="30"/>
      <c r="F313" s="30"/>
      <c r="G313" s="30"/>
      <c r="H313" s="30"/>
      <c r="I313" s="30"/>
      <c r="J313" s="30"/>
      <c r="K313" s="30"/>
      <c r="M313" s="40"/>
      <c r="N313" s="41"/>
      <c r="O313" s="41"/>
      <c r="P313" s="42"/>
      <c r="Q313" s="43"/>
    </row>
    <row r="314" spans="1:17" ht="22.5" x14ac:dyDescent="0.25">
      <c r="A314" s="27" t="s">
        <v>133</v>
      </c>
      <c r="B314" s="28" t="s">
        <v>11</v>
      </c>
      <c r="C314" s="28" t="s">
        <v>12</v>
      </c>
      <c r="D314" s="29" t="s">
        <v>134</v>
      </c>
      <c r="E314" s="30"/>
      <c r="F314" s="31">
        <v>2</v>
      </c>
      <c r="G314" s="31">
        <v>200.5</v>
      </c>
      <c r="H314" s="32">
        <f>ROUND(F314*G314,2)</f>
        <v>401</v>
      </c>
      <c r="I314" s="31">
        <f t="shared" si="699"/>
        <v>36.090000000000003</v>
      </c>
      <c r="J314" s="31">
        <f t="shared" ref="J314" si="721">H314*0.06</f>
        <v>24.06</v>
      </c>
      <c r="K314" s="31">
        <f t="shared" ref="K314" si="722">H314+I314+J314</f>
        <v>461.15</v>
      </c>
      <c r="M314" s="3"/>
      <c r="N314" s="33">
        <f t="shared" ref="N314" si="723">M314*F314</f>
        <v>0</v>
      </c>
      <c r="O314" s="39">
        <f t="shared" si="703"/>
        <v>0</v>
      </c>
      <c r="P314" s="35">
        <f t="shared" ref="P314" si="724">N314*$N$2</f>
        <v>0</v>
      </c>
      <c r="Q314" s="33">
        <f t="shared" ref="Q314" si="725">N314+O314+P314</f>
        <v>0</v>
      </c>
    </row>
    <row r="315" spans="1:17" ht="57" thickBot="1" x14ac:dyDescent="0.3">
      <c r="A315" s="30"/>
      <c r="B315" s="30"/>
      <c r="C315" s="30"/>
      <c r="D315" s="29" t="s">
        <v>135</v>
      </c>
      <c r="E315" s="30"/>
      <c r="F315" s="30"/>
      <c r="G315" s="30"/>
      <c r="H315" s="30"/>
      <c r="I315" s="30"/>
      <c r="J315" s="30"/>
      <c r="K315" s="30"/>
      <c r="M315" s="40"/>
      <c r="N315" s="41"/>
      <c r="O315" s="41"/>
      <c r="P315" s="42"/>
      <c r="Q315" s="43"/>
    </row>
    <row r="316" spans="1:17" x14ac:dyDescent="0.25">
      <c r="A316" s="27" t="s">
        <v>68</v>
      </c>
      <c r="B316" s="28" t="s">
        <v>11</v>
      </c>
      <c r="C316" s="28" t="s">
        <v>12</v>
      </c>
      <c r="D316" s="29" t="s">
        <v>69</v>
      </c>
      <c r="E316" s="30"/>
      <c r="F316" s="31">
        <v>1</v>
      </c>
      <c r="G316" s="31">
        <v>650.78</v>
      </c>
      <c r="H316" s="32">
        <f>ROUND(F316*G316,2)</f>
        <v>650.78</v>
      </c>
      <c r="I316" s="31">
        <f t="shared" si="699"/>
        <v>58.57</v>
      </c>
      <c r="J316" s="31">
        <f t="shared" ref="J316" si="726">H316*0.06</f>
        <v>39.049999999999997</v>
      </c>
      <c r="K316" s="31">
        <f t="shared" ref="K316" si="727">H316+I316+J316</f>
        <v>748.4</v>
      </c>
      <c r="M316" s="3"/>
      <c r="N316" s="33">
        <f t="shared" ref="N316" si="728">M316*F316</f>
        <v>0</v>
      </c>
      <c r="O316" s="39">
        <f t="shared" si="703"/>
        <v>0</v>
      </c>
      <c r="P316" s="35">
        <f t="shared" ref="P316" si="729">N316*$N$2</f>
        <v>0</v>
      </c>
      <c r="Q316" s="33">
        <f t="shared" ref="Q316" si="730">N316+O316+P316</f>
        <v>0</v>
      </c>
    </row>
    <row r="317" spans="1:17" ht="45.75" thickBot="1" x14ac:dyDescent="0.3">
      <c r="A317" s="30"/>
      <c r="B317" s="30"/>
      <c r="C317" s="30"/>
      <c r="D317" s="29" t="s">
        <v>70</v>
      </c>
      <c r="E317" s="30"/>
      <c r="F317" s="30"/>
      <c r="G317" s="30"/>
      <c r="H317" s="30"/>
      <c r="I317" s="30"/>
      <c r="J317" s="30"/>
      <c r="K317" s="30"/>
      <c r="M317" s="40"/>
      <c r="N317" s="41"/>
      <c r="O317" s="41"/>
      <c r="P317" s="42"/>
      <c r="Q317" s="43"/>
    </row>
    <row r="318" spans="1:17" ht="22.5" x14ac:dyDescent="0.25">
      <c r="A318" s="27" t="s">
        <v>18</v>
      </c>
      <c r="B318" s="28" t="s">
        <v>11</v>
      </c>
      <c r="C318" s="28" t="s">
        <v>19</v>
      </c>
      <c r="D318" s="29" t="s">
        <v>20</v>
      </c>
      <c r="E318" s="30"/>
      <c r="F318" s="31">
        <v>3</v>
      </c>
      <c r="G318" s="31">
        <v>36.19</v>
      </c>
      <c r="H318" s="32">
        <f>ROUND(F318*G318,2)</f>
        <v>108.57</v>
      </c>
      <c r="I318" s="31">
        <f t="shared" si="699"/>
        <v>9.77</v>
      </c>
      <c r="J318" s="31">
        <f t="shared" ref="J318" si="731">H318*0.06</f>
        <v>6.51</v>
      </c>
      <c r="K318" s="31">
        <f t="shared" ref="K318" si="732">H318+I318+J318</f>
        <v>124.85</v>
      </c>
      <c r="M318" s="3"/>
      <c r="N318" s="33">
        <f t="shared" ref="N318" si="733">M318*F318</f>
        <v>0</v>
      </c>
      <c r="O318" s="39">
        <f t="shared" si="703"/>
        <v>0</v>
      </c>
      <c r="P318" s="35">
        <f t="shared" ref="P318" si="734">N318*$N$2</f>
        <v>0</v>
      </c>
      <c r="Q318" s="33">
        <f t="shared" ref="Q318" si="735">N318+O318+P318</f>
        <v>0</v>
      </c>
    </row>
    <row r="319" spans="1:17" ht="90.75" thickBot="1" x14ac:dyDescent="0.3">
      <c r="A319" s="30"/>
      <c r="B319" s="30"/>
      <c r="C319" s="30"/>
      <c r="D319" s="29" t="s">
        <v>21</v>
      </c>
      <c r="E319" s="30"/>
      <c r="F319" s="30"/>
      <c r="G319" s="30"/>
      <c r="H319" s="30"/>
      <c r="I319" s="30"/>
      <c r="J319" s="30"/>
      <c r="K319" s="30"/>
      <c r="M319" s="40"/>
      <c r="N319" s="41"/>
      <c r="O319" s="41"/>
      <c r="P319" s="42"/>
      <c r="Q319" s="43"/>
    </row>
    <row r="320" spans="1:17" x14ac:dyDescent="0.25">
      <c r="A320" s="27" t="s">
        <v>136</v>
      </c>
      <c r="B320" s="28" t="s">
        <v>11</v>
      </c>
      <c r="C320" s="28" t="s">
        <v>12</v>
      </c>
      <c r="D320" s="29" t="s">
        <v>137</v>
      </c>
      <c r="E320" s="30"/>
      <c r="F320" s="31">
        <v>1</v>
      </c>
      <c r="G320" s="31">
        <v>3709.04</v>
      </c>
      <c r="H320" s="32">
        <f>ROUND(F320*G320,2)</f>
        <v>3709.04</v>
      </c>
      <c r="I320" s="31">
        <f t="shared" si="699"/>
        <v>333.81</v>
      </c>
      <c r="J320" s="31">
        <f t="shared" ref="J320" si="736">H320*0.06</f>
        <v>222.54</v>
      </c>
      <c r="K320" s="31">
        <f t="shared" ref="K320" si="737">H320+I320+J320</f>
        <v>4265.3900000000003</v>
      </c>
      <c r="M320" s="3"/>
      <c r="N320" s="33">
        <f t="shared" ref="N320" si="738">M320*F320</f>
        <v>0</v>
      </c>
      <c r="O320" s="39">
        <f t="shared" si="703"/>
        <v>0</v>
      </c>
      <c r="P320" s="35">
        <f t="shared" ref="P320" si="739">N320*$N$2</f>
        <v>0</v>
      </c>
      <c r="Q320" s="33">
        <f t="shared" ref="Q320" si="740">N320+O320+P320</f>
        <v>0</v>
      </c>
    </row>
    <row r="321" spans="1:17" ht="34.5" thickBot="1" x14ac:dyDescent="0.3">
      <c r="A321" s="30"/>
      <c r="B321" s="30"/>
      <c r="C321" s="30"/>
      <c r="D321" s="29" t="s">
        <v>138</v>
      </c>
      <c r="E321" s="30"/>
      <c r="F321" s="30"/>
      <c r="G321" s="30"/>
      <c r="H321" s="30"/>
      <c r="I321" s="30"/>
      <c r="J321" s="30"/>
      <c r="K321" s="30"/>
      <c r="M321" s="40"/>
      <c r="N321" s="41"/>
      <c r="O321" s="41"/>
      <c r="P321" s="42"/>
      <c r="Q321" s="43"/>
    </row>
    <row r="322" spans="1:17" ht="22.5" x14ac:dyDescent="0.25">
      <c r="A322" s="27" t="s">
        <v>22</v>
      </c>
      <c r="B322" s="28" t="s">
        <v>11</v>
      </c>
      <c r="C322" s="28" t="s">
        <v>12</v>
      </c>
      <c r="D322" s="29" t="s">
        <v>23</v>
      </c>
      <c r="E322" s="30"/>
      <c r="F322" s="31">
        <v>2</v>
      </c>
      <c r="G322" s="31">
        <v>1935.46</v>
      </c>
      <c r="H322" s="32">
        <f>ROUND(F322*G322,2)</f>
        <v>3870.92</v>
      </c>
      <c r="I322" s="31">
        <f t="shared" si="699"/>
        <v>348.38</v>
      </c>
      <c r="J322" s="31">
        <f t="shared" ref="J322" si="741">H322*0.06</f>
        <v>232.26</v>
      </c>
      <c r="K322" s="31">
        <f t="shared" ref="K322" si="742">H322+I322+J322</f>
        <v>4451.5600000000004</v>
      </c>
      <c r="M322" s="3"/>
      <c r="N322" s="33">
        <f t="shared" ref="N322" si="743">M322*F322</f>
        <v>0</v>
      </c>
      <c r="O322" s="39">
        <f t="shared" si="703"/>
        <v>0</v>
      </c>
      <c r="P322" s="35">
        <f t="shared" ref="P322" si="744">N322*$N$2</f>
        <v>0</v>
      </c>
      <c r="Q322" s="33">
        <f t="shared" ref="Q322" si="745">N322+O322+P322</f>
        <v>0</v>
      </c>
    </row>
    <row r="323" spans="1:17" ht="102" thickBot="1" x14ac:dyDescent="0.3">
      <c r="A323" s="30"/>
      <c r="B323" s="30"/>
      <c r="C323" s="30"/>
      <c r="D323" s="29" t="s">
        <v>24</v>
      </c>
      <c r="E323" s="30"/>
      <c r="F323" s="30"/>
      <c r="G323" s="30"/>
      <c r="H323" s="30"/>
      <c r="I323" s="30"/>
      <c r="J323" s="30"/>
      <c r="K323" s="30"/>
      <c r="M323" s="40"/>
      <c r="N323" s="41"/>
      <c r="O323" s="41"/>
      <c r="P323" s="42"/>
      <c r="Q323" s="43"/>
    </row>
    <row r="324" spans="1:17" x14ac:dyDescent="0.25">
      <c r="A324" s="27" t="s">
        <v>89</v>
      </c>
      <c r="B324" s="28" t="s">
        <v>11</v>
      </c>
      <c r="C324" s="28" t="s">
        <v>12</v>
      </c>
      <c r="D324" s="29" t="s">
        <v>90</v>
      </c>
      <c r="E324" s="30"/>
      <c r="F324" s="31">
        <v>2</v>
      </c>
      <c r="G324" s="31">
        <v>276.35000000000002</v>
      </c>
      <c r="H324" s="32">
        <f>ROUND(F324*G324,2)</f>
        <v>552.70000000000005</v>
      </c>
      <c r="I324" s="31">
        <f t="shared" si="699"/>
        <v>49.74</v>
      </c>
      <c r="J324" s="31">
        <f t="shared" ref="J324" si="746">H324*0.06</f>
        <v>33.159999999999997</v>
      </c>
      <c r="K324" s="31">
        <f t="shared" ref="K324" si="747">H324+I324+J324</f>
        <v>635.6</v>
      </c>
      <c r="M324" s="3"/>
      <c r="N324" s="33">
        <f t="shared" ref="N324" si="748">M324*F324</f>
        <v>0</v>
      </c>
      <c r="O324" s="39">
        <f t="shared" si="703"/>
        <v>0</v>
      </c>
      <c r="P324" s="35">
        <f t="shared" ref="P324" si="749">N324*$N$2</f>
        <v>0</v>
      </c>
      <c r="Q324" s="33">
        <f t="shared" ref="Q324" si="750">N324+O324+P324</f>
        <v>0</v>
      </c>
    </row>
    <row r="325" spans="1:17" ht="102" thickBot="1" x14ac:dyDescent="0.3">
      <c r="A325" s="30"/>
      <c r="B325" s="30"/>
      <c r="C325" s="30"/>
      <c r="D325" s="29" t="s">
        <v>91</v>
      </c>
      <c r="E325" s="30"/>
      <c r="F325" s="30"/>
      <c r="G325" s="30"/>
      <c r="H325" s="30"/>
      <c r="I325" s="30"/>
      <c r="J325" s="30"/>
      <c r="K325" s="30"/>
      <c r="M325" s="40"/>
      <c r="N325" s="41"/>
      <c r="O325" s="41"/>
      <c r="P325" s="42"/>
      <c r="Q325" s="43"/>
    </row>
    <row r="326" spans="1:17" x14ac:dyDescent="0.25">
      <c r="A326" s="27" t="s">
        <v>25</v>
      </c>
      <c r="B326" s="28" t="s">
        <v>11</v>
      </c>
      <c r="C326" s="28" t="s">
        <v>12</v>
      </c>
      <c r="D326" s="29" t="s">
        <v>26</v>
      </c>
      <c r="E326" s="30"/>
      <c r="F326" s="31">
        <v>1</v>
      </c>
      <c r="G326" s="31">
        <v>349.34</v>
      </c>
      <c r="H326" s="32">
        <f>ROUND(F326*G326,2)</f>
        <v>349.34</v>
      </c>
      <c r="I326" s="31">
        <f t="shared" si="699"/>
        <v>31.44</v>
      </c>
      <c r="J326" s="31">
        <f t="shared" ref="J326" si="751">H326*0.06</f>
        <v>20.96</v>
      </c>
      <c r="K326" s="31">
        <f t="shared" ref="K326" si="752">H326+I326+J326</f>
        <v>401.74</v>
      </c>
      <c r="M326" s="3"/>
      <c r="N326" s="33">
        <f t="shared" ref="N326" si="753">M326*F326</f>
        <v>0</v>
      </c>
      <c r="O326" s="39">
        <f t="shared" si="703"/>
        <v>0</v>
      </c>
      <c r="P326" s="35">
        <f t="shared" ref="P326" si="754">N326*$N$2</f>
        <v>0</v>
      </c>
      <c r="Q326" s="33">
        <f t="shared" ref="Q326" si="755">N326+O326+P326</f>
        <v>0</v>
      </c>
    </row>
    <row r="327" spans="1:17" ht="79.5" thickBot="1" x14ac:dyDescent="0.3">
      <c r="A327" s="30"/>
      <c r="B327" s="30"/>
      <c r="C327" s="30"/>
      <c r="D327" s="29" t="s">
        <v>27</v>
      </c>
      <c r="E327" s="30"/>
      <c r="F327" s="30"/>
      <c r="G327" s="30"/>
      <c r="H327" s="30"/>
      <c r="I327" s="30"/>
      <c r="J327" s="30"/>
      <c r="K327" s="30"/>
      <c r="M327" s="40"/>
      <c r="N327" s="41"/>
      <c r="O327" s="41"/>
      <c r="P327" s="42"/>
      <c r="Q327" s="43"/>
    </row>
    <row r="328" spans="1:17" x14ac:dyDescent="0.25">
      <c r="A328" s="27" t="s">
        <v>71</v>
      </c>
      <c r="B328" s="28" t="s">
        <v>11</v>
      </c>
      <c r="C328" s="28" t="s">
        <v>12</v>
      </c>
      <c r="D328" s="29" t="s">
        <v>72</v>
      </c>
      <c r="E328" s="30"/>
      <c r="F328" s="31">
        <v>2</v>
      </c>
      <c r="G328" s="31">
        <v>9112</v>
      </c>
      <c r="H328" s="32">
        <f>ROUND(F328*G328,2)</f>
        <v>18224</v>
      </c>
      <c r="I328" s="31">
        <f t="shared" si="699"/>
        <v>1640.16</v>
      </c>
      <c r="J328" s="31">
        <f t="shared" ref="J328" si="756">H328*0.06</f>
        <v>1093.44</v>
      </c>
      <c r="K328" s="31">
        <f t="shared" ref="K328" si="757">H328+I328+J328</f>
        <v>20957.599999999999</v>
      </c>
      <c r="M328" s="3"/>
      <c r="N328" s="33">
        <f t="shared" ref="N328" si="758">M328*F328</f>
        <v>0</v>
      </c>
      <c r="O328" s="39">
        <f t="shared" si="703"/>
        <v>0</v>
      </c>
      <c r="P328" s="35">
        <f t="shared" ref="P328" si="759">N328*$N$2</f>
        <v>0</v>
      </c>
      <c r="Q328" s="33">
        <f t="shared" ref="Q328" si="760">N328+O328+P328</f>
        <v>0</v>
      </c>
    </row>
    <row r="329" spans="1:17" ht="102" thickBot="1" x14ac:dyDescent="0.3">
      <c r="A329" s="30"/>
      <c r="B329" s="30"/>
      <c r="C329" s="30"/>
      <c r="D329" s="29" t="s">
        <v>73</v>
      </c>
      <c r="E329" s="30"/>
      <c r="F329" s="30"/>
      <c r="G329" s="30"/>
      <c r="H329" s="30"/>
      <c r="I329" s="30"/>
      <c r="J329" s="30"/>
      <c r="K329" s="30"/>
      <c r="M329" s="40"/>
      <c r="N329" s="41"/>
      <c r="O329" s="41"/>
      <c r="P329" s="42"/>
      <c r="Q329" s="43"/>
    </row>
    <row r="330" spans="1:17" ht="22.5" x14ac:dyDescent="0.25">
      <c r="A330" s="27" t="s">
        <v>28</v>
      </c>
      <c r="B330" s="28" t="s">
        <v>11</v>
      </c>
      <c r="C330" s="28" t="s">
        <v>12</v>
      </c>
      <c r="D330" s="29" t="s">
        <v>29</v>
      </c>
      <c r="E330" s="30"/>
      <c r="F330" s="31">
        <v>2</v>
      </c>
      <c r="G330" s="31">
        <v>662.4</v>
      </c>
      <c r="H330" s="32">
        <f>ROUND(F330*G330,2)</f>
        <v>1324.8</v>
      </c>
      <c r="I330" s="31">
        <f t="shared" si="699"/>
        <v>119.23</v>
      </c>
      <c r="J330" s="31">
        <f t="shared" ref="J330" si="761">H330*0.06</f>
        <v>79.489999999999995</v>
      </c>
      <c r="K330" s="31">
        <f t="shared" ref="K330" si="762">H330+I330+J330</f>
        <v>1523.52</v>
      </c>
      <c r="M330" s="3"/>
      <c r="N330" s="33">
        <f t="shared" ref="N330" si="763">M330*F330</f>
        <v>0</v>
      </c>
      <c r="O330" s="39">
        <f t="shared" si="703"/>
        <v>0</v>
      </c>
      <c r="P330" s="35">
        <f t="shared" ref="P330" si="764">N330*$N$2</f>
        <v>0</v>
      </c>
      <c r="Q330" s="33">
        <f t="shared" ref="Q330" si="765">N330+O330+P330</f>
        <v>0</v>
      </c>
    </row>
    <row r="331" spans="1:17" ht="147" thickBot="1" x14ac:dyDescent="0.3">
      <c r="A331" s="30"/>
      <c r="B331" s="30"/>
      <c r="C331" s="30"/>
      <c r="D331" s="29" t="s">
        <v>30</v>
      </c>
      <c r="E331" s="30"/>
      <c r="F331" s="30"/>
      <c r="G331" s="30"/>
      <c r="H331" s="30"/>
      <c r="I331" s="30"/>
      <c r="J331" s="30"/>
      <c r="K331" s="30"/>
      <c r="M331" s="40"/>
      <c r="N331" s="41"/>
      <c r="O331" s="41"/>
      <c r="P331" s="42"/>
      <c r="Q331" s="43"/>
    </row>
    <row r="332" spans="1:17" ht="22.5" x14ac:dyDescent="0.25">
      <c r="A332" s="27" t="s">
        <v>95</v>
      </c>
      <c r="B332" s="28" t="s">
        <v>11</v>
      </c>
      <c r="C332" s="28" t="s">
        <v>12</v>
      </c>
      <c r="D332" s="29" t="s">
        <v>96</v>
      </c>
      <c r="E332" s="30"/>
      <c r="F332" s="31">
        <v>1</v>
      </c>
      <c r="G332" s="31">
        <v>2693.36</v>
      </c>
      <c r="H332" s="32">
        <f>ROUND(F332*G332,2)</f>
        <v>2693.36</v>
      </c>
      <c r="I332" s="31">
        <f t="shared" si="699"/>
        <v>242.4</v>
      </c>
      <c r="J332" s="31">
        <f t="shared" ref="J332" si="766">H332*0.06</f>
        <v>161.6</v>
      </c>
      <c r="K332" s="31">
        <f t="shared" ref="K332" si="767">H332+I332+J332</f>
        <v>3097.36</v>
      </c>
      <c r="M332" s="3"/>
      <c r="N332" s="33">
        <f t="shared" ref="N332" si="768">M332*F332</f>
        <v>0</v>
      </c>
      <c r="O332" s="39">
        <f t="shared" si="703"/>
        <v>0</v>
      </c>
      <c r="P332" s="35">
        <f t="shared" ref="P332" si="769">N332*$N$2</f>
        <v>0</v>
      </c>
      <c r="Q332" s="33">
        <f t="shared" ref="Q332" si="770">N332+O332+P332</f>
        <v>0</v>
      </c>
    </row>
    <row r="333" spans="1:17" ht="147" thickBot="1" x14ac:dyDescent="0.3">
      <c r="A333" s="30"/>
      <c r="B333" s="30"/>
      <c r="C333" s="30"/>
      <c r="D333" s="29" t="s">
        <v>97</v>
      </c>
      <c r="E333" s="30"/>
      <c r="F333" s="30"/>
      <c r="G333" s="30"/>
      <c r="H333" s="30"/>
      <c r="I333" s="30"/>
      <c r="J333" s="30"/>
      <c r="K333" s="30"/>
      <c r="M333" s="40"/>
      <c r="N333" s="41"/>
      <c r="O333" s="41"/>
      <c r="P333" s="42"/>
      <c r="Q333" s="43"/>
    </row>
    <row r="334" spans="1:17" x14ac:dyDescent="0.25">
      <c r="A334" s="27" t="s">
        <v>139</v>
      </c>
      <c r="B334" s="28" t="s">
        <v>11</v>
      </c>
      <c r="C334" s="28" t="s">
        <v>12</v>
      </c>
      <c r="D334" s="29" t="s">
        <v>140</v>
      </c>
      <c r="E334" s="30"/>
      <c r="F334" s="31">
        <v>1</v>
      </c>
      <c r="G334" s="31">
        <v>3925.4</v>
      </c>
      <c r="H334" s="32">
        <f>ROUND(F334*G334,2)</f>
        <v>3925.4</v>
      </c>
      <c r="I334" s="31">
        <f t="shared" si="699"/>
        <v>353.29</v>
      </c>
      <c r="J334" s="31">
        <f t="shared" ref="J334" si="771">H334*0.06</f>
        <v>235.52</v>
      </c>
      <c r="K334" s="31">
        <f t="shared" ref="K334" si="772">H334+I334+J334</f>
        <v>4514.21</v>
      </c>
      <c r="M334" s="3"/>
      <c r="N334" s="33">
        <f t="shared" ref="N334" si="773">M334*F334</f>
        <v>0</v>
      </c>
      <c r="O334" s="39">
        <f t="shared" si="703"/>
        <v>0</v>
      </c>
      <c r="P334" s="35">
        <f t="shared" ref="P334" si="774">N334*$N$2</f>
        <v>0</v>
      </c>
      <c r="Q334" s="33">
        <f t="shared" ref="Q334" si="775">N334+O334+P334</f>
        <v>0</v>
      </c>
    </row>
    <row r="335" spans="1:17" ht="34.5" thickBot="1" x14ac:dyDescent="0.3">
      <c r="A335" s="30"/>
      <c r="B335" s="30"/>
      <c r="C335" s="30"/>
      <c r="D335" s="29" t="s">
        <v>141</v>
      </c>
      <c r="E335" s="30"/>
      <c r="F335" s="30"/>
      <c r="G335" s="30"/>
      <c r="H335" s="30"/>
      <c r="I335" s="30"/>
      <c r="J335" s="30"/>
      <c r="K335" s="30"/>
      <c r="M335" s="40"/>
      <c r="N335" s="41"/>
      <c r="O335" s="41"/>
      <c r="P335" s="42"/>
      <c r="Q335" s="43"/>
    </row>
    <row r="336" spans="1:17" x14ac:dyDescent="0.25">
      <c r="A336" s="27" t="s">
        <v>31</v>
      </c>
      <c r="B336" s="28" t="s">
        <v>11</v>
      </c>
      <c r="C336" s="28" t="s">
        <v>12</v>
      </c>
      <c r="D336" s="29" t="s">
        <v>32</v>
      </c>
      <c r="E336" s="30"/>
      <c r="F336" s="31">
        <v>4</v>
      </c>
      <c r="G336" s="31">
        <v>161.30000000000001</v>
      </c>
      <c r="H336" s="32">
        <f>ROUND(F336*G336,2)</f>
        <v>645.20000000000005</v>
      </c>
      <c r="I336" s="31">
        <f t="shared" si="699"/>
        <v>58.07</v>
      </c>
      <c r="J336" s="31">
        <f t="shared" ref="J336" si="776">H336*0.06</f>
        <v>38.71</v>
      </c>
      <c r="K336" s="31">
        <f t="shared" ref="K336" si="777">H336+I336+J336</f>
        <v>741.98</v>
      </c>
      <c r="M336" s="3"/>
      <c r="N336" s="33">
        <f t="shared" ref="N336" si="778">M336*F336</f>
        <v>0</v>
      </c>
      <c r="O336" s="39">
        <f t="shared" si="703"/>
        <v>0</v>
      </c>
      <c r="P336" s="35">
        <f t="shared" ref="P336" si="779">N336*$N$2</f>
        <v>0</v>
      </c>
      <c r="Q336" s="33">
        <f t="shared" ref="Q336" si="780">N336+O336+P336</f>
        <v>0</v>
      </c>
    </row>
    <row r="337" spans="1:17" ht="90.75" thickBot="1" x14ac:dyDescent="0.3">
      <c r="A337" s="30"/>
      <c r="B337" s="30"/>
      <c r="C337" s="30"/>
      <c r="D337" s="29" t="s">
        <v>33</v>
      </c>
      <c r="E337" s="30"/>
      <c r="F337" s="30"/>
      <c r="G337" s="30"/>
      <c r="H337" s="30"/>
      <c r="I337" s="30"/>
      <c r="J337" s="30"/>
      <c r="K337" s="30"/>
      <c r="M337" s="40"/>
      <c r="N337" s="41"/>
      <c r="O337" s="41"/>
      <c r="P337" s="42"/>
      <c r="Q337" s="43"/>
    </row>
    <row r="338" spans="1:17" x14ac:dyDescent="0.25">
      <c r="A338" s="27" t="s">
        <v>34</v>
      </c>
      <c r="B338" s="28" t="s">
        <v>11</v>
      </c>
      <c r="C338" s="28" t="s">
        <v>12</v>
      </c>
      <c r="D338" s="29" t="s">
        <v>35</v>
      </c>
      <c r="E338" s="30"/>
      <c r="F338" s="31">
        <v>3</v>
      </c>
      <c r="G338" s="31">
        <v>182.02</v>
      </c>
      <c r="H338" s="32">
        <f>ROUND(F338*G338,2)</f>
        <v>546.05999999999995</v>
      </c>
      <c r="I338" s="31">
        <f t="shared" si="699"/>
        <v>49.15</v>
      </c>
      <c r="J338" s="31">
        <f t="shared" ref="J338" si="781">H338*0.06</f>
        <v>32.76</v>
      </c>
      <c r="K338" s="31">
        <f t="shared" ref="K338" si="782">H338+I338+J338</f>
        <v>627.97</v>
      </c>
      <c r="M338" s="3"/>
      <c r="N338" s="33">
        <f t="shared" ref="N338" si="783">M338*F338</f>
        <v>0</v>
      </c>
      <c r="O338" s="39">
        <f t="shared" si="703"/>
        <v>0</v>
      </c>
      <c r="P338" s="35">
        <f t="shared" ref="P338" si="784">N338*$N$2</f>
        <v>0</v>
      </c>
      <c r="Q338" s="33">
        <f t="shared" ref="Q338" si="785">N338+O338+P338</f>
        <v>0</v>
      </c>
    </row>
    <row r="339" spans="1:17" ht="102" thickBot="1" x14ac:dyDescent="0.3">
      <c r="A339" s="30"/>
      <c r="B339" s="30"/>
      <c r="C339" s="30"/>
      <c r="D339" s="29" t="s">
        <v>36</v>
      </c>
      <c r="E339" s="30"/>
      <c r="F339" s="30"/>
      <c r="G339" s="30"/>
      <c r="H339" s="30"/>
      <c r="I339" s="30"/>
      <c r="J339" s="30"/>
      <c r="K339" s="30"/>
      <c r="M339" s="40"/>
      <c r="N339" s="41"/>
      <c r="O339" s="41"/>
      <c r="P339" s="42"/>
      <c r="Q339" s="43"/>
    </row>
    <row r="340" spans="1:17" ht="22.5" x14ac:dyDescent="0.25">
      <c r="A340" s="27" t="s">
        <v>37</v>
      </c>
      <c r="B340" s="28" t="s">
        <v>11</v>
      </c>
      <c r="C340" s="28" t="s">
        <v>12</v>
      </c>
      <c r="D340" s="29" t="s">
        <v>38</v>
      </c>
      <c r="E340" s="30"/>
      <c r="F340" s="31">
        <v>1</v>
      </c>
      <c r="G340" s="31">
        <v>930.38</v>
      </c>
      <c r="H340" s="32">
        <f>ROUND(F340*G340,2)</f>
        <v>930.38</v>
      </c>
      <c r="I340" s="31">
        <f t="shared" si="699"/>
        <v>83.73</v>
      </c>
      <c r="J340" s="31">
        <f t="shared" ref="J340" si="786">H340*0.06</f>
        <v>55.82</v>
      </c>
      <c r="K340" s="31">
        <f t="shared" ref="K340" si="787">H340+I340+J340</f>
        <v>1069.93</v>
      </c>
      <c r="M340" s="3"/>
      <c r="N340" s="33">
        <f t="shared" ref="N340" si="788">M340*F340</f>
        <v>0</v>
      </c>
      <c r="O340" s="39">
        <f t="shared" si="703"/>
        <v>0</v>
      </c>
      <c r="P340" s="35">
        <f t="shared" ref="P340" si="789">N340*$N$2</f>
        <v>0</v>
      </c>
      <c r="Q340" s="33">
        <f t="shared" ref="Q340" si="790">N340+O340+P340</f>
        <v>0</v>
      </c>
    </row>
    <row r="341" spans="1:17" ht="68.25" thickBot="1" x14ac:dyDescent="0.3">
      <c r="A341" s="30"/>
      <c r="B341" s="30"/>
      <c r="C341" s="30"/>
      <c r="D341" s="29" t="s">
        <v>39</v>
      </c>
      <c r="E341" s="30"/>
      <c r="F341" s="30"/>
      <c r="G341" s="30"/>
      <c r="H341" s="30"/>
      <c r="I341" s="30"/>
      <c r="J341" s="30"/>
      <c r="K341" s="30"/>
      <c r="M341" s="40"/>
      <c r="N341" s="41"/>
      <c r="O341" s="41"/>
      <c r="P341" s="42"/>
      <c r="Q341" s="43"/>
    </row>
    <row r="342" spans="1:17" x14ac:dyDescent="0.25">
      <c r="A342" s="27" t="s">
        <v>77</v>
      </c>
      <c r="B342" s="28" t="s">
        <v>11</v>
      </c>
      <c r="C342" s="28" t="s">
        <v>12</v>
      </c>
      <c r="D342" s="29" t="s">
        <v>78</v>
      </c>
      <c r="E342" s="30"/>
      <c r="F342" s="31">
        <v>1</v>
      </c>
      <c r="G342" s="31">
        <v>631.46</v>
      </c>
      <c r="H342" s="32">
        <f>ROUND(F342*G342,2)</f>
        <v>631.46</v>
      </c>
      <c r="I342" s="31">
        <f t="shared" si="699"/>
        <v>56.83</v>
      </c>
      <c r="J342" s="31">
        <f t="shared" ref="J342" si="791">H342*0.06</f>
        <v>37.89</v>
      </c>
      <c r="K342" s="31">
        <f t="shared" ref="K342" si="792">H342+I342+J342</f>
        <v>726.18</v>
      </c>
      <c r="M342" s="3"/>
      <c r="N342" s="33">
        <f t="shared" ref="N342" si="793">M342*F342</f>
        <v>0</v>
      </c>
      <c r="O342" s="39">
        <f t="shared" si="703"/>
        <v>0</v>
      </c>
      <c r="P342" s="35">
        <f t="shared" ref="P342" si="794">N342*$N$2</f>
        <v>0</v>
      </c>
      <c r="Q342" s="33">
        <f t="shared" ref="Q342" si="795">N342+O342+P342</f>
        <v>0</v>
      </c>
    </row>
    <row r="343" spans="1:17" ht="135.75" thickBot="1" x14ac:dyDescent="0.3">
      <c r="A343" s="30"/>
      <c r="B343" s="30"/>
      <c r="C343" s="30"/>
      <c r="D343" s="29" t="s">
        <v>79</v>
      </c>
      <c r="E343" s="30"/>
      <c r="F343" s="30"/>
      <c r="G343" s="30"/>
      <c r="H343" s="30"/>
      <c r="I343" s="30"/>
      <c r="J343" s="30"/>
      <c r="K343" s="30"/>
      <c r="M343" s="40"/>
      <c r="N343" s="41"/>
      <c r="O343" s="41"/>
      <c r="P343" s="42"/>
      <c r="Q343" s="43"/>
    </row>
    <row r="344" spans="1:17" x14ac:dyDescent="0.25">
      <c r="A344" s="27" t="s">
        <v>40</v>
      </c>
      <c r="B344" s="28" t="s">
        <v>11</v>
      </c>
      <c r="C344" s="28" t="s">
        <v>12</v>
      </c>
      <c r="D344" s="29" t="s">
        <v>41</v>
      </c>
      <c r="E344" s="30"/>
      <c r="F344" s="31">
        <v>1</v>
      </c>
      <c r="G344" s="31">
        <v>12830.48</v>
      </c>
      <c r="H344" s="32">
        <f>ROUND(F344*G344,2)</f>
        <v>12830.48</v>
      </c>
      <c r="I344" s="31">
        <f t="shared" si="699"/>
        <v>1154.74</v>
      </c>
      <c r="J344" s="31">
        <f t="shared" ref="J344" si="796">H344*0.06</f>
        <v>769.83</v>
      </c>
      <c r="K344" s="31">
        <f t="shared" ref="K344" si="797">H344+I344+J344</f>
        <v>14755.05</v>
      </c>
      <c r="M344" s="3"/>
      <c r="N344" s="33">
        <f t="shared" ref="N344" si="798">M344*F344</f>
        <v>0</v>
      </c>
      <c r="O344" s="39">
        <f t="shared" si="703"/>
        <v>0</v>
      </c>
      <c r="P344" s="35">
        <f t="shared" ref="P344" si="799">N344*$N$2</f>
        <v>0</v>
      </c>
      <c r="Q344" s="33">
        <f t="shared" ref="Q344" si="800">N344+O344+P344</f>
        <v>0</v>
      </c>
    </row>
    <row r="345" spans="1:17" ht="237" thickBot="1" x14ac:dyDescent="0.3">
      <c r="A345" s="30"/>
      <c r="B345" s="30"/>
      <c r="C345" s="30"/>
      <c r="D345" s="29" t="s">
        <v>42</v>
      </c>
      <c r="E345" s="30"/>
      <c r="F345" s="30"/>
      <c r="G345" s="30"/>
      <c r="H345" s="30"/>
      <c r="I345" s="30"/>
      <c r="J345" s="30"/>
      <c r="K345" s="30"/>
      <c r="M345" s="40"/>
      <c r="N345" s="41"/>
      <c r="O345" s="41"/>
      <c r="P345" s="42"/>
      <c r="Q345" s="43"/>
    </row>
    <row r="346" spans="1:17" x14ac:dyDescent="0.25">
      <c r="A346" s="27" t="s">
        <v>80</v>
      </c>
      <c r="B346" s="28" t="s">
        <v>11</v>
      </c>
      <c r="C346" s="28" t="s">
        <v>12</v>
      </c>
      <c r="D346" s="29" t="s">
        <v>81</v>
      </c>
      <c r="E346" s="30"/>
      <c r="F346" s="31">
        <v>2</v>
      </c>
      <c r="G346" s="31">
        <v>847.08</v>
      </c>
      <c r="H346" s="32">
        <f>ROUND(F346*G346,2)</f>
        <v>1694.16</v>
      </c>
      <c r="I346" s="31">
        <f t="shared" si="699"/>
        <v>152.47</v>
      </c>
      <c r="J346" s="31">
        <f t="shared" ref="J346" si="801">H346*0.06</f>
        <v>101.65</v>
      </c>
      <c r="K346" s="31">
        <f t="shared" ref="K346" si="802">H346+I346+J346</f>
        <v>1948.28</v>
      </c>
      <c r="M346" s="3"/>
      <c r="N346" s="33">
        <f t="shared" ref="N346" si="803">M346*F346</f>
        <v>0</v>
      </c>
      <c r="O346" s="39">
        <f t="shared" si="703"/>
        <v>0</v>
      </c>
      <c r="P346" s="35">
        <f t="shared" ref="P346" si="804">N346*$N$2</f>
        <v>0</v>
      </c>
      <c r="Q346" s="33">
        <f t="shared" ref="Q346" si="805">N346+O346+P346</f>
        <v>0</v>
      </c>
    </row>
    <row r="347" spans="1:17" ht="124.5" thickBot="1" x14ac:dyDescent="0.3">
      <c r="A347" s="30"/>
      <c r="B347" s="30"/>
      <c r="C347" s="30"/>
      <c r="D347" s="29" t="s">
        <v>82</v>
      </c>
      <c r="E347" s="30"/>
      <c r="F347" s="30"/>
      <c r="G347" s="30"/>
      <c r="H347" s="30"/>
      <c r="I347" s="30"/>
      <c r="J347" s="30"/>
      <c r="K347" s="30"/>
      <c r="M347" s="40"/>
      <c r="N347" s="41"/>
      <c r="O347" s="41"/>
      <c r="P347" s="42"/>
      <c r="Q347" s="43"/>
    </row>
    <row r="348" spans="1:17" x14ac:dyDescent="0.25">
      <c r="A348" s="27" t="s">
        <v>43</v>
      </c>
      <c r="B348" s="28" t="s">
        <v>11</v>
      </c>
      <c r="C348" s="28" t="s">
        <v>44</v>
      </c>
      <c r="D348" s="29" t="s">
        <v>45</v>
      </c>
      <c r="E348" s="30"/>
      <c r="F348" s="31">
        <v>790</v>
      </c>
      <c r="G348" s="31">
        <v>13.55</v>
      </c>
      <c r="H348" s="32">
        <f>ROUND(F348*G348,2)</f>
        <v>10704.5</v>
      </c>
      <c r="I348" s="31">
        <f t="shared" si="699"/>
        <v>963.41</v>
      </c>
      <c r="J348" s="31">
        <f t="shared" ref="J348" si="806">H348*0.06</f>
        <v>642.27</v>
      </c>
      <c r="K348" s="31">
        <f t="shared" ref="K348" si="807">H348+I348+J348</f>
        <v>12310.18</v>
      </c>
      <c r="M348" s="3"/>
      <c r="N348" s="33">
        <f t="shared" ref="N348" si="808">M348*F348</f>
        <v>0</v>
      </c>
      <c r="O348" s="39">
        <f t="shared" si="703"/>
        <v>0</v>
      </c>
      <c r="P348" s="35">
        <f t="shared" ref="P348" si="809">N348*$N$2</f>
        <v>0</v>
      </c>
      <c r="Q348" s="33">
        <f t="shared" ref="Q348" si="810">N348+O348+P348</f>
        <v>0</v>
      </c>
    </row>
    <row r="349" spans="1:17" ht="135.75" thickBot="1" x14ac:dyDescent="0.3">
      <c r="A349" s="30"/>
      <c r="B349" s="30"/>
      <c r="C349" s="30"/>
      <c r="D349" s="29" t="s">
        <v>46</v>
      </c>
      <c r="E349" s="30"/>
      <c r="F349" s="30"/>
      <c r="G349" s="30"/>
      <c r="H349" s="30"/>
      <c r="I349" s="30"/>
      <c r="J349" s="30"/>
      <c r="K349" s="30"/>
      <c r="M349" s="40"/>
      <c r="N349" s="41"/>
      <c r="O349" s="41"/>
      <c r="P349" s="42"/>
      <c r="Q349" s="43"/>
    </row>
    <row r="350" spans="1:17" x14ac:dyDescent="0.25">
      <c r="A350" s="27" t="s">
        <v>47</v>
      </c>
      <c r="B350" s="28" t="s">
        <v>11</v>
      </c>
      <c r="C350" s="28" t="s">
        <v>12</v>
      </c>
      <c r="D350" s="29" t="s">
        <v>48</v>
      </c>
      <c r="E350" s="30"/>
      <c r="F350" s="31">
        <v>1</v>
      </c>
      <c r="G350" s="31">
        <v>1561.6</v>
      </c>
      <c r="H350" s="32">
        <f>ROUND(F350*G350,2)</f>
        <v>1561.6</v>
      </c>
      <c r="I350" s="31">
        <f t="shared" si="699"/>
        <v>140.54</v>
      </c>
      <c r="J350" s="31">
        <f t="shared" ref="J350" si="811">H350*0.06</f>
        <v>93.7</v>
      </c>
      <c r="K350" s="31">
        <f t="shared" ref="K350" si="812">H350+I350+J350</f>
        <v>1795.84</v>
      </c>
      <c r="M350" s="3"/>
      <c r="N350" s="33">
        <f t="shared" ref="N350" si="813">M350*F350</f>
        <v>0</v>
      </c>
      <c r="O350" s="39">
        <f t="shared" si="703"/>
        <v>0</v>
      </c>
      <c r="P350" s="35">
        <f t="shared" ref="P350" si="814">N350*$N$2</f>
        <v>0</v>
      </c>
      <c r="Q350" s="33">
        <f t="shared" ref="Q350" si="815">N350+O350+P350</f>
        <v>0</v>
      </c>
    </row>
    <row r="351" spans="1:17" ht="79.5" thickBot="1" x14ac:dyDescent="0.3">
      <c r="A351" s="30"/>
      <c r="B351" s="30"/>
      <c r="C351" s="30"/>
      <c r="D351" s="29" t="s">
        <v>49</v>
      </c>
      <c r="E351" s="30"/>
      <c r="F351" s="30"/>
      <c r="G351" s="30"/>
      <c r="H351" s="30"/>
      <c r="I351" s="30"/>
      <c r="J351" s="30"/>
      <c r="K351" s="30"/>
      <c r="M351" s="40"/>
      <c r="N351" s="41"/>
      <c r="O351" s="41"/>
      <c r="P351" s="42"/>
      <c r="Q351" s="43"/>
    </row>
    <row r="352" spans="1:17" x14ac:dyDescent="0.25">
      <c r="A352" s="27" t="s">
        <v>50</v>
      </c>
      <c r="B352" s="28" t="s">
        <v>11</v>
      </c>
      <c r="C352" s="28" t="s">
        <v>44</v>
      </c>
      <c r="D352" s="29" t="s">
        <v>51</v>
      </c>
      <c r="E352" s="30"/>
      <c r="F352" s="31">
        <v>790</v>
      </c>
      <c r="G352" s="31">
        <v>4.5199999999999996</v>
      </c>
      <c r="H352" s="32">
        <f>ROUND(F352*G352,2)</f>
        <v>3570.8</v>
      </c>
      <c r="I352" s="31">
        <f t="shared" si="699"/>
        <v>321.37</v>
      </c>
      <c r="J352" s="31">
        <f t="shared" ref="J352" si="816">H352*0.06</f>
        <v>214.25</v>
      </c>
      <c r="K352" s="31">
        <f t="shared" ref="K352" si="817">H352+I352+J352</f>
        <v>4106.42</v>
      </c>
      <c r="M352" s="3"/>
      <c r="N352" s="33">
        <f t="shared" ref="N352" si="818">M352*F352</f>
        <v>0</v>
      </c>
      <c r="O352" s="39">
        <f t="shared" si="703"/>
        <v>0</v>
      </c>
      <c r="P352" s="35">
        <f t="shared" ref="P352" si="819">N352*$N$2</f>
        <v>0</v>
      </c>
      <c r="Q352" s="33">
        <f t="shared" ref="Q352" si="820">N352+O352+P352</f>
        <v>0</v>
      </c>
    </row>
    <row r="353" spans="1:17" ht="68.25" thickBot="1" x14ac:dyDescent="0.3">
      <c r="A353" s="30"/>
      <c r="B353" s="30"/>
      <c r="C353" s="30"/>
      <c r="D353" s="29" t="s">
        <v>52</v>
      </c>
      <c r="E353" s="30"/>
      <c r="F353" s="30"/>
      <c r="G353" s="30"/>
      <c r="H353" s="30"/>
      <c r="I353" s="30"/>
      <c r="J353" s="30"/>
      <c r="K353" s="30"/>
      <c r="M353" s="40"/>
      <c r="N353" s="41"/>
      <c r="O353" s="41"/>
      <c r="P353" s="42"/>
      <c r="Q353" s="43"/>
    </row>
    <row r="354" spans="1:17" x14ac:dyDescent="0.25">
      <c r="A354" s="27" t="s">
        <v>53</v>
      </c>
      <c r="B354" s="28" t="s">
        <v>11</v>
      </c>
      <c r="C354" s="28" t="s">
        <v>12</v>
      </c>
      <c r="D354" s="29" t="s">
        <v>54</v>
      </c>
      <c r="E354" s="30"/>
      <c r="F354" s="31">
        <v>1</v>
      </c>
      <c r="G354" s="31">
        <v>852.8</v>
      </c>
      <c r="H354" s="32">
        <f>ROUND(F354*G354,2)</f>
        <v>852.8</v>
      </c>
      <c r="I354" s="31">
        <f t="shared" si="699"/>
        <v>76.75</v>
      </c>
      <c r="J354" s="31">
        <f t="shared" ref="J354" si="821">H354*0.06</f>
        <v>51.17</v>
      </c>
      <c r="K354" s="31">
        <f t="shared" ref="K354" si="822">H354+I354+J354</f>
        <v>980.72</v>
      </c>
      <c r="M354" s="3"/>
      <c r="N354" s="33">
        <f t="shared" ref="N354" si="823">M354*F354</f>
        <v>0</v>
      </c>
      <c r="O354" s="39">
        <f t="shared" si="703"/>
        <v>0</v>
      </c>
      <c r="P354" s="35">
        <f t="shared" ref="P354" si="824">N354*$N$2</f>
        <v>0</v>
      </c>
      <c r="Q354" s="33">
        <f t="shared" ref="Q354" si="825">N354+O354+P354</f>
        <v>0</v>
      </c>
    </row>
    <row r="355" spans="1:17" ht="34.5" thickBot="1" x14ac:dyDescent="0.3">
      <c r="A355" s="30"/>
      <c r="B355" s="30"/>
      <c r="C355" s="30"/>
      <c r="D355" s="29" t="s">
        <v>55</v>
      </c>
      <c r="E355" s="30"/>
      <c r="F355" s="30"/>
      <c r="G355" s="30"/>
      <c r="H355" s="30"/>
      <c r="I355" s="30"/>
      <c r="J355" s="30"/>
      <c r="K355" s="30"/>
      <c r="M355" s="40"/>
      <c r="N355" s="41"/>
      <c r="O355" s="41"/>
      <c r="P355" s="42"/>
      <c r="Q355" s="43"/>
    </row>
    <row r="356" spans="1:17" x14ac:dyDescent="0.25">
      <c r="A356" s="27" t="s">
        <v>56</v>
      </c>
      <c r="B356" s="28" t="s">
        <v>11</v>
      </c>
      <c r="C356" s="28" t="s">
        <v>12</v>
      </c>
      <c r="D356" s="29" t="s">
        <v>57</v>
      </c>
      <c r="E356" s="30"/>
      <c r="F356" s="31">
        <v>1</v>
      </c>
      <c r="G356" s="31">
        <v>476</v>
      </c>
      <c r="H356" s="32">
        <f>ROUND(F356*G356,2)</f>
        <v>476</v>
      </c>
      <c r="I356" s="31">
        <f t="shared" si="699"/>
        <v>42.84</v>
      </c>
      <c r="J356" s="31">
        <f t="shared" ref="J356" si="826">H356*0.06</f>
        <v>28.56</v>
      </c>
      <c r="K356" s="31">
        <f t="shared" ref="K356" si="827">H356+I356+J356</f>
        <v>547.4</v>
      </c>
      <c r="M356" s="3"/>
      <c r="N356" s="33">
        <f t="shared" ref="N356" si="828">M356*F356</f>
        <v>0</v>
      </c>
      <c r="O356" s="39">
        <f t="shared" si="703"/>
        <v>0</v>
      </c>
      <c r="P356" s="35">
        <f t="shared" ref="P356" si="829">N356*$N$2</f>
        <v>0</v>
      </c>
      <c r="Q356" s="33">
        <f t="shared" ref="Q356" si="830">N356+O356+P356</f>
        <v>0</v>
      </c>
    </row>
    <row r="357" spans="1:17" ht="90.75" thickBot="1" x14ac:dyDescent="0.3">
      <c r="A357" s="30"/>
      <c r="B357" s="30"/>
      <c r="C357" s="30"/>
      <c r="D357" s="29" t="s">
        <v>58</v>
      </c>
      <c r="E357" s="30"/>
      <c r="F357" s="30"/>
      <c r="G357" s="30"/>
      <c r="H357" s="30"/>
      <c r="I357" s="30"/>
      <c r="J357" s="30"/>
      <c r="K357" s="30"/>
      <c r="M357" s="40"/>
      <c r="N357" s="41"/>
      <c r="O357" s="41"/>
      <c r="P357" s="42"/>
      <c r="Q357" s="43"/>
    </row>
    <row r="358" spans="1:17" ht="22.5" x14ac:dyDescent="0.25">
      <c r="A358" s="27" t="s">
        <v>101</v>
      </c>
      <c r="B358" s="28" t="s">
        <v>11</v>
      </c>
      <c r="C358" s="28" t="s">
        <v>12</v>
      </c>
      <c r="D358" s="29" t="s">
        <v>102</v>
      </c>
      <c r="E358" s="30"/>
      <c r="F358" s="31">
        <v>1</v>
      </c>
      <c r="G358" s="31">
        <v>2695</v>
      </c>
      <c r="H358" s="32">
        <f>ROUND(F358*G358,2)</f>
        <v>2695</v>
      </c>
      <c r="I358" s="31">
        <f t="shared" si="699"/>
        <v>242.55</v>
      </c>
      <c r="J358" s="31">
        <f t="shared" ref="J358" si="831">H358*0.06</f>
        <v>161.69999999999999</v>
      </c>
      <c r="K358" s="31">
        <f t="shared" ref="K358" si="832">H358+I358+J358</f>
        <v>3099.25</v>
      </c>
      <c r="M358" s="3"/>
      <c r="N358" s="33">
        <f t="shared" ref="N358" si="833">M358*F358</f>
        <v>0</v>
      </c>
      <c r="O358" s="39">
        <f t="shared" si="703"/>
        <v>0</v>
      </c>
      <c r="P358" s="35">
        <f t="shared" ref="P358" si="834">N358*$N$2</f>
        <v>0</v>
      </c>
      <c r="Q358" s="33">
        <f t="shared" ref="Q358" si="835">N358+O358+P358</f>
        <v>0</v>
      </c>
    </row>
    <row r="359" spans="1:17" ht="113.25" thickBot="1" x14ac:dyDescent="0.3">
      <c r="A359" s="30"/>
      <c r="B359" s="30"/>
      <c r="C359" s="30"/>
      <c r="D359" s="29" t="s">
        <v>103</v>
      </c>
      <c r="E359" s="30"/>
      <c r="F359" s="30"/>
      <c r="G359" s="30"/>
      <c r="H359" s="30"/>
      <c r="I359" s="30"/>
      <c r="J359" s="30"/>
      <c r="K359" s="30"/>
      <c r="M359" s="40"/>
      <c r="N359" s="41"/>
      <c r="O359" s="41"/>
      <c r="P359" s="42"/>
      <c r="Q359" s="43"/>
    </row>
    <row r="360" spans="1:17" x14ac:dyDescent="0.25">
      <c r="A360" s="27" t="s">
        <v>59</v>
      </c>
      <c r="B360" s="28" t="s">
        <v>11</v>
      </c>
      <c r="C360" s="28" t="s">
        <v>60</v>
      </c>
      <c r="D360" s="29" t="s">
        <v>61</v>
      </c>
      <c r="E360" s="30"/>
      <c r="F360" s="31">
        <v>16</v>
      </c>
      <c r="G360" s="31">
        <v>44</v>
      </c>
      <c r="H360" s="32">
        <f>ROUND(F360*G360,2)</f>
        <v>704</v>
      </c>
      <c r="I360" s="31">
        <f t="shared" si="699"/>
        <v>63.36</v>
      </c>
      <c r="J360" s="31">
        <f t="shared" ref="J360" si="836">H360*0.06</f>
        <v>42.24</v>
      </c>
      <c r="K360" s="31">
        <f t="shared" ref="K360" si="837">H360+I360+J360</f>
        <v>809.6</v>
      </c>
      <c r="M360" s="3"/>
      <c r="N360" s="33">
        <f t="shared" ref="N360" si="838">M360*F360</f>
        <v>0</v>
      </c>
      <c r="O360" s="39">
        <f t="shared" si="703"/>
        <v>0</v>
      </c>
      <c r="P360" s="35">
        <f t="shared" ref="P360" si="839">N360*$N$2</f>
        <v>0</v>
      </c>
      <c r="Q360" s="33">
        <f t="shared" ref="Q360" si="840">N360+O360+P360</f>
        <v>0</v>
      </c>
    </row>
    <row r="361" spans="1:17" x14ac:dyDescent="0.25">
      <c r="A361" s="30"/>
      <c r="B361" s="30"/>
      <c r="C361" s="30"/>
      <c r="D361" s="44"/>
      <c r="E361" s="45" t="s">
        <v>142</v>
      </c>
      <c r="F361" s="46"/>
      <c r="G361" s="47"/>
      <c r="H361" s="47">
        <f>SUM(H306:H360)</f>
        <v>81657.570000000007</v>
      </c>
      <c r="I361" s="47"/>
      <c r="J361" s="47"/>
      <c r="K361" s="47">
        <f>SUM(K306:K360)</f>
        <v>93906.18</v>
      </c>
      <c r="N361" s="48">
        <f>SUM(N306:N360)</f>
        <v>0</v>
      </c>
      <c r="Q361" s="48">
        <f>SUM(Q306:Q360)</f>
        <v>0</v>
      </c>
    </row>
    <row r="362" spans="1:17" ht="0.95" customHeight="1" x14ac:dyDescent="0.25">
      <c r="A362" s="49"/>
      <c r="B362" s="49"/>
      <c r="C362" s="49"/>
      <c r="D362" s="50"/>
      <c r="E362" s="49"/>
      <c r="F362" s="49"/>
      <c r="G362" s="49"/>
      <c r="H362" s="49"/>
      <c r="I362" s="49"/>
      <c r="J362" s="49"/>
      <c r="K362" s="49"/>
    </row>
    <row r="363" spans="1:17" x14ac:dyDescent="0.25">
      <c r="A363" s="19" t="s">
        <v>143</v>
      </c>
      <c r="B363" s="19" t="s">
        <v>7</v>
      </c>
      <c r="C363" s="19" t="s">
        <v>8</v>
      </c>
      <c r="D363" s="20" t="s">
        <v>144</v>
      </c>
      <c r="E363" s="21"/>
      <c r="F363" s="22"/>
      <c r="G363" s="23"/>
      <c r="H363" s="23"/>
      <c r="I363" s="23"/>
      <c r="J363" s="23"/>
      <c r="K363" s="23"/>
    </row>
    <row r="364" spans="1:17" x14ac:dyDescent="0.25">
      <c r="A364" s="27" t="s">
        <v>10</v>
      </c>
      <c r="B364" s="28" t="s">
        <v>11</v>
      </c>
      <c r="C364" s="28" t="s">
        <v>12</v>
      </c>
      <c r="D364" s="29" t="s">
        <v>13</v>
      </c>
      <c r="E364" s="30"/>
      <c r="F364" s="31">
        <v>29</v>
      </c>
      <c r="G364" s="31">
        <v>208.68</v>
      </c>
      <c r="H364" s="32">
        <f>ROUND(F364*G364,2)</f>
        <v>6051.72</v>
      </c>
      <c r="I364" s="31">
        <f t="shared" ref="I364:I400" si="841">H364*0.09</f>
        <v>544.65</v>
      </c>
      <c r="J364" s="31">
        <f t="shared" ref="J364" si="842">H364*0.06</f>
        <v>363.1</v>
      </c>
      <c r="K364" s="31">
        <f t="shared" ref="K364" si="843">H364+I364+J364</f>
        <v>6959.47</v>
      </c>
      <c r="M364" s="3"/>
      <c r="N364" s="33">
        <f t="shared" ref="N364" si="844">M364*F364</f>
        <v>0</v>
      </c>
      <c r="O364" s="39">
        <f t="shared" ref="O364:O400" si="845">N364*$N$1</f>
        <v>0</v>
      </c>
      <c r="P364" s="35">
        <f t="shared" ref="P364" si="846">N364*$N$2</f>
        <v>0</v>
      </c>
      <c r="Q364" s="33">
        <f t="shared" ref="Q364" si="847">N364+O364+P364</f>
        <v>0</v>
      </c>
    </row>
    <row r="365" spans="1:17" ht="90.75" thickBot="1" x14ac:dyDescent="0.3">
      <c r="A365" s="30"/>
      <c r="B365" s="30"/>
      <c r="C365" s="30"/>
      <c r="D365" s="29" t="s">
        <v>14</v>
      </c>
      <c r="E365" s="30"/>
      <c r="F365" s="30"/>
      <c r="G365" s="30"/>
      <c r="H365" s="30"/>
      <c r="I365" s="30"/>
      <c r="J365" s="30"/>
      <c r="K365" s="30"/>
      <c r="M365" s="40"/>
      <c r="N365" s="41"/>
      <c r="O365" s="41"/>
      <c r="P365" s="42"/>
      <c r="Q365" s="43"/>
    </row>
    <row r="366" spans="1:17" x14ac:dyDescent="0.25">
      <c r="A366" s="27" t="s">
        <v>15</v>
      </c>
      <c r="B366" s="28" t="s">
        <v>11</v>
      </c>
      <c r="C366" s="28" t="s">
        <v>12</v>
      </c>
      <c r="D366" s="29" t="s">
        <v>16</v>
      </c>
      <c r="E366" s="30"/>
      <c r="F366" s="31">
        <v>1</v>
      </c>
      <c r="G366" s="31">
        <v>1598.9</v>
      </c>
      <c r="H366" s="32">
        <f>ROUND(F366*G366,2)</f>
        <v>1598.9</v>
      </c>
      <c r="I366" s="31">
        <f t="shared" si="841"/>
        <v>143.9</v>
      </c>
      <c r="J366" s="31">
        <f t="shared" ref="J366" si="848">H366*0.06</f>
        <v>95.93</v>
      </c>
      <c r="K366" s="31">
        <f t="shared" ref="K366" si="849">H366+I366+J366</f>
        <v>1838.73</v>
      </c>
      <c r="M366" s="3"/>
      <c r="N366" s="33">
        <f t="shared" ref="N366" si="850">M366*F366</f>
        <v>0</v>
      </c>
      <c r="O366" s="39">
        <f t="shared" si="845"/>
        <v>0</v>
      </c>
      <c r="P366" s="35">
        <f t="shared" ref="P366" si="851">N366*$N$2</f>
        <v>0</v>
      </c>
      <c r="Q366" s="33">
        <f t="shared" ref="Q366" si="852">N366+O366+P366</f>
        <v>0</v>
      </c>
    </row>
    <row r="367" spans="1:17" ht="203.25" thickBot="1" x14ac:dyDescent="0.3">
      <c r="A367" s="30"/>
      <c r="B367" s="30"/>
      <c r="C367" s="30"/>
      <c r="D367" s="29" t="s">
        <v>17</v>
      </c>
      <c r="E367" s="30"/>
      <c r="F367" s="30"/>
      <c r="G367" s="30"/>
      <c r="H367" s="30"/>
      <c r="I367" s="30"/>
      <c r="J367" s="30"/>
      <c r="K367" s="30"/>
      <c r="M367" s="40"/>
      <c r="N367" s="41"/>
      <c r="O367" s="41"/>
      <c r="P367" s="42"/>
      <c r="Q367" s="43"/>
    </row>
    <row r="368" spans="1:17" x14ac:dyDescent="0.25">
      <c r="A368" s="27" t="s">
        <v>86</v>
      </c>
      <c r="B368" s="28" t="s">
        <v>11</v>
      </c>
      <c r="C368" s="28" t="s">
        <v>12</v>
      </c>
      <c r="D368" s="29" t="s">
        <v>87</v>
      </c>
      <c r="E368" s="30"/>
      <c r="F368" s="31">
        <v>1</v>
      </c>
      <c r="G368" s="31">
        <v>760.78</v>
      </c>
      <c r="H368" s="32">
        <f>ROUND(F368*G368,2)</f>
        <v>760.78</v>
      </c>
      <c r="I368" s="31">
        <f t="shared" si="841"/>
        <v>68.47</v>
      </c>
      <c r="J368" s="31">
        <f t="shared" ref="J368" si="853">H368*0.06</f>
        <v>45.65</v>
      </c>
      <c r="K368" s="31">
        <f t="shared" ref="K368" si="854">H368+I368+J368</f>
        <v>874.9</v>
      </c>
      <c r="M368" s="3"/>
      <c r="N368" s="33">
        <f t="shared" ref="N368" si="855">M368*F368</f>
        <v>0</v>
      </c>
      <c r="O368" s="39">
        <f t="shared" si="845"/>
        <v>0</v>
      </c>
      <c r="P368" s="35">
        <f t="shared" ref="P368" si="856">N368*$N$2</f>
        <v>0</v>
      </c>
      <c r="Q368" s="33">
        <f t="shared" ref="Q368" si="857">N368+O368+P368</f>
        <v>0</v>
      </c>
    </row>
    <row r="369" spans="1:17" ht="102" thickBot="1" x14ac:dyDescent="0.3">
      <c r="A369" s="30"/>
      <c r="B369" s="30"/>
      <c r="C369" s="30"/>
      <c r="D369" s="29" t="s">
        <v>88</v>
      </c>
      <c r="E369" s="30"/>
      <c r="F369" s="30"/>
      <c r="G369" s="30"/>
      <c r="H369" s="30"/>
      <c r="I369" s="30"/>
      <c r="J369" s="30"/>
      <c r="K369" s="30"/>
      <c r="M369" s="40"/>
      <c r="N369" s="41"/>
      <c r="O369" s="41"/>
      <c r="P369" s="42"/>
      <c r="Q369" s="43"/>
    </row>
    <row r="370" spans="1:17" x14ac:dyDescent="0.25">
      <c r="A370" s="27" t="s">
        <v>68</v>
      </c>
      <c r="B370" s="28" t="s">
        <v>11</v>
      </c>
      <c r="C370" s="28" t="s">
        <v>12</v>
      </c>
      <c r="D370" s="29" t="s">
        <v>69</v>
      </c>
      <c r="E370" s="30"/>
      <c r="F370" s="31">
        <v>1</v>
      </c>
      <c r="G370" s="31">
        <v>650.78</v>
      </c>
      <c r="H370" s="32">
        <f>ROUND(F370*G370,2)</f>
        <v>650.78</v>
      </c>
      <c r="I370" s="31">
        <f t="shared" si="841"/>
        <v>58.57</v>
      </c>
      <c r="J370" s="31">
        <f t="shared" ref="J370" si="858">H370*0.06</f>
        <v>39.049999999999997</v>
      </c>
      <c r="K370" s="31">
        <f t="shared" ref="K370" si="859">H370+I370+J370</f>
        <v>748.4</v>
      </c>
      <c r="M370" s="3"/>
      <c r="N370" s="33">
        <f t="shared" ref="N370" si="860">M370*F370</f>
        <v>0</v>
      </c>
      <c r="O370" s="39">
        <f t="shared" si="845"/>
        <v>0</v>
      </c>
      <c r="P370" s="35">
        <f t="shared" ref="P370" si="861">N370*$N$2</f>
        <v>0</v>
      </c>
      <c r="Q370" s="33">
        <f t="shared" ref="Q370" si="862">N370+O370+P370</f>
        <v>0</v>
      </c>
    </row>
    <row r="371" spans="1:17" ht="45.75" thickBot="1" x14ac:dyDescent="0.3">
      <c r="A371" s="30"/>
      <c r="B371" s="30"/>
      <c r="C371" s="30"/>
      <c r="D371" s="29" t="s">
        <v>70</v>
      </c>
      <c r="E371" s="30"/>
      <c r="F371" s="30"/>
      <c r="G371" s="30"/>
      <c r="H371" s="30"/>
      <c r="I371" s="30"/>
      <c r="J371" s="30"/>
      <c r="K371" s="30"/>
      <c r="M371" s="40"/>
      <c r="N371" s="41"/>
      <c r="O371" s="41"/>
      <c r="P371" s="42"/>
      <c r="Q371" s="43"/>
    </row>
    <row r="372" spans="1:17" ht="22.5" x14ac:dyDescent="0.25">
      <c r="A372" s="27" t="s">
        <v>18</v>
      </c>
      <c r="B372" s="28" t="s">
        <v>11</v>
      </c>
      <c r="C372" s="28" t="s">
        <v>19</v>
      </c>
      <c r="D372" s="29" t="s">
        <v>20</v>
      </c>
      <c r="E372" s="30"/>
      <c r="F372" s="31">
        <v>2.5</v>
      </c>
      <c r="G372" s="31">
        <v>36.19</v>
      </c>
      <c r="H372" s="32">
        <f>ROUND(F372*G372,2)</f>
        <v>90.48</v>
      </c>
      <c r="I372" s="31">
        <f t="shared" si="841"/>
        <v>8.14</v>
      </c>
      <c r="J372" s="31">
        <f t="shared" ref="J372" si="863">H372*0.06</f>
        <v>5.43</v>
      </c>
      <c r="K372" s="31">
        <f t="shared" ref="K372" si="864">H372+I372+J372</f>
        <v>104.05</v>
      </c>
      <c r="M372" s="3"/>
      <c r="N372" s="33">
        <f t="shared" ref="N372" si="865">M372*F372</f>
        <v>0</v>
      </c>
      <c r="O372" s="39">
        <f t="shared" si="845"/>
        <v>0</v>
      </c>
      <c r="P372" s="35">
        <f t="shared" ref="P372" si="866">N372*$N$2</f>
        <v>0</v>
      </c>
      <c r="Q372" s="33">
        <f t="shared" ref="Q372" si="867">N372+O372+P372</f>
        <v>0</v>
      </c>
    </row>
    <row r="373" spans="1:17" ht="90.75" thickBot="1" x14ac:dyDescent="0.3">
      <c r="A373" s="30"/>
      <c r="B373" s="30"/>
      <c r="C373" s="30"/>
      <c r="D373" s="29" t="s">
        <v>21</v>
      </c>
      <c r="E373" s="30"/>
      <c r="F373" s="30"/>
      <c r="G373" s="30"/>
      <c r="H373" s="30"/>
      <c r="I373" s="30"/>
      <c r="J373" s="30"/>
      <c r="K373" s="30"/>
      <c r="M373" s="40"/>
      <c r="N373" s="41"/>
      <c r="O373" s="41"/>
      <c r="P373" s="42"/>
      <c r="Q373" s="43"/>
    </row>
    <row r="374" spans="1:17" ht="22.5" x14ac:dyDescent="0.25">
      <c r="A374" s="27" t="s">
        <v>22</v>
      </c>
      <c r="B374" s="28" t="s">
        <v>11</v>
      </c>
      <c r="C374" s="28" t="s">
        <v>12</v>
      </c>
      <c r="D374" s="29" t="s">
        <v>23</v>
      </c>
      <c r="E374" s="30"/>
      <c r="F374" s="31">
        <v>2</v>
      </c>
      <c r="G374" s="31">
        <v>1935.46</v>
      </c>
      <c r="H374" s="32">
        <f>ROUND(F374*G374,2)</f>
        <v>3870.92</v>
      </c>
      <c r="I374" s="31">
        <f t="shared" si="841"/>
        <v>348.38</v>
      </c>
      <c r="J374" s="31">
        <f t="shared" ref="J374" si="868">H374*0.06</f>
        <v>232.26</v>
      </c>
      <c r="K374" s="31">
        <f t="shared" ref="K374" si="869">H374+I374+J374</f>
        <v>4451.5600000000004</v>
      </c>
      <c r="M374" s="3"/>
      <c r="N374" s="33">
        <f t="shared" ref="N374" si="870">M374*F374</f>
        <v>0</v>
      </c>
      <c r="O374" s="39">
        <f t="shared" si="845"/>
        <v>0</v>
      </c>
      <c r="P374" s="35">
        <f t="shared" ref="P374" si="871">N374*$N$2</f>
        <v>0</v>
      </c>
      <c r="Q374" s="33">
        <f t="shared" ref="Q374" si="872">N374+O374+P374</f>
        <v>0</v>
      </c>
    </row>
    <row r="375" spans="1:17" ht="102" thickBot="1" x14ac:dyDescent="0.3">
      <c r="A375" s="30"/>
      <c r="B375" s="30"/>
      <c r="C375" s="30"/>
      <c r="D375" s="29" t="s">
        <v>24</v>
      </c>
      <c r="E375" s="30"/>
      <c r="F375" s="30"/>
      <c r="G375" s="30"/>
      <c r="H375" s="30"/>
      <c r="I375" s="30"/>
      <c r="J375" s="30"/>
      <c r="K375" s="30"/>
      <c r="M375" s="40"/>
      <c r="N375" s="41"/>
      <c r="O375" s="41"/>
      <c r="P375" s="42"/>
      <c r="Q375" s="43"/>
    </row>
    <row r="376" spans="1:17" x14ac:dyDescent="0.25">
      <c r="A376" s="27" t="s">
        <v>25</v>
      </c>
      <c r="B376" s="28" t="s">
        <v>11</v>
      </c>
      <c r="C376" s="28" t="s">
        <v>12</v>
      </c>
      <c r="D376" s="29" t="s">
        <v>26</v>
      </c>
      <c r="E376" s="30"/>
      <c r="F376" s="31">
        <v>1</v>
      </c>
      <c r="G376" s="31">
        <v>349.34</v>
      </c>
      <c r="H376" s="32">
        <f>ROUND(F376*G376,2)</f>
        <v>349.34</v>
      </c>
      <c r="I376" s="31">
        <f t="shared" si="841"/>
        <v>31.44</v>
      </c>
      <c r="J376" s="31">
        <f t="shared" ref="J376" si="873">H376*0.06</f>
        <v>20.96</v>
      </c>
      <c r="K376" s="31">
        <f t="shared" ref="K376" si="874">H376+I376+J376</f>
        <v>401.74</v>
      </c>
      <c r="M376" s="3"/>
      <c r="N376" s="33">
        <f t="shared" ref="N376" si="875">M376*F376</f>
        <v>0</v>
      </c>
      <c r="O376" s="39">
        <f t="shared" si="845"/>
        <v>0</v>
      </c>
      <c r="P376" s="35">
        <f t="shared" ref="P376" si="876">N376*$N$2</f>
        <v>0</v>
      </c>
      <c r="Q376" s="33">
        <f t="shared" ref="Q376" si="877">N376+O376+P376</f>
        <v>0</v>
      </c>
    </row>
    <row r="377" spans="1:17" ht="79.5" thickBot="1" x14ac:dyDescent="0.3">
      <c r="A377" s="30"/>
      <c r="B377" s="30"/>
      <c r="C377" s="30"/>
      <c r="D377" s="29" t="s">
        <v>27</v>
      </c>
      <c r="E377" s="30"/>
      <c r="F377" s="30"/>
      <c r="G377" s="30"/>
      <c r="H377" s="30"/>
      <c r="I377" s="30"/>
      <c r="J377" s="30"/>
      <c r="K377" s="30"/>
      <c r="M377" s="40"/>
      <c r="N377" s="41"/>
      <c r="O377" s="41"/>
      <c r="P377" s="42"/>
      <c r="Q377" s="43"/>
    </row>
    <row r="378" spans="1:17" ht="22.5" x14ac:dyDescent="0.25">
      <c r="A378" s="27" t="s">
        <v>28</v>
      </c>
      <c r="B378" s="28" t="s">
        <v>11</v>
      </c>
      <c r="C378" s="28" t="s">
        <v>12</v>
      </c>
      <c r="D378" s="29" t="s">
        <v>29</v>
      </c>
      <c r="E378" s="30"/>
      <c r="F378" s="31">
        <v>2</v>
      </c>
      <c r="G378" s="31">
        <v>662.4</v>
      </c>
      <c r="H378" s="32">
        <f>ROUND(F378*G378,2)</f>
        <v>1324.8</v>
      </c>
      <c r="I378" s="31">
        <f t="shared" si="841"/>
        <v>119.23</v>
      </c>
      <c r="J378" s="31">
        <f t="shared" ref="J378" si="878">H378*0.06</f>
        <v>79.489999999999995</v>
      </c>
      <c r="K378" s="31">
        <f t="shared" ref="K378" si="879">H378+I378+J378</f>
        <v>1523.52</v>
      </c>
      <c r="M378" s="3"/>
      <c r="N378" s="33">
        <f t="shared" ref="N378" si="880">M378*F378</f>
        <v>0</v>
      </c>
      <c r="O378" s="39">
        <f t="shared" si="845"/>
        <v>0</v>
      </c>
      <c r="P378" s="35">
        <f t="shared" ref="P378" si="881">N378*$N$2</f>
        <v>0</v>
      </c>
      <c r="Q378" s="33">
        <f t="shared" ref="Q378" si="882">N378+O378+P378</f>
        <v>0</v>
      </c>
    </row>
    <row r="379" spans="1:17" ht="147" thickBot="1" x14ac:dyDescent="0.3">
      <c r="A379" s="30"/>
      <c r="B379" s="30"/>
      <c r="C379" s="30"/>
      <c r="D379" s="29" t="s">
        <v>30</v>
      </c>
      <c r="E379" s="30"/>
      <c r="F379" s="30"/>
      <c r="G379" s="30"/>
      <c r="H379" s="30"/>
      <c r="I379" s="30"/>
      <c r="J379" s="30"/>
      <c r="K379" s="30"/>
      <c r="M379" s="40"/>
      <c r="N379" s="41"/>
      <c r="O379" s="41"/>
      <c r="P379" s="42"/>
      <c r="Q379" s="43"/>
    </row>
    <row r="380" spans="1:17" ht="22.5" x14ac:dyDescent="0.25">
      <c r="A380" s="27" t="s">
        <v>98</v>
      </c>
      <c r="B380" s="28" t="s">
        <v>11</v>
      </c>
      <c r="C380" s="28" t="s">
        <v>12</v>
      </c>
      <c r="D380" s="29" t="s">
        <v>99</v>
      </c>
      <c r="E380" s="30"/>
      <c r="F380" s="31">
        <v>3</v>
      </c>
      <c r="G380" s="31">
        <v>159.26</v>
      </c>
      <c r="H380" s="32">
        <f>ROUND(F380*G380,2)</f>
        <v>477.78</v>
      </c>
      <c r="I380" s="31">
        <f t="shared" si="841"/>
        <v>43</v>
      </c>
      <c r="J380" s="31">
        <f t="shared" ref="J380" si="883">H380*0.06</f>
        <v>28.67</v>
      </c>
      <c r="K380" s="31">
        <f t="shared" ref="K380" si="884">H380+I380+J380</f>
        <v>549.45000000000005</v>
      </c>
      <c r="M380" s="3"/>
      <c r="N380" s="33">
        <f t="shared" ref="N380" si="885">M380*F380</f>
        <v>0</v>
      </c>
      <c r="O380" s="39">
        <f t="shared" si="845"/>
        <v>0</v>
      </c>
      <c r="P380" s="35">
        <f t="shared" ref="P380" si="886">N380*$N$2</f>
        <v>0</v>
      </c>
      <c r="Q380" s="33">
        <f t="shared" ref="Q380" si="887">N380+O380+P380</f>
        <v>0</v>
      </c>
    </row>
    <row r="381" spans="1:17" ht="57" thickBot="1" x14ac:dyDescent="0.3">
      <c r="A381" s="30"/>
      <c r="B381" s="30"/>
      <c r="C381" s="30"/>
      <c r="D381" s="29" t="s">
        <v>100</v>
      </c>
      <c r="E381" s="30"/>
      <c r="F381" s="30"/>
      <c r="G381" s="30"/>
      <c r="H381" s="30"/>
      <c r="I381" s="30"/>
      <c r="J381" s="30"/>
      <c r="K381" s="30"/>
      <c r="M381" s="40"/>
      <c r="N381" s="41"/>
      <c r="O381" s="41"/>
      <c r="P381" s="42"/>
      <c r="Q381" s="43"/>
    </row>
    <row r="382" spans="1:17" x14ac:dyDescent="0.25">
      <c r="A382" s="27" t="s">
        <v>31</v>
      </c>
      <c r="B382" s="28" t="s">
        <v>11</v>
      </c>
      <c r="C382" s="28" t="s">
        <v>12</v>
      </c>
      <c r="D382" s="29" t="s">
        <v>32</v>
      </c>
      <c r="E382" s="30"/>
      <c r="F382" s="31">
        <v>5</v>
      </c>
      <c r="G382" s="31">
        <v>161.30000000000001</v>
      </c>
      <c r="H382" s="32">
        <f>ROUND(F382*G382,2)</f>
        <v>806.5</v>
      </c>
      <c r="I382" s="31">
        <f t="shared" si="841"/>
        <v>72.59</v>
      </c>
      <c r="J382" s="31">
        <f t="shared" ref="J382" si="888">H382*0.06</f>
        <v>48.39</v>
      </c>
      <c r="K382" s="31">
        <f t="shared" ref="K382" si="889">H382+I382+J382</f>
        <v>927.48</v>
      </c>
      <c r="M382" s="3"/>
      <c r="N382" s="33">
        <f t="shared" ref="N382" si="890">M382*F382</f>
        <v>0</v>
      </c>
      <c r="O382" s="39">
        <f t="shared" si="845"/>
        <v>0</v>
      </c>
      <c r="P382" s="35">
        <f t="shared" ref="P382" si="891">N382*$N$2</f>
        <v>0</v>
      </c>
      <c r="Q382" s="33">
        <f t="shared" ref="Q382" si="892">N382+O382+P382</f>
        <v>0</v>
      </c>
    </row>
    <row r="383" spans="1:17" ht="90.75" thickBot="1" x14ac:dyDescent="0.3">
      <c r="A383" s="30"/>
      <c r="B383" s="30"/>
      <c r="C383" s="30"/>
      <c r="D383" s="29" t="s">
        <v>33</v>
      </c>
      <c r="E383" s="30"/>
      <c r="F383" s="30"/>
      <c r="G383" s="30"/>
      <c r="H383" s="30"/>
      <c r="I383" s="30"/>
      <c r="J383" s="30"/>
      <c r="K383" s="30"/>
      <c r="M383" s="40"/>
      <c r="N383" s="41"/>
      <c r="O383" s="41"/>
      <c r="P383" s="42"/>
      <c r="Q383" s="43"/>
    </row>
    <row r="384" spans="1:17" x14ac:dyDescent="0.25">
      <c r="A384" s="27" t="s">
        <v>34</v>
      </c>
      <c r="B384" s="28" t="s">
        <v>11</v>
      </c>
      <c r="C384" s="28" t="s">
        <v>12</v>
      </c>
      <c r="D384" s="29" t="s">
        <v>35</v>
      </c>
      <c r="E384" s="30"/>
      <c r="F384" s="31">
        <v>4</v>
      </c>
      <c r="G384" s="31">
        <v>182.02</v>
      </c>
      <c r="H384" s="32">
        <f>ROUND(F384*G384,2)</f>
        <v>728.08</v>
      </c>
      <c r="I384" s="31">
        <f t="shared" si="841"/>
        <v>65.53</v>
      </c>
      <c r="J384" s="31">
        <f t="shared" ref="J384" si="893">H384*0.06</f>
        <v>43.68</v>
      </c>
      <c r="K384" s="31">
        <f t="shared" ref="K384" si="894">H384+I384+J384</f>
        <v>837.29</v>
      </c>
      <c r="M384" s="3"/>
      <c r="N384" s="33">
        <f t="shared" ref="N384" si="895">M384*F384</f>
        <v>0</v>
      </c>
      <c r="O384" s="39">
        <f t="shared" si="845"/>
        <v>0</v>
      </c>
      <c r="P384" s="35">
        <f t="shared" ref="P384" si="896">N384*$N$2</f>
        <v>0</v>
      </c>
      <c r="Q384" s="33">
        <f t="shared" ref="Q384" si="897">N384+O384+P384</f>
        <v>0</v>
      </c>
    </row>
    <row r="385" spans="1:17" ht="102" thickBot="1" x14ac:dyDescent="0.3">
      <c r="A385" s="30"/>
      <c r="B385" s="30"/>
      <c r="C385" s="30"/>
      <c r="D385" s="29" t="s">
        <v>36</v>
      </c>
      <c r="E385" s="30"/>
      <c r="F385" s="30"/>
      <c r="G385" s="30"/>
      <c r="H385" s="30"/>
      <c r="I385" s="30"/>
      <c r="J385" s="30"/>
      <c r="K385" s="30"/>
      <c r="M385" s="40"/>
      <c r="N385" s="41"/>
      <c r="O385" s="41"/>
      <c r="P385" s="42"/>
      <c r="Q385" s="43"/>
    </row>
    <row r="386" spans="1:17" ht="22.5" x14ac:dyDescent="0.25">
      <c r="A386" s="27" t="s">
        <v>37</v>
      </c>
      <c r="B386" s="28" t="s">
        <v>11</v>
      </c>
      <c r="C386" s="28" t="s">
        <v>12</v>
      </c>
      <c r="D386" s="29" t="s">
        <v>38</v>
      </c>
      <c r="E386" s="30"/>
      <c r="F386" s="31">
        <v>1</v>
      </c>
      <c r="G386" s="31">
        <v>930.38</v>
      </c>
      <c r="H386" s="32">
        <f>ROUND(F386*G386,2)</f>
        <v>930.38</v>
      </c>
      <c r="I386" s="31">
        <f t="shared" si="841"/>
        <v>83.73</v>
      </c>
      <c r="J386" s="31">
        <f t="shared" ref="J386" si="898">H386*0.06</f>
        <v>55.82</v>
      </c>
      <c r="K386" s="31">
        <f t="shared" ref="K386" si="899">H386+I386+J386</f>
        <v>1069.93</v>
      </c>
      <c r="M386" s="3"/>
      <c r="N386" s="33">
        <f t="shared" ref="N386" si="900">M386*F386</f>
        <v>0</v>
      </c>
      <c r="O386" s="39">
        <f t="shared" si="845"/>
        <v>0</v>
      </c>
      <c r="P386" s="35">
        <f t="shared" ref="P386" si="901">N386*$N$2</f>
        <v>0</v>
      </c>
      <c r="Q386" s="33">
        <f t="shared" ref="Q386" si="902">N386+O386+P386</f>
        <v>0</v>
      </c>
    </row>
    <row r="387" spans="1:17" ht="68.25" thickBot="1" x14ac:dyDescent="0.3">
      <c r="A387" s="30"/>
      <c r="B387" s="30"/>
      <c r="C387" s="30"/>
      <c r="D387" s="29" t="s">
        <v>39</v>
      </c>
      <c r="E387" s="30"/>
      <c r="F387" s="30"/>
      <c r="G387" s="30"/>
      <c r="H387" s="30"/>
      <c r="I387" s="30"/>
      <c r="J387" s="30"/>
      <c r="K387" s="30"/>
      <c r="M387" s="40"/>
      <c r="N387" s="41"/>
      <c r="O387" s="41"/>
      <c r="P387" s="42"/>
      <c r="Q387" s="43"/>
    </row>
    <row r="388" spans="1:17" x14ac:dyDescent="0.25">
      <c r="A388" s="27" t="s">
        <v>40</v>
      </c>
      <c r="B388" s="28" t="s">
        <v>11</v>
      </c>
      <c r="C388" s="28" t="s">
        <v>12</v>
      </c>
      <c r="D388" s="29" t="s">
        <v>41</v>
      </c>
      <c r="E388" s="30"/>
      <c r="F388" s="31">
        <v>1</v>
      </c>
      <c r="G388" s="31">
        <v>12830.48</v>
      </c>
      <c r="H388" s="32">
        <f>ROUND(F388*G388,2)</f>
        <v>12830.48</v>
      </c>
      <c r="I388" s="31">
        <f t="shared" si="841"/>
        <v>1154.74</v>
      </c>
      <c r="J388" s="31">
        <f t="shared" ref="J388" si="903">H388*0.06</f>
        <v>769.83</v>
      </c>
      <c r="K388" s="31">
        <f t="shared" ref="K388" si="904">H388+I388+J388</f>
        <v>14755.05</v>
      </c>
      <c r="M388" s="3"/>
      <c r="N388" s="33">
        <f t="shared" ref="N388" si="905">M388*F388</f>
        <v>0</v>
      </c>
      <c r="O388" s="39">
        <f t="shared" si="845"/>
        <v>0</v>
      </c>
      <c r="P388" s="35">
        <f t="shared" ref="P388" si="906">N388*$N$2</f>
        <v>0</v>
      </c>
      <c r="Q388" s="33">
        <f t="shared" ref="Q388" si="907">N388+O388+P388</f>
        <v>0</v>
      </c>
    </row>
    <row r="389" spans="1:17" ht="237" thickBot="1" x14ac:dyDescent="0.3">
      <c r="A389" s="30"/>
      <c r="B389" s="30"/>
      <c r="C389" s="30"/>
      <c r="D389" s="29" t="s">
        <v>42</v>
      </c>
      <c r="E389" s="30"/>
      <c r="F389" s="30"/>
      <c r="G389" s="30"/>
      <c r="H389" s="30"/>
      <c r="I389" s="30"/>
      <c r="J389" s="30"/>
      <c r="K389" s="30"/>
      <c r="M389" s="40"/>
      <c r="N389" s="41"/>
      <c r="O389" s="41"/>
      <c r="P389" s="42"/>
      <c r="Q389" s="43"/>
    </row>
    <row r="390" spans="1:17" x14ac:dyDescent="0.25">
      <c r="A390" s="27" t="s">
        <v>43</v>
      </c>
      <c r="B390" s="28" t="s">
        <v>11</v>
      </c>
      <c r="C390" s="28" t="s">
        <v>44</v>
      </c>
      <c r="D390" s="29" t="s">
        <v>45</v>
      </c>
      <c r="E390" s="30"/>
      <c r="F390" s="31">
        <v>160</v>
      </c>
      <c r="G390" s="31">
        <v>13.55</v>
      </c>
      <c r="H390" s="32">
        <f>ROUND(F390*G390,2)</f>
        <v>2168</v>
      </c>
      <c r="I390" s="31">
        <f t="shared" si="841"/>
        <v>195.12</v>
      </c>
      <c r="J390" s="31">
        <f t="shared" ref="J390" si="908">H390*0.06</f>
        <v>130.08000000000001</v>
      </c>
      <c r="K390" s="31">
        <f t="shared" ref="K390" si="909">H390+I390+J390</f>
        <v>2493.1999999999998</v>
      </c>
      <c r="M390" s="3"/>
      <c r="N390" s="33">
        <f t="shared" ref="N390" si="910">M390*F390</f>
        <v>0</v>
      </c>
      <c r="O390" s="39">
        <f t="shared" si="845"/>
        <v>0</v>
      </c>
      <c r="P390" s="35">
        <f t="shared" ref="P390" si="911">N390*$N$2</f>
        <v>0</v>
      </c>
      <c r="Q390" s="33">
        <f t="shared" ref="Q390" si="912">N390+O390+P390</f>
        <v>0</v>
      </c>
    </row>
    <row r="391" spans="1:17" ht="135.75" thickBot="1" x14ac:dyDescent="0.3">
      <c r="A391" s="30"/>
      <c r="B391" s="30"/>
      <c r="C391" s="30"/>
      <c r="D391" s="29" t="s">
        <v>46</v>
      </c>
      <c r="E391" s="30"/>
      <c r="F391" s="30"/>
      <c r="G391" s="30"/>
      <c r="H391" s="30"/>
      <c r="I391" s="30"/>
      <c r="J391" s="30"/>
      <c r="K391" s="30"/>
      <c r="M391" s="40"/>
      <c r="N391" s="41"/>
      <c r="O391" s="41"/>
      <c r="P391" s="42"/>
      <c r="Q391" s="43"/>
    </row>
    <row r="392" spans="1:17" x14ac:dyDescent="0.25">
      <c r="A392" s="27" t="s">
        <v>47</v>
      </c>
      <c r="B392" s="28" t="s">
        <v>11</v>
      </c>
      <c r="C392" s="28" t="s">
        <v>12</v>
      </c>
      <c r="D392" s="29" t="s">
        <v>48</v>
      </c>
      <c r="E392" s="30"/>
      <c r="F392" s="31">
        <v>1</v>
      </c>
      <c r="G392" s="31">
        <v>1561.6</v>
      </c>
      <c r="H392" s="32">
        <f>ROUND(F392*G392,2)</f>
        <v>1561.6</v>
      </c>
      <c r="I392" s="31">
        <f t="shared" si="841"/>
        <v>140.54</v>
      </c>
      <c r="J392" s="31">
        <f t="shared" ref="J392" si="913">H392*0.06</f>
        <v>93.7</v>
      </c>
      <c r="K392" s="31">
        <f t="shared" ref="K392" si="914">H392+I392+J392</f>
        <v>1795.84</v>
      </c>
      <c r="M392" s="3"/>
      <c r="N392" s="33">
        <f t="shared" ref="N392" si="915">M392*F392</f>
        <v>0</v>
      </c>
      <c r="O392" s="39">
        <f t="shared" si="845"/>
        <v>0</v>
      </c>
      <c r="P392" s="35">
        <f t="shared" ref="P392" si="916">N392*$N$2</f>
        <v>0</v>
      </c>
      <c r="Q392" s="33">
        <f t="shared" ref="Q392" si="917">N392+O392+P392</f>
        <v>0</v>
      </c>
    </row>
    <row r="393" spans="1:17" ht="79.5" thickBot="1" x14ac:dyDescent="0.3">
      <c r="A393" s="30"/>
      <c r="B393" s="30"/>
      <c r="C393" s="30"/>
      <c r="D393" s="29" t="s">
        <v>49</v>
      </c>
      <c r="E393" s="30"/>
      <c r="F393" s="30"/>
      <c r="G393" s="30"/>
      <c r="H393" s="30"/>
      <c r="I393" s="30"/>
      <c r="J393" s="30"/>
      <c r="K393" s="30"/>
      <c r="M393" s="40"/>
      <c r="N393" s="41"/>
      <c r="O393" s="41"/>
      <c r="P393" s="42"/>
      <c r="Q393" s="43"/>
    </row>
    <row r="394" spans="1:17" x14ac:dyDescent="0.25">
      <c r="A394" s="27" t="s">
        <v>50</v>
      </c>
      <c r="B394" s="28" t="s">
        <v>11</v>
      </c>
      <c r="C394" s="28" t="s">
        <v>44</v>
      </c>
      <c r="D394" s="29" t="s">
        <v>51</v>
      </c>
      <c r="E394" s="30"/>
      <c r="F394" s="31">
        <v>160</v>
      </c>
      <c r="G394" s="31">
        <v>4.5199999999999996</v>
      </c>
      <c r="H394" s="32">
        <f>ROUND(F394*G394,2)</f>
        <v>723.2</v>
      </c>
      <c r="I394" s="31">
        <f t="shared" si="841"/>
        <v>65.09</v>
      </c>
      <c r="J394" s="31">
        <f t="shared" ref="J394" si="918">H394*0.06</f>
        <v>43.39</v>
      </c>
      <c r="K394" s="31">
        <f t="shared" ref="K394" si="919">H394+I394+J394</f>
        <v>831.68</v>
      </c>
      <c r="M394" s="3"/>
      <c r="N394" s="33">
        <f t="shared" ref="N394" si="920">M394*F394</f>
        <v>0</v>
      </c>
      <c r="O394" s="39">
        <f t="shared" si="845"/>
        <v>0</v>
      </c>
      <c r="P394" s="35">
        <f t="shared" ref="P394" si="921">N394*$N$2</f>
        <v>0</v>
      </c>
      <c r="Q394" s="33">
        <f t="shared" ref="Q394" si="922">N394+O394+P394</f>
        <v>0</v>
      </c>
    </row>
    <row r="395" spans="1:17" ht="68.25" thickBot="1" x14ac:dyDescent="0.3">
      <c r="A395" s="30"/>
      <c r="B395" s="30"/>
      <c r="C395" s="30"/>
      <c r="D395" s="29" t="s">
        <v>52</v>
      </c>
      <c r="E395" s="30"/>
      <c r="F395" s="30"/>
      <c r="G395" s="30"/>
      <c r="H395" s="30"/>
      <c r="I395" s="30"/>
      <c r="J395" s="30"/>
      <c r="K395" s="30"/>
      <c r="M395" s="40"/>
      <c r="N395" s="41"/>
      <c r="O395" s="41"/>
      <c r="P395" s="42"/>
      <c r="Q395" s="43"/>
    </row>
    <row r="396" spans="1:17" x14ac:dyDescent="0.25">
      <c r="A396" s="27" t="s">
        <v>53</v>
      </c>
      <c r="B396" s="28" t="s">
        <v>11</v>
      </c>
      <c r="C396" s="28" t="s">
        <v>12</v>
      </c>
      <c r="D396" s="29" t="s">
        <v>54</v>
      </c>
      <c r="E396" s="30"/>
      <c r="F396" s="31">
        <v>1</v>
      </c>
      <c r="G396" s="31">
        <v>852.8</v>
      </c>
      <c r="H396" s="32">
        <f>ROUND(F396*G396,2)</f>
        <v>852.8</v>
      </c>
      <c r="I396" s="31">
        <f t="shared" si="841"/>
        <v>76.75</v>
      </c>
      <c r="J396" s="31">
        <f t="shared" ref="J396" si="923">H396*0.06</f>
        <v>51.17</v>
      </c>
      <c r="K396" s="31">
        <f t="shared" ref="K396" si="924">H396+I396+J396</f>
        <v>980.72</v>
      </c>
      <c r="M396" s="3"/>
      <c r="N396" s="33">
        <f t="shared" ref="N396" si="925">M396*F396</f>
        <v>0</v>
      </c>
      <c r="O396" s="39">
        <f t="shared" si="845"/>
        <v>0</v>
      </c>
      <c r="P396" s="35">
        <f t="shared" ref="P396" si="926">N396*$N$2</f>
        <v>0</v>
      </c>
      <c r="Q396" s="33">
        <f t="shared" ref="Q396" si="927">N396+O396+P396</f>
        <v>0</v>
      </c>
    </row>
    <row r="397" spans="1:17" ht="34.5" thickBot="1" x14ac:dyDescent="0.3">
      <c r="A397" s="30"/>
      <c r="B397" s="30"/>
      <c r="C397" s="30"/>
      <c r="D397" s="29" t="s">
        <v>55</v>
      </c>
      <c r="E397" s="30"/>
      <c r="F397" s="30"/>
      <c r="G397" s="30"/>
      <c r="H397" s="30"/>
      <c r="I397" s="30"/>
      <c r="J397" s="30"/>
      <c r="K397" s="30"/>
      <c r="M397" s="40"/>
      <c r="N397" s="41"/>
      <c r="O397" s="41"/>
      <c r="P397" s="42"/>
      <c r="Q397" s="43"/>
    </row>
    <row r="398" spans="1:17" x14ac:dyDescent="0.25">
      <c r="A398" s="27" t="s">
        <v>56</v>
      </c>
      <c r="B398" s="28" t="s">
        <v>11</v>
      </c>
      <c r="C398" s="28" t="s">
        <v>12</v>
      </c>
      <c r="D398" s="29" t="s">
        <v>57</v>
      </c>
      <c r="E398" s="30"/>
      <c r="F398" s="31">
        <v>1</v>
      </c>
      <c r="G398" s="31">
        <v>476</v>
      </c>
      <c r="H398" s="32">
        <f>ROUND(F398*G398,2)</f>
        <v>476</v>
      </c>
      <c r="I398" s="31">
        <f t="shared" si="841"/>
        <v>42.84</v>
      </c>
      <c r="J398" s="31">
        <f t="shared" ref="J398" si="928">H398*0.06</f>
        <v>28.56</v>
      </c>
      <c r="K398" s="31">
        <f t="shared" ref="K398" si="929">H398+I398+J398</f>
        <v>547.4</v>
      </c>
      <c r="M398" s="3"/>
      <c r="N398" s="33">
        <f t="shared" ref="N398" si="930">M398*F398</f>
        <v>0</v>
      </c>
      <c r="O398" s="39">
        <f t="shared" si="845"/>
        <v>0</v>
      </c>
      <c r="P398" s="35">
        <f t="shared" ref="P398" si="931">N398*$N$2</f>
        <v>0</v>
      </c>
      <c r="Q398" s="33">
        <f t="shared" ref="Q398" si="932">N398+O398+P398</f>
        <v>0</v>
      </c>
    </row>
    <row r="399" spans="1:17" ht="90.75" thickBot="1" x14ac:dyDescent="0.3">
      <c r="A399" s="30"/>
      <c r="B399" s="30"/>
      <c r="C399" s="30"/>
      <c r="D399" s="29" t="s">
        <v>58</v>
      </c>
      <c r="E399" s="30"/>
      <c r="F399" s="30"/>
      <c r="G399" s="30"/>
      <c r="H399" s="30"/>
      <c r="I399" s="30"/>
      <c r="J399" s="30"/>
      <c r="K399" s="30"/>
      <c r="M399" s="40"/>
      <c r="N399" s="41"/>
      <c r="O399" s="41"/>
      <c r="P399" s="42"/>
      <c r="Q399" s="43"/>
    </row>
    <row r="400" spans="1:17" x14ac:dyDescent="0.25">
      <c r="A400" s="27" t="s">
        <v>59</v>
      </c>
      <c r="B400" s="28" t="s">
        <v>11</v>
      </c>
      <c r="C400" s="28" t="s">
        <v>60</v>
      </c>
      <c r="D400" s="29" t="s">
        <v>61</v>
      </c>
      <c r="E400" s="30"/>
      <c r="F400" s="31">
        <v>16</v>
      </c>
      <c r="G400" s="31">
        <v>44</v>
      </c>
      <c r="H400" s="32">
        <f>ROUND(F400*G400,2)</f>
        <v>704</v>
      </c>
      <c r="I400" s="31">
        <f t="shared" si="841"/>
        <v>63.36</v>
      </c>
      <c r="J400" s="31">
        <f t="shared" ref="J400" si="933">H400*0.06</f>
        <v>42.24</v>
      </c>
      <c r="K400" s="31">
        <f t="shared" ref="K400" si="934">H400+I400+J400</f>
        <v>809.6</v>
      </c>
      <c r="M400" s="3"/>
      <c r="N400" s="33">
        <f t="shared" ref="N400" si="935">M400*F400</f>
        <v>0</v>
      </c>
      <c r="O400" s="39">
        <f t="shared" si="845"/>
        <v>0</v>
      </c>
      <c r="P400" s="35">
        <f t="shared" ref="P400" si="936">N400*$N$2</f>
        <v>0</v>
      </c>
      <c r="Q400" s="33">
        <f t="shared" ref="Q400" si="937">N400+O400+P400</f>
        <v>0</v>
      </c>
    </row>
    <row r="401" spans="1:17" x14ac:dyDescent="0.25">
      <c r="A401" s="30"/>
      <c r="B401" s="30"/>
      <c r="C401" s="30"/>
      <c r="D401" s="44"/>
      <c r="E401" s="45" t="s">
        <v>145</v>
      </c>
      <c r="F401" s="46"/>
      <c r="G401" s="47"/>
      <c r="H401" s="47">
        <f>SUM(H364:H400)</f>
        <v>36956.54</v>
      </c>
      <c r="I401" s="47"/>
      <c r="J401" s="47"/>
      <c r="K401" s="47">
        <f>SUM(K364:K400)</f>
        <v>42500.01</v>
      </c>
      <c r="N401" s="48">
        <f>SUM(N364:N400)</f>
        <v>0</v>
      </c>
      <c r="Q401" s="48">
        <f>SUM(Q364:Q400)</f>
        <v>0</v>
      </c>
    </row>
    <row r="402" spans="1:17" ht="0.95" customHeight="1" x14ac:dyDescent="0.25">
      <c r="A402" s="49"/>
      <c r="B402" s="49"/>
      <c r="C402" s="49"/>
      <c r="D402" s="50"/>
      <c r="E402" s="49"/>
      <c r="F402" s="49"/>
      <c r="G402" s="49"/>
      <c r="H402" s="49"/>
      <c r="I402" s="49"/>
      <c r="J402" s="49"/>
      <c r="K402" s="49"/>
    </row>
    <row r="403" spans="1:17" x14ac:dyDescent="0.25">
      <c r="A403" s="19" t="s">
        <v>146</v>
      </c>
      <c r="B403" s="19" t="s">
        <v>7</v>
      </c>
      <c r="C403" s="19" t="s">
        <v>8</v>
      </c>
      <c r="D403" s="20" t="s">
        <v>147</v>
      </c>
      <c r="E403" s="21"/>
      <c r="F403" s="22"/>
      <c r="G403" s="23"/>
      <c r="H403" s="23"/>
      <c r="I403" s="23"/>
      <c r="J403" s="23"/>
      <c r="K403" s="23"/>
    </row>
    <row r="404" spans="1:17" x14ac:dyDescent="0.25">
      <c r="A404" s="27" t="s">
        <v>148</v>
      </c>
      <c r="B404" s="28" t="s">
        <v>11</v>
      </c>
      <c r="C404" s="28" t="s">
        <v>12</v>
      </c>
      <c r="D404" s="29" t="s">
        <v>149</v>
      </c>
      <c r="E404" s="30"/>
      <c r="F404" s="31">
        <v>9</v>
      </c>
      <c r="G404" s="31">
        <v>3310.7</v>
      </c>
      <c r="H404" s="32">
        <f>ROUND(F404*G404,2)</f>
        <v>29796.3</v>
      </c>
      <c r="I404" s="31">
        <f t="shared" ref="I404:I416" si="938">H404*0.09</f>
        <v>2681.67</v>
      </c>
      <c r="J404" s="31">
        <f t="shared" ref="J404" si="939">H404*0.06</f>
        <v>1787.78</v>
      </c>
      <c r="K404" s="31">
        <f t="shared" ref="K404" si="940">H404+I404+J404</f>
        <v>34265.75</v>
      </c>
      <c r="M404" s="3"/>
      <c r="N404" s="33">
        <f t="shared" ref="N404" si="941">M404*F404</f>
        <v>0</v>
      </c>
      <c r="O404" s="39">
        <f t="shared" ref="O404:O416" si="942">N404*$N$1</f>
        <v>0</v>
      </c>
      <c r="P404" s="35">
        <f t="shared" ref="P404" si="943">N404*$N$2</f>
        <v>0</v>
      </c>
      <c r="Q404" s="33">
        <f t="shared" ref="Q404" si="944">N404+O404+P404</f>
        <v>0</v>
      </c>
    </row>
    <row r="405" spans="1:17" ht="282" thickBot="1" x14ac:dyDescent="0.3">
      <c r="A405" s="30"/>
      <c r="B405" s="30"/>
      <c r="C405" s="30"/>
      <c r="D405" s="29" t="s">
        <v>150</v>
      </c>
      <c r="E405" s="30"/>
      <c r="F405" s="30"/>
      <c r="G405" s="30"/>
      <c r="H405" s="30"/>
      <c r="I405" s="30"/>
      <c r="J405" s="30"/>
      <c r="K405" s="30"/>
      <c r="M405" s="40"/>
      <c r="N405" s="41"/>
      <c r="O405" s="41"/>
      <c r="P405" s="42"/>
      <c r="Q405" s="43"/>
    </row>
    <row r="406" spans="1:17" ht="22.5" x14ac:dyDescent="0.25">
      <c r="A406" s="27" t="s">
        <v>151</v>
      </c>
      <c r="B406" s="28" t="s">
        <v>11</v>
      </c>
      <c r="C406" s="28" t="s">
        <v>12</v>
      </c>
      <c r="D406" s="29" t="s">
        <v>152</v>
      </c>
      <c r="E406" s="30"/>
      <c r="F406" s="31">
        <v>9</v>
      </c>
      <c r="G406" s="31">
        <v>1109.04</v>
      </c>
      <c r="H406" s="32">
        <f>ROUND(F406*G406,2)</f>
        <v>9981.36</v>
      </c>
      <c r="I406" s="31">
        <f t="shared" si="938"/>
        <v>898.32</v>
      </c>
      <c r="J406" s="31">
        <f t="shared" ref="J406" si="945">H406*0.06</f>
        <v>598.88</v>
      </c>
      <c r="K406" s="31">
        <f t="shared" ref="K406" si="946">H406+I406+J406</f>
        <v>11478.56</v>
      </c>
      <c r="M406" s="3"/>
      <c r="N406" s="33">
        <f t="shared" ref="N406" si="947">M406*F406</f>
        <v>0</v>
      </c>
      <c r="O406" s="39">
        <f t="shared" si="942"/>
        <v>0</v>
      </c>
      <c r="P406" s="35">
        <f t="shared" ref="P406" si="948">N406*$N$2</f>
        <v>0</v>
      </c>
      <c r="Q406" s="33">
        <f t="shared" ref="Q406" si="949">N406+O406+P406</f>
        <v>0</v>
      </c>
    </row>
    <row r="407" spans="1:17" ht="102" thickBot="1" x14ac:dyDescent="0.3">
      <c r="A407" s="30"/>
      <c r="B407" s="30"/>
      <c r="C407" s="30"/>
      <c r="D407" s="29" t="s">
        <v>153</v>
      </c>
      <c r="E407" s="30"/>
      <c r="F407" s="30"/>
      <c r="G407" s="30"/>
      <c r="H407" s="30"/>
      <c r="I407" s="30"/>
      <c r="J407" s="30"/>
      <c r="K407" s="30"/>
      <c r="M407" s="40"/>
      <c r="N407" s="41"/>
      <c r="O407" s="41"/>
      <c r="P407" s="42"/>
      <c r="Q407" s="43"/>
    </row>
    <row r="408" spans="1:17" ht="22.5" x14ac:dyDescent="0.25">
      <c r="A408" s="27" t="s">
        <v>154</v>
      </c>
      <c r="B408" s="28" t="s">
        <v>11</v>
      </c>
      <c r="C408" s="28" t="s">
        <v>12</v>
      </c>
      <c r="D408" s="29" t="s">
        <v>155</v>
      </c>
      <c r="E408" s="30"/>
      <c r="F408" s="31">
        <v>9</v>
      </c>
      <c r="G408" s="31">
        <v>1392</v>
      </c>
      <c r="H408" s="32">
        <f>ROUND(F408*G408,2)</f>
        <v>12528</v>
      </c>
      <c r="I408" s="31">
        <f t="shared" si="938"/>
        <v>1127.52</v>
      </c>
      <c r="J408" s="31">
        <f t="shared" ref="J408" si="950">H408*0.06</f>
        <v>751.68</v>
      </c>
      <c r="K408" s="31">
        <f t="shared" ref="K408" si="951">H408+I408+J408</f>
        <v>14407.2</v>
      </c>
      <c r="M408" s="3"/>
      <c r="N408" s="33">
        <f t="shared" ref="N408" si="952">M408*F408</f>
        <v>0</v>
      </c>
      <c r="O408" s="39">
        <f t="shared" si="942"/>
        <v>0</v>
      </c>
      <c r="P408" s="35">
        <f t="shared" ref="P408" si="953">N408*$N$2</f>
        <v>0</v>
      </c>
      <c r="Q408" s="33">
        <f t="shared" ref="Q408" si="954">N408+O408+P408</f>
        <v>0</v>
      </c>
    </row>
    <row r="409" spans="1:17" ht="34.5" thickBot="1" x14ac:dyDescent="0.3">
      <c r="A409" s="30"/>
      <c r="B409" s="30"/>
      <c r="C409" s="30"/>
      <c r="D409" s="29" t="s">
        <v>156</v>
      </c>
      <c r="E409" s="30"/>
      <c r="F409" s="30"/>
      <c r="G409" s="30"/>
      <c r="H409" s="30"/>
      <c r="I409" s="30"/>
      <c r="J409" s="30"/>
      <c r="K409" s="30"/>
      <c r="M409" s="40"/>
      <c r="N409" s="41"/>
      <c r="O409" s="41"/>
      <c r="P409" s="42"/>
      <c r="Q409" s="43"/>
    </row>
    <row r="410" spans="1:17" x14ac:dyDescent="0.25">
      <c r="A410" s="27" t="s">
        <v>157</v>
      </c>
      <c r="B410" s="28" t="s">
        <v>11</v>
      </c>
      <c r="C410" s="28" t="s">
        <v>12</v>
      </c>
      <c r="D410" s="29" t="s">
        <v>158</v>
      </c>
      <c r="E410" s="30"/>
      <c r="F410" s="31">
        <v>20</v>
      </c>
      <c r="G410" s="31">
        <v>4200</v>
      </c>
      <c r="H410" s="32">
        <f>ROUND(F410*G410,2)</f>
        <v>84000</v>
      </c>
      <c r="I410" s="31">
        <f t="shared" si="938"/>
        <v>7560</v>
      </c>
      <c r="J410" s="31">
        <f t="shared" ref="J410" si="955">H410*0.06</f>
        <v>5040</v>
      </c>
      <c r="K410" s="31">
        <f t="shared" ref="K410" si="956">H410+I410+J410</f>
        <v>96600</v>
      </c>
      <c r="M410" s="3"/>
      <c r="N410" s="33">
        <f t="shared" ref="N410" si="957">M410*F410</f>
        <v>0</v>
      </c>
      <c r="O410" s="39">
        <f t="shared" si="942"/>
        <v>0</v>
      </c>
      <c r="P410" s="35">
        <f t="shared" ref="P410" si="958">N410*$N$2</f>
        <v>0</v>
      </c>
      <c r="Q410" s="33">
        <f t="shared" ref="Q410" si="959">N410+O410+P410</f>
        <v>0</v>
      </c>
    </row>
    <row r="411" spans="1:17" ht="79.5" thickBot="1" x14ac:dyDescent="0.3">
      <c r="A411" s="30"/>
      <c r="B411" s="30"/>
      <c r="C411" s="30"/>
      <c r="D411" s="29" t="s">
        <v>159</v>
      </c>
      <c r="E411" s="30"/>
      <c r="F411" s="30"/>
      <c r="G411" s="30"/>
      <c r="H411" s="30"/>
      <c r="I411" s="30"/>
      <c r="J411" s="30"/>
      <c r="K411" s="30"/>
      <c r="M411" s="40"/>
      <c r="N411" s="41"/>
      <c r="O411" s="41"/>
      <c r="P411" s="42"/>
      <c r="Q411" s="43"/>
    </row>
    <row r="412" spans="1:17" x14ac:dyDescent="0.25">
      <c r="A412" s="27" t="s">
        <v>160</v>
      </c>
      <c r="B412" s="28" t="s">
        <v>11</v>
      </c>
      <c r="C412" s="28" t="s">
        <v>12</v>
      </c>
      <c r="D412" s="29" t="s">
        <v>161</v>
      </c>
      <c r="E412" s="30"/>
      <c r="F412" s="31">
        <v>11</v>
      </c>
      <c r="G412" s="31">
        <v>385</v>
      </c>
      <c r="H412" s="32">
        <f>ROUND(F412*G412,2)</f>
        <v>4235</v>
      </c>
      <c r="I412" s="31">
        <f t="shared" si="938"/>
        <v>381.15</v>
      </c>
      <c r="J412" s="31">
        <f t="shared" ref="J412" si="960">H412*0.06</f>
        <v>254.1</v>
      </c>
      <c r="K412" s="31">
        <f t="shared" ref="K412" si="961">H412+I412+J412</f>
        <v>4870.25</v>
      </c>
      <c r="M412" s="3"/>
      <c r="N412" s="33">
        <f t="shared" ref="N412" si="962">M412*F412</f>
        <v>0</v>
      </c>
      <c r="O412" s="39">
        <f t="shared" si="942"/>
        <v>0</v>
      </c>
      <c r="P412" s="35">
        <f t="shared" ref="P412" si="963">N412*$N$2</f>
        <v>0</v>
      </c>
      <c r="Q412" s="33">
        <f t="shared" ref="Q412" si="964">N412+O412+P412</f>
        <v>0</v>
      </c>
    </row>
    <row r="413" spans="1:17" ht="68.25" thickBot="1" x14ac:dyDescent="0.3">
      <c r="A413" s="30"/>
      <c r="B413" s="30"/>
      <c r="C413" s="30"/>
      <c r="D413" s="29" t="s">
        <v>162</v>
      </c>
      <c r="E413" s="30"/>
      <c r="F413" s="30"/>
      <c r="G413" s="30"/>
      <c r="H413" s="30"/>
      <c r="I413" s="30"/>
      <c r="J413" s="30"/>
      <c r="K413" s="30"/>
      <c r="M413" s="40"/>
      <c r="N413" s="41"/>
      <c r="O413" s="41"/>
      <c r="P413" s="42"/>
      <c r="Q413" s="43"/>
    </row>
    <row r="414" spans="1:17" ht="22.5" x14ac:dyDescent="0.25">
      <c r="A414" s="27" t="s">
        <v>163</v>
      </c>
      <c r="B414" s="28" t="s">
        <v>11</v>
      </c>
      <c r="C414" s="28" t="s">
        <v>12</v>
      </c>
      <c r="D414" s="29" t="s">
        <v>164</v>
      </c>
      <c r="E414" s="30"/>
      <c r="F414" s="31">
        <v>9</v>
      </c>
      <c r="G414" s="31">
        <v>373</v>
      </c>
      <c r="H414" s="32">
        <f>ROUND(F414*G414,2)</f>
        <v>3357</v>
      </c>
      <c r="I414" s="31">
        <f t="shared" si="938"/>
        <v>302.13</v>
      </c>
      <c r="J414" s="31">
        <f t="shared" ref="J414" si="965">H414*0.06</f>
        <v>201.42</v>
      </c>
      <c r="K414" s="31">
        <f t="shared" ref="K414" si="966">H414+I414+J414</f>
        <v>3860.55</v>
      </c>
      <c r="M414" s="3"/>
      <c r="N414" s="33">
        <f t="shared" ref="N414" si="967">M414*F414</f>
        <v>0</v>
      </c>
      <c r="O414" s="39">
        <f t="shared" si="942"/>
        <v>0</v>
      </c>
      <c r="P414" s="35">
        <f t="shared" ref="P414" si="968">N414*$N$2</f>
        <v>0</v>
      </c>
      <c r="Q414" s="33">
        <f t="shared" ref="Q414" si="969">N414+O414+P414</f>
        <v>0</v>
      </c>
    </row>
    <row r="415" spans="1:17" ht="34.5" thickBot="1" x14ac:dyDescent="0.3">
      <c r="A415" s="30"/>
      <c r="B415" s="30"/>
      <c r="C415" s="30"/>
      <c r="D415" s="29" t="s">
        <v>165</v>
      </c>
      <c r="E415" s="30"/>
      <c r="F415" s="30"/>
      <c r="G415" s="30"/>
      <c r="H415" s="30"/>
      <c r="I415" s="30"/>
      <c r="J415" s="30"/>
      <c r="K415" s="30"/>
      <c r="M415" s="40"/>
      <c r="N415" s="41"/>
      <c r="O415" s="41"/>
      <c r="P415" s="42"/>
      <c r="Q415" s="43"/>
    </row>
    <row r="416" spans="1:17" x14ac:dyDescent="0.25">
      <c r="A416" s="27" t="s">
        <v>166</v>
      </c>
      <c r="B416" s="28" t="s">
        <v>11</v>
      </c>
      <c r="C416" s="28" t="s">
        <v>12</v>
      </c>
      <c r="D416" s="29" t="s">
        <v>167</v>
      </c>
      <c r="E416" s="30"/>
      <c r="F416" s="31">
        <v>1</v>
      </c>
      <c r="G416" s="31">
        <v>2436</v>
      </c>
      <c r="H416" s="32">
        <f>ROUND(F416*G416,2)</f>
        <v>2436</v>
      </c>
      <c r="I416" s="31">
        <f t="shared" si="938"/>
        <v>219.24</v>
      </c>
      <c r="J416" s="31">
        <f t="shared" ref="J416" si="970">H416*0.06</f>
        <v>146.16</v>
      </c>
      <c r="K416" s="31">
        <f t="shared" ref="K416" si="971">H416+I416+J416</f>
        <v>2801.4</v>
      </c>
      <c r="M416" s="3"/>
      <c r="N416" s="33">
        <f t="shared" ref="N416" si="972">M416*F416</f>
        <v>0</v>
      </c>
      <c r="O416" s="39">
        <f t="shared" si="942"/>
        <v>0</v>
      </c>
      <c r="P416" s="35">
        <f t="shared" ref="P416" si="973">N416*$N$2</f>
        <v>0</v>
      </c>
      <c r="Q416" s="33">
        <f t="shared" ref="Q416" si="974">N416+O416+P416</f>
        <v>0</v>
      </c>
    </row>
    <row r="417" spans="1:17" x14ac:dyDescent="0.25">
      <c r="A417" s="30"/>
      <c r="B417" s="30"/>
      <c r="C417" s="30"/>
      <c r="D417" s="44"/>
      <c r="E417" s="45" t="s">
        <v>168</v>
      </c>
      <c r="F417" s="46"/>
      <c r="G417" s="47"/>
      <c r="H417" s="47">
        <f>SUM(H404:H416)</f>
        <v>146333.66</v>
      </c>
      <c r="I417" s="47"/>
      <c r="J417" s="47"/>
      <c r="K417" s="47">
        <f>SUM(K404:K416)</f>
        <v>168283.71</v>
      </c>
      <c r="N417" s="48">
        <f>SUM(N404:N416)</f>
        <v>0</v>
      </c>
      <c r="Q417" s="48">
        <f>SUM(Q404:Q416)</f>
        <v>0</v>
      </c>
    </row>
    <row r="418" spans="1:17" ht="0.95" customHeight="1" x14ac:dyDescent="0.25">
      <c r="A418" s="49"/>
      <c r="B418" s="49"/>
      <c r="C418" s="49"/>
      <c r="D418" s="50"/>
      <c r="E418" s="49"/>
      <c r="F418" s="49"/>
      <c r="G418" s="49"/>
      <c r="H418" s="49"/>
      <c r="I418" s="49"/>
      <c r="J418" s="49"/>
      <c r="K418" s="49"/>
    </row>
    <row r="419" spans="1:17" x14ac:dyDescent="0.25">
      <c r="A419" s="19" t="s">
        <v>169</v>
      </c>
      <c r="B419" s="19" t="s">
        <v>7</v>
      </c>
      <c r="C419" s="19" t="s">
        <v>8</v>
      </c>
      <c r="D419" s="20" t="s">
        <v>170</v>
      </c>
      <c r="E419" s="21"/>
      <c r="F419" s="22"/>
      <c r="G419" s="23"/>
      <c r="H419" s="23"/>
      <c r="I419" s="23"/>
      <c r="J419" s="23"/>
      <c r="K419" s="23"/>
    </row>
    <row r="420" spans="1:17" x14ac:dyDescent="0.25">
      <c r="A420" s="27" t="s">
        <v>53</v>
      </c>
      <c r="B420" s="28" t="s">
        <v>11</v>
      </c>
      <c r="C420" s="28" t="s">
        <v>12</v>
      </c>
      <c r="D420" s="29" t="s">
        <v>54</v>
      </c>
      <c r="E420" s="30"/>
      <c r="F420" s="31">
        <v>18</v>
      </c>
      <c r="G420" s="31">
        <v>852.8</v>
      </c>
      <c r="H420" s="32">
        <f>ROUND(F420*G420,2)</f>
        <v>15350.4</v>
      </c>
      <c r="I420" s="31">
        <f t="shared" ref="I420:I432" si="975">H420*0.09</f>
        <v>1381.54</v>
      </c>
      <c r="J420" s="31">
        <f t="shared" ref="J420" si="976">H420*0.06</f>
        <v>921.02</v>
      </c>
      <c r="K420" s="31">
        <f t="shared" ref="K420" si="977">H420+I420+J420</f>
        <v>17652.96</v>
      </c>
      <c r="M420" s="3"/>
      <c r="N420" s="33">
        <f t="shared" ref="N420" si="978">M420*F420</f>
        <v>0</v>
      </c>
      <c r="O420" s="39">
        <f t="shared" ref="O420:O432" si="979">N420*$N$1</f>
        <v>0</v>
      </c>
      <c r="P420" s="35">
        <f t="shared" ref="P420" si="980">N420*$N$2</f>
        <v>0</v>
      </c>
      <c r="Q420" s="33">
        <f t="shared" ref="Q420" si="981">N420+O420+P420</f>
        <v>0</v>
      </c>
    </row>
    <row r="421" spans="1:17" ht="34.5" thickBot="1" x14ac:dyDescent="0.3">
      <c r="A421" s="30"/>
      <c r="B421" s="30"/>
      <c r="C421" s="30"/>
      <c r="D421" s="29" t="s">
        <v>55</v>
      </c>
      <c r="E421" s="30"/>
      <c r="F421" s="30"/>
      <c r="G421" s="30"/>
      <c r="H421" s="30"/>
      <c r="I421" s="30"/>
      <c r="J421" s="30"/>
      <c r="K421" s="30"/>
      <c r="M421" s="40"/>
      <c r="N421" s="41"/>
      <c r="O421" s="41"/>
      <c r="P421" s="42"/>
      <c r="Q421" s="43"/>
    </row>
    <row r="422" spans="1:17" x14ac:dyDescent="0.25">
      <c r="A422" s="27" t="s">
        <v>59</v>
      </c>
      <c r="B422" s="28" t="s">
        <v>11</v>
      </c>
      <c r="C422" s="28" t="s">
        <v>60</v>
      </c>
      <c r="D422" s="29" t="s">
        <v>61</v>
      </c>
      <c r="E422" s="30"/>
      <c r="F422" s="31">
        <v>74</v>
      </c>
      <c r="G422" s="31">
        <v>44</v>
      </c>
      <c r="H422" s="32">
        <f>ROUND(F422*G422,2)</f>
        <v>3256</v>
      </c>
      <c r="I422" s="31">
        <f t="shared" si="975"/>
        <v>293.04000000000002</v>
      </c>
      <c r="J422" s="31">
        <f t="shared" ref="J422" si="982">H422*0.06</f>
        <v>195.36</v>
      </c>
      <c r="K422" s="31">
        <f t="shared" ref="K422" si="983">H422+I422+J422</f>
        <v>3744.4</v>
      </c>
      <c r="M422" s="3"/>
      <c r="N422" s="33">
        <f t="shared" ref="N422" si="984">M422*F422</f>
        <v>0</v>
      </c>
      <c r="O422" s="39">
        <f t="shared" si="979"/>
        <v>0</v>
      </c>
      <c r="P422" s="35">
        <f t="shared" ref="P422" si="985">N422*$N$2</f>
        <v>0</v>
      </c>
      <c r="Q422" s="33">
        <f t="shared" ref="Q422" si="986">N422+O422+P422</f>
        <v>0</v>
      </c>
    </row>
    <row r="423" spans="1:17" ht="31.5" customHeight="1" x14ac:dyDescent="0.25">
      <c r="A423" s="27" t="s">
        <v>166</v>
      </c>
      <c r="B423" s="28" t="s">
        <v>11</v>
      </c>
      <c r="C423" s="28" t="s">
        <v>12</v>
      </c>
      <c r="D423" s="29" t="s">
        <v>167</v>
      </c>
      <c r="E423" s="30"/>
      <c r="F423" s="31">
        <v>1</v>
      </c>
      <c r="G423" s="31">
        <v>2436</v>
      </c>
      <c r="H423" s="32">
        <f>ROUND(F423*G423,2)</f>
        <v>2436</v>
      </c>
      <c r="I423" s="31">
        <f t="shared" si="975"/>
        <v>219.24</v>
      </c>
      <c r="J423" s="31">
        <f t="shared" ref="J423" si="987">H423*0.06</f>
        <v>146.16</v>
      </c>
      <c r="K423" s="31">
        <f t="shared" ref="K423" si="988">H423+I423+J423</f>
        <v>2801.4</v>
      </c>
      <c r="M423" s="3"/>
      <c r="N423" s="33">
        <f t="shared" ref="N423" si="989">M423*F423</f>
        <v>0</v>
      </c>
      <c r="O423" s="39">
        <f t="shared" si="979"/>
        <v>0</v>
      </c>
      <c r="P423" s="35">
        <f t="shared" ref="P423" si="990">N423*$N$2</f>
        <v>0</v>
      </c>
      <c r="Q423" s="33">
        <f t="shared" ref="Q423" si="991">N423+O423+P423</f>
        <v>0</v>
      </c>
    </row>
    <row r="424" spans="1:17" ht="22.5" x14ac:dyDescent="0.25">
      <c r="A424" s="27" t="s">
        <v>154</v>
      </c>
      <c r="B424" s="28" t="s">
        <v>11</v>
      </c>
      <c r="C424" s="28" t="s">
        <v>12</v>
      </c>
      <c r="D424" s="29" t="s">
        <v>155</v>
      </c>
      <c r="E424" s="30"/>
      <c r="F424" s="31">
        <v>8</v>
      </c>
      <c r="G424" s="31">
        <v>1392</v>
      </c>
      <c r="H424" s="32">
        <f>ROUND(F424*G424,2)</f>
        <v>11136</v>
      </c>
      <c r="I424" s="31">
        <f t="shared" si="975"/>
        <v>1002.24</v>
      </c>
      <c r="J424" s="31">
        <f t="shared" ref="J424" si="992">H424*0.06</f>
        <v>668.16</v>
      </c>
      <c r="K424" s="31">
        <f t="shared" ref="K424" si="993">H424+I424+J424</f>
        <v>12806.4</v>
      </c>
      <c r="M424" s="3"/>
      <c r="N424" s="33">
        <f t="shared" ref="N424" si="994">M424*F424</f>
        <v>0</v>
      </c>
      <c r="O424" s="39">
        <f t="shared" si="979"/>
        <v>0</v>
      </c>
      <c r="P424" s="35">
        <f t="shared" ref="P424" si="995">N424*$N$2</f>
        <v>0</v>
      </c>
      <c r="Q424" s="33">
        <f t="shared" ref="Q424" si="996">N424+O424+P424</f>
        <v>0</v>
      </c>
    </row>
    <row r="425" spans="1:17" ht="34.5" thickBot="1" x14ac:dyDescent="0.3">
      <c r="A425" s="30"/>
      <c r="B425" s="30"/>
      <c r="C425" s="30"/>
      <c r="D425" s="29" t="s">
        <v>156</v>
      </c>
      <c r="E425" s="30"/>
      <c r="F425" s="30"/>
      <c r="G425" s="30"/>
      <c r="H425" s="30"/>
      <c r="I425" s="30"/>
      <c r="J425" s="30"/>
      <c r="K425" s="30"/>
      <c r="M425" s="40"/>
      <c r="N425" s="41"/>
      <c r="O425" s="41"/>
      <c r="P425" s="42"/>
      <c r="Q425" s="43"/>
    </row>
    <row r="426" spans="1:17" x14ac:dyDescent="0.25">
      <c r="A426" s="27" t="s">
        <v>160</v>
      </c>
      <c r="B426" s="28" t="s">
        <v>11</v>
      </c>
      <c r="C426" s="28" t="s">
        <v>12</v>
      </c>
      <c r="D426" s="29" t="s">
        <v>161</v>
      </c>
      <c r="E426" s="30"/>
      <c r="F426" s="31">
        <v>8</v>
      </c>
      <c r="G426" s="31">
        <v>385</v>
      </c>
      <c r="H426" s="32">
        <f>ROUND(F426*G426,2)</f>
        <v>3080</v>
      </c>
      <c r="I426" s="31">
        <f t="shared" si="975"/>
        <v>277.2</v>
      </c>
      <c r="J426" s="31">
        <f t="shared" ref="J426" si="997">H426*0.06</f>
        <v>184.8</v>
      </c>
      <c r="K426" s="31">
        <f t="shared" ref="K426" si="998">H426+I426+J426</f>
        <v>3542</v>
      </c>
      <c r="M426" s="3"/>
      <c r="N426" s="33">
        <f t="shared" ref="N426" si="999">M426*F426</f>
        <v>0</v>
      </c>
      <c r="O426" s="39">
        <f t="shared" si="979"/>
        <v>0</v>
      </c>
      <c r="P426" s="35">
        <f t="shared" ref="P426" si="1000">N426*$N$2</f>
        <v>0</v>
      </c>
      <c r="Q426" s="33">
        <f t="shared" ref="Q426" si="1001">N426+O426+P426</f>
        <v>0</v>
      </c>
    </row>
    <row r="427" spans="1:17" ht="68.25" thickBot="1" x14ac:dyDescent="0.3">
      <c r="A427" s="30"/>
      <c r="B427" s="30"/>
      <c r="C427" s="30"/>
      <c r="D427" s="29" t="s">
        <v>162</v>
      </c>
      <c r="E427" s="30"/>
      <c r="F427" s="30"/>
      <c r="G427" s="30"/>
      <c r="H427" s="30"/>
      <c r="I427" s="30"/>
      <c r="J427" s="30"/>
      <c r="K427" s="30"/>
      <c r="M427" s="40"/>
      <c r="N427" s="41"/>
      <c r="O427" s="41"/>
      <c r="P427" s="42"/>
      <c r="Q427" s="43"/>
    </row>
    <row r="428" spans="1:17" ht="22.5" x14ac:dyDescent="0.25">
      <c r="A428" s="27" t="s">
        <v>101</v>
      </c>
      <c r="B428" s="28" t="s">
        <v>11</v>
      </c>
      <c r="C428" s="28" t="s">
        <v>12</v>
      </c>
      <c r="D428" s="29" t="s">
        <v>102</v>
      </c>
      <c r="E428" s="30"/>
      <c r="F428" s="31">
        <v>9</v>
      </c>
      <c r="G428" s="31">
        <v>2695</v>
      </c>
      <c r="H428" s="32">
        <f>ROUND(F428*G428,2)</f>
        <v>24255</v>
      </c>
      <c r="I428" s="31">
        <f t="shared" si="975"/>
        <v>2182.9499999999998</v>
      </c>
      <c r="J428" s="31">
        <f t="shared" ref="J428" si="1002">H428*0.06</f>
        <v>1455.3</v>
      </c>
      <c r="K428" s="31">
        <f t="shared" ref="K428" si="1003">H428+I428+J428</f>
        <v>27893.25</v>
      </c>
      <c r="M428" s="3"/>
      <c r="N428" s="33">
        <f t="shared" ref="N428" si="1004">M428*F428</f>
        <v>0</v>
      </c>
      <c r="O428" s="39">
        <f t="shared" si="979"/>
        <v>0</v>
      </c>
      <c r="P428" s="35">
        <f t="shared" ref="P428" si="1005">N428*$N$2</f>
        <v>0</v>
      </c>
      <c r="Q428" s="33">
        <f t="shared" ref="Q428" si="1006">N428+O428+P428</f>
        <v>0</v>
      </c>
    </row>
    <row r="429" spans="1:17" ht="113.25" thickBot="1" x14ac:dyDescent="0.3">
      <c r="A429" s="30"/>
      <c r="B429" s="30"/>
      <c r="C429" s="30"/>
      <c r="D429" s="29" t="s">
        <v>103</v>
      </c>
      <c r="E429" s="30"/>
      <c r="F429" s="30"/>
      <c r="G429" s="30"/>
      <c r="H429" s="30"/>
      <c r="I429" s="30"/>
      <c r="J429" s="30"/>
      <c r="K429" s="30"/>
      <c r="M429" s="40"/>
      <c r="N429" s="41"/>
      <c r="O429" s="41"/>
      <c r="P429" s="42"/>
      <c r="Q429" s="43"/>
    </row>
    <row r="430" spans="1:17" x14ac:dyDescent="0.25">
      <c r="A430" s="27" t="s">
        <v>50</v>
      </c>
      <c r="B430" s="28" t="s">
        <v>11</v>
      </c>
      <c r="C430" s="28" t="s">
        <v>44</v>
      </c>
      <c r="D430" s="29" t="s">
        <v>51</v>
      </c>
      <c r="E430" s="30"/>
      <c r="F430" s="31">
        <v>3260</v>
      </c>
      <c r="G430" s="31">
        <v>4.5199999999999996</v>
      </c>
      <c r="H430" s="32">
        <f>ROUND(F430*G430,2)</f>
        <v>14735.2</v>
      </c>
      <c r="I430" s="31">
        <f t="shared" si="975"/>
        <v>1326.17</v>
      </c>
      <c r="J430" s="31">
        <f t="shared" ref="J430" si="1007">H430*0.06</f>
        <v>884.11</v>
      </c>
      <c r="K430" s="31">
        <f t="shared" ref="K430" si="1008">H430+I430+J430</f>
        <v>16945.48</v>
      </c>
      <c r="M430" s="3"/>
      <c r="N430" s="33">
        <f t="shared" ref="N430" si="1009">M430*F430</f>
        <v>0</v>
      </c>
      <c r="O430" s="39">
        <f t="shared" si="979"/>
        <v>0</v>
      </c>
      <c r="P430" s="35">
        <f t="shared" ref="P430" si="1010">N430*$N$2</f>
        <v>0</v>
      </c>
      <c r="Q430" s="33">
        <f t="shared" ref="Q430" si="1011">N430+O430+P430</f>
        <v>0</v>
      </c>
    </row>
    <row r="431" spans="1:17" ht="68.25" thickBot="1" x14ac:dyDescent="0.3">
      <c r="A431" s="30"/>
      <c r="B431" s="30"/>
      <c r="C431" s="30"/>
      <c r="D431" s="29" t="s">
        <v>52</v>
      </c>
      <c r="E431" s="30"/>
      <c r="F431" s="30"/>
      <c r="G431" s="30"/>
      <c r="H431" s="30"/>
      <c r="I431" s="30"/>
      <c r="J431" s="30"/>
      <c r="K431" s="30"/>
      <c r="M431" s="40"/>
      <c r="N431" s="41"/>
      <c r="O431" s="41"/>
      <c r="P431" s="42"/>
      <c r="Q431" s="43"/>
    </row>
    <row r="432" spans="1:17" x14ac:dyDescent="0.25">
      <c r="A432" s="27" t="s">
        <v>157</v>
      </c>
      <c r="B432" s="28" t="s">
        <v>11</v>
      </c>
      <c r="C432" s="28" t="s">
        <v>12</v>
      </c>
      <c r="D432" s="29" t="s">
        <v>158</v>
      </c>
      <c r="E432" s="30"/>
      <c r="F432" s="31">
        <v>36</v>
      </c>
      <c r="G432" s="31">
        <v>4200</v>
      </c>
      <c r="H432" s="32">
        <f>ROUND(F432*G432,2)</f>
        <v>151200</v>
      </c>
      <c r="I432" s="31">
        <f t="shared" si="975"/>
        <v>13608</v>
      </c>
      <c r="J432" s="31">
        <f t="shared" ref="J432" si="1012">H432*0.06</f>
        <v>9072</v>
      </c>
      <c r="K432" s="31">
        <f t="shared" ref="K432" si="1013">H432+I432+J432</f>
        <v>173880</v>
      </c>
      <c r="M432" s="3"/>
      <c r="N432" s="33">
        <f t="shared" ref="N432" si="1014">M432*F432</f>
        <v>0</v>
      </c>
      <c r="O432" s="39">
        <f t="shared" si="979"/>
        <v>0</v>
      </c>
      <c r="P432" s="35">
        <f t="shared" ref="P432" si="1015">N432*$N$2</f>
        <v>0</v>
      </c>
      <c r="Q432" s="33">
        <f t="shared" ref="Q432" si="1016">N432+O432+P432</f>
        <v>0</v>
      </c>
    </row>
    <row r="433" spans="1:18" ht="79.5" thickBot="1" x14ac:dyDescent="0.3">
      <c r="A433" s="30"/>
      <c r="B433" s="30"/>
      <c r="C433" s="30"/>
      <c r="D433" s="29" t="s">
        <v>159</v>
      </c>
      <c r="E433" s="30"/>
      <c r="F433" s="30"/>
      <c r="G433" s="30"/>
      <c r="H433" s="30"/>
      <c r="I433" s="30"/>
      <c r="J433" s="30"/>
      <c r="K433" s="30"/>
      <c r="M433" s="40"/>
      <c r="N433" s="41"/>
      <c r="O433" s="41"/>
      <c r="P433" s="42"/>
      <c r="Q433" s="43"/>
    </row>
    <row r="434" spans="1:18" x14ac:dyDescent="0.25">
      <c r="A434" s="30"/>
      <c r="B434" s="30"/>
      <c r="C434" s="30"/>
      <c r="D434" s="44"/>
      <c r="E434" s="45" t="s">
        <v>171</v>
      </c>
      <c r="F434" s="46"/>
      <c r="G434" s="47"/>
      <c r="H434" s="47">
        <f>SUM(H420:H433)</f>
        <v>225448.6</v>
      </c>
      <c r="I434" s="47"/>
      <c r="J434" s="47"/>
      <c r="K434" s="47">
        <f>SUM(K420:K433)</f>
        <v>259265.89</v>
      </c>
      <c r="N434" s="48">
        <f>SUM(N420:N433)</f>
        <v>0</v>
      </c>
      <c r="O434" s="51"/>
      <c r="P434" s="48"/>
      <c r="Q434" s="48">
        <f>SUM(Q420:Q433)</f>
        <v>0</v>
      </c>
    </row>
    <row r="435" spans="1:18" ht="0.95" customHeight="1" x14ac:dyDescent="0.25">
      <c r="A435" s="49"/>
      <c r="B435" s="49"/>
      <c r="C435" s="49"/>
      <c r="D435" s="50"/>
      <c r="E435" s="49"/>
      <c r="F435" s="49"/>
      <c r="G435" s="49"/>
      <c r="H435" s="49"/>
      <c r="I435" s="49"/>
      <c r="J435" s="49"/>
      <c r="K435" s="49"/>
    </row>
    <row r="436" spans="1:18" x14ac:dyDescent="0.25">
      <c r="A436" s="30"/>
      <c r="B436" s="30"/>
      <c r="C436" s="30"/>
      <c r="D436" s="44"/>
      <c r="E436" s="45" t="s">
        <v>172</v>
      </c>
      <c r="F436" s="46"/>
      <c r="G436" s="47"/>
      <c r="H436" s="47">
        <f>H434+H417+H401+H361+H303+H265+H211+H168+H112+H70+H38</f>
        <v>824789.87</v>
      </c>
      <c r="I436" s="47"/>
      <c r="J436" s="47"/>
      <c r="K436" s="47">
        <f>K434+K417+K401+K361+K303+K265+K211+K168+K112+K70+K38</f>
        <v>948508.22</v>
      </c>
    </row>
    <row r="437" spans="1:18" ht="0.95" customHeight="1" x14ac:dyDescent="0.25">
      <c r="A437" s="49"/>
      <c r="B437" s="49"/>
      <c r="C437" s="49"/>
      <c r="D437" s="50"/>
      <c r="E437" s="49"/>
      <c r="F437" s="49"/>
      <c r="G437" s="49"/>
      <c r="H437" s="49"/>
      <c r="I437" s="49"/>
      <c r="J437" s="49"/>
      <c r="K437" s="49"/>
    </row>
    <row r="441" spans="1:18" x14ac:dyDescent="0.25">
      <c r="N441" s="52" t="s">
        <v>182</v>
      </c>
      <c r="O441" s="52"/>
      <c r="P441" s="52"/>
    </row>
    <row r="442" spans="1:18" ht="23.25" x14ac:dyDescent="0.35">
      <c r="N442" s="52"/>
      <c r="O442" s="52"/>
      <c r="P442" s="52"/>
      <c r="R442" s="53"/>
    </row>
    <row r="443" spans="1:18" x14ac:dyDescent="0.25">
      <c r="M443" s="6" t="s">
        <v>183</v>
      </c>
      <c r="N443" s="54">
        <f>N434+N417+N401+N361+N303+N265+N211+N168+N112+N70+N38</f>
        <v>0</v>
      </c>
      <c r="O443" s="54">
        <v>822353.87</v>
      </c>
      <c r="P443" s="54">
        <v>822353.87</v>
      </c>
    </row>
    <row r="444" spans="1:18" x14ac:dyDescent="0.25">
      <c r="M444" s="55" t="s">
        <v>184</v>
      </c>
      <c r="N444" s="56">
        <f>SUM(O7:O433)</f>
        <v>0</v>
      </c>
      <c r="O444" s="56"/>
      <c r="P444" s="56"/>
    </row>
    <row r="445" spans="1:18" x14ac:dyDescent="0.25">
      <c r="M445" s="55" t="s">
        <v>185</v>
      </c>
      <c r="N445" s="56">
        <f>SUM(P7:P433)</f>
        <v>0</v>
      </c>
      <c r="O445" s="56"/>
      <c r="P445" s="56"/>
    </row>
    <row r="446" spans="1:18" x14ac:dyDescent="0.25">
      <c r="M446" s="6" t="s">
        <v>186</v>
      </c>
      <c r="N446" s="57">
        <f>ROUND((N443+N444+N445),2)</f>
        <v>0</v>
      </c>
      <c r="O446" s="57"/>
      <c r="P446" s="57"/>
    </row>
    <row r="447" spans="1:18" x14ac:dyDescent="0.25">
      <c r="M447" s="58">
        <v>0.21</v>
      </c>
      <c r="N447" s="57">
        <f>ROUND((N446*0.21),2)</f>
        <v>0</v>
      </c>
      <c r="O447" s="57"/>
      <c r="P447" s="57"/>
    </row>
    <row r="448" spans="1:18" x14ac:dyDescent="0.25">
      <c r="M448" s="6" t="s">
        <v>187</v>
      </c>
      <c r="N448" s="57">
        <f>N446+N447</f>
        <v>0</v>
      </c>
      <c r="O448" s="57"/>
      <c r="P448" s="57"/>
    </row>
  </sheetData>
  <sheetProtection algorithmName="SHA-512" hashValue="pI/IGAtHWQZ4xZSzbhXszjxhh7enfIAaroddZaQwwv79edDCYcHmaGkjAFZltCL8sFNHZ6Rql26BSdQkUjtg3g==" saltValue="5cVJocByBlYVxaVBeD2ecw==" spinCount="100000" sheet="1" objects="1" scenarios="1"/>
  <mergeCells count="14">
    <mergeCell ref="N441:P442"/>
    <mergeCell ref="N448:P448"/>
    <mergeCell ref="N443:P443"/>
    <mergeCell ref="N444:P444"/>
    <mergeCell ref="N445:P445"/>
    <mergeCell ref="N446:P446"/>
    <mergeCell ref="N447:P447"/>
    <mergeCell ref="Q5:Q6"/>
    <mergeCell ref="A2:K2"/>
    <mergeCell ref="M5:M6"/>
    <mergeCell ref="N5:N6"/>
    <mergeCell ref="O5:O6"/>
    <mergeCell ref="P5:P6"/>
    <mergeCell ref="N3:Q4"/>
  </mergeCells>
  <dataValidations count="1">
    <dataValidation type="list" allowBlank="1" showInputMessage="1" showErrorMessage="1" sqref="B6:B437" xr:uid="{66F509A3-23EC-497E-8F10-DFB00155C957}">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Martín Romero, Mª Jesús</dc:creator>
  <cp:lastModifiedBy>Martín Romero, Mª Jesús</cp:lastModifiedBy>
  <dcterms:created xsi:type="dcterms:W3CDTF">2023-02-21T06:54:02Z</dcterms:created>
  <dcterms:modified xsi:type="dcterms:W3CDTF">2023-03-02T11:06:09Z</dcterms:modified>
</cp:coreProperties>
</file>