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109\OneDrive - Metro de Madrid\LML_L9B señales\Gabinete\"/>
    </mc:Choice>
  </mc:AlternateContent>
  <xr:revisionPtr revIDLastSave="0" documentId="13_ncr:1_{2E480D84-B9CE-439C-87B4-850F10483A8A}" xr6:coauthVersionLast="47" xr6:coauthVersionMax="47" xr10:uidLastSave="{00000000-0000-0000-0000-000000000000}"/>
  <bookViews>
    <workbookView xWindow="39400" yWindow="2450" windowWidth="14400" windowHeight="7460" xr2:uid="{5E321AC2-D8D1-467E-8284-940F0AB6A9D2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E4" i="1"/>
  <c r="J9" i="1"/>
  <c r="G9" i="1"/>
  <c r="J8" i="1"/>
  <c r="G8" i="1"/>
  <c r="J7" i="1"/>
  <c r="G7" i="1"/>
  <c r="J6" i="1"/>
  <c r="G6" i="1"/>
  <c r="J5" i="1"/>
  <c r="G5" i="1"/>
  <c r="I10" i="1" l="1"/>
  <c r="J10" i="1" s="1"/>
  <c r="J4" i="1" s="1"/>
  <c r="I12" i="1" s="1"/>
  <c r="J12" i="1" s="1"/>
  <c r="F10" i="1"/>
  <c r="F4" i="1" s="1"/>
  <c r="J14" i="1" l="1"/>
  <c r="J15" i="1" s="1"/>
  <c r="I4" i="1"/>
  <c r="G10" i="1"/>
  <c r="G4" i="1" s="1"/>
  <c r="F12" i="1" s="1"/>
  <c r="G12" i="1" s="1"/>
  <c r="G14" i="1" s="1"/>
  <c r="G15" i="1" s="1"/>
  <c r="G16" i="1" s="1"/>
  <c r="J16" i="1" l="1"/>
  <c r="J17" i="1"/>
  <c r="G17" i="1"/>
  <c r="G18" i="1" s="1"/>
  <c r="G19" i="1" s="1"/>
  <c r="G20" i="1" s="1"/>
  <c r="J18" i="1" l="1"/>
  <c r="J19" i="1" s="1"/>
  <c r="J20" i="1" s="1"/>
</calcChain>
</file>

<file path=xl/sharedStrings.xml><?xml version="1.0" encoding="utf-8"?>
<sst xmlns="http://schemas.openxmlformats.org/spreadsheetml/2006/main" count="47" uniqueCount="36">
  <si>
    <t>ACTUALIZACIÓN SEÑALES LED LÍNEA 9B (TFM)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</si>
  <si>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</si>
  <si>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</si>
  <si>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</si>
  <si>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</si>
  <si>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</si>
  <si>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</si>
  <si>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</si>
  <si>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</si>
  <si>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</si>
  <si>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</si>
  <si>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</si>
  <si>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I50VB540T</t>
  </si>
  <si>
    <t>Partida</t>
  </si>
  <si>
    <t>u</t>
  </si>
  <si>
    <t>Modificación señal túnel 2 focos a matriz de led, en horario nocturno.</t>
  </si>
  <si>
    <t>I50VB550T</t>
  </si>
  <si>
    <t>Modificación señal túnel triangular de 3 focos a matriz de led, en horario nocturno.</t>
  </si>
  <si>
    <t>I50VB545T</t>
  </si>
  <si>
    <t>Modificación señal túnel 3 focos a matriz de led, en horario nocturno.</t>
  </si>
  <si>
    <t>I50VB560T</t>
  </si>
  <si>
    <t>Modificación señal intemperie 3 focos a matriz de led, en horario nocturno.</t>
  </si>
  <si>
    <t>I50VB555T</t>
  </si>
  <si>
    <t>Modificación señal intemperie 2 focos a matriz de led, en horario nocturno.</t>
  </si>
  <si>
    <t>Total 01</t>
  </si>
  <si>
    <t>PRESUPUESTO</t>
  </si>
  <si>
    <t>OFERTA</t>
  </si>
  <si>
    <t>TOTAL OBRA</t>
  </si>
  <si>
    <t>TOTAL PRESUPUESTO EJECUCIÓN MATERIAL</t>
  </si>
  <si>
    <t>TOTAL OFERTA</t>
  </si>
  <si>
    <t>TOTAL OFERTA CON I.V.A.</t>
  </si>
  <si>
    <t>SUSTITUCIÓN DE SEÑALES CONVENCIONALES POR TIPO LED EN LA LÍNEA 9B DE METRO DE MADRID.</t>
  </si>
  <si>
    <t>Costes Indirectos (5%)</t>
  </si>
  <si>
    <t>Gastos Generales de la Empresa  (13%)</t>
  </si>
  <si>
    <t>Beneficio Industrial  (6%)</t>
  </si>
  <si>
    <t>I.V.A (21%)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</si>
</sst>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49" fontId="4" fillId="2" borderId="0" xfId="0" applyNumberFormat="1" applyFont="1" applyFill="1" applyAlignment="1">
      <alignment vertical="top"/>
    </xf>
    <xf numFmtId="49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3" borderId="0" xfId="0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0" fillId="0" borderId="2" xfId="0" applyBorder="1"/>
    <xf numFmtId="0" fontId="6" fillId="4" borderId="6" xfId="0" applyFont="1" applyFill="1" applyBorder="1" applyAlignment="1">
      <alignment horizontal="left" vertical="center"/>
    </xf>
    <xf numFmtId="164" fontId="5" fillId="0" borderId="7" xfId="0" applyNumberFormat="1" applyFont="1" applyBorder="1"/>
    <xf numFmtId="0" fontId="7" fillId="4" borderId="6" xfId="0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5" xfId="0" applyBorder="1"/>
    <xf numFmtId="0" fontId="0" fillId="0" borderId="3" xfId="0" applyBorder="1"/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4" fillId="0" borderId="7" xfId="0" applyNumberFormat="1" applyFont="1" applyBorder="1"/>
    <xf numFmtId="164" fontId="5" fillId="0" borderId="6" xfId="0" applyNumberFormat="1" applyFont="1" applyBorder="1"/>
    <xf numFmtId="164" fontId="4" fillId="0" borderId="6" xfId="0" applyNumberFormat="1" applyFont="1" applyBorder="1"/>
    <xf numFmtId="164" fontId="5" fillId="0" borderId="4" xfId="0" applyNumberFormat="1" applyFont="1" applyBorder="1"/>
    <xf numFmtId="164" fontId="5" fillId="0" borderId="1" xfId="0" applyNumberFormat="1" applyFont="1" applyBorder="1"/>
    <xf numFmtId="164" fontId="5" fillId="0" borderId="8" xfId="0" applyNumberFormat="1" applyFont="1" applyBorder="1"/>
    <xf numFmtId="164" fontId="5" fillId="0" borderId="9" xfId="0" applyNumberFormat="1" applyFont="1" applyBorder="1"/>
    <xf numFmtId="9" fontId="6" fillId="0" borderId="5" xfId="0" applyNumberFormat="1" applyFont="1" applyBorder="1" applyAlignment="1">
      <alignment vertical="center"/>
    </xf>
    <xf numFmtId="9" fontId="6" fillId="0" borderId="3" xfId="0" applyNumberFormat="1" applyFont="1" applyBorder="1" applyAlignment="1">
      <alignment vertical="center"/>
    </xf>
    <xf numFmtId="9" fontId="8" fillId="0" borderId="2" xfId="0" applyNumberFormat="1" applyFont="1" applyBorder="1"/>
    <xf numFmtId="3" fontId="9" fillId="2" borderId="0" xfId="0" applyNumberFormat="1" applyFont="1" applyFill="1" applyAlignment="1">
      <alignment vertical="top"/>
    </xf>
    <xf numFmtId="4" fontId="9" fillId="2" borderId="0" xfId="0" applyNumberFormat="1" applyFont="1" applyFill="1" applyAlignment="1">
      <alignment vertical="top"/>
    </xf>
    <xf numFmtId="4" fontId="9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0" fontId="9" fillId="3" borderId="0" xfId="0" applyFont="1" applyFill="1" applyAlignment="1">
      <alignment vertical="top"/>
    </xf>
    <xf numFmtId="3" fontId="4" fillId="0" borderId="0" xfId="0" applyNumberFormat="1" applyFont="1" applyAlignment="1">
      <alignment vertical="top"/>
    </xf>
    <xf numFmtId="0" fontId="4" fillId="3" borderId="0" xfId="0" applyFont="1" applyFill="1" applyAlignment="1">
      <alignment vertical="top"/>
    </xf>
    <xf numFmtId="4" fontId="10" fillId="0" borderId="0" xfId="0" applyNumberFormat="1" applyFont="1" applyAlignment="1">
      <alignment vertical="top"/>
    </xf>
    <xf numFmtId="0" fontId="0" fillId="0" borderId="0" xfId="0" applyAlignment="1">
      <alignment horizontal="center" vertical="top"/>
    </xf>
    <xf numFmtId="4" fontId="5" fillId="5" borderId="0" xfId="0" applyNumberFormat="1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CD52F-48A1-4B00-AB6E-9908159E2287}">
  <dimension ref="A1:J2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M14" sqref="M14"/>
    </sheetView>
  </sheetViews>
  <sheetFormatPr baseColWidth="10" defaultRowHeight="14.5" x14ac:dyDescent="0.35"/>
  <cols>
    <col min="1" max="1" width="9" customWidth="1"/>
    <col min="2" max="2" width="6.54296875" bestFit="1" customWidth="1"/>
    <col min="3" max="3" width="3.7265625" bestFit="1" customWidth="1"/>
    <col min="4" max="4" width="32.81640625" customWidth="1"/>
    <col min="5" max="6" width="7.81640625" bestFit="1" customWidth="1"/>
    <col min="7" max="7" width="9" bestFit="1" customWidth="1"/>
    <col min="8" max="9" width="7.81640625" bestFit="1" customWidth="1"/>
    <col min="10" max="10" width="9" bestFit="1" customWidth="1"/>
  </cols>
  <sheetData>
    <row r="1" spans="1:10" x14ac:dyDescent="0.35">
      <c r="A1" s="1" t="s">
        <v>31</v>
      </c>
      <c r="B1" s="2"/>
      <c r="C1" s="2"/>
      <c r="D1" s="2"/>
      <c r="E1" s="2"/>
      <c r="F1" s="2"/>
      <c r="G1" s="2"/>
      <c r="H1" s="2"/>
      <c r="I1" s="2"/>
      <c r="J1" s="2"/>
    </row>
    <row r="2" spans="1:10" ht="18.5" x14ac:dyDescent="0.35">
      <c r="A2" s="12" t="s">
        <v>1</v>
      </c>
      <c r="B2" s="2"/>
      <c r="C2" s="2"/>
      <c r="D2" s="2"/>
      <c r="E2" s="2"/>
      <c r="F2" s="43" t="s">
        <v>25</v>
      </c>
      <c r="G2" s="43"/>
      <c r="H2" s="43" t="s">
        <v>26</v>
      </c>
      <c r="I2" s="43"/>
      <c r="J2" s="43"/>
    </row>
    <row r="3" spans="1:10" x14ac:dyDescent="0.35">
      <c r="A3" s="13" t="s">
        <v>2</v>
      </c>
      <c r="B3" s="13" t="s">
        <v>3</v>
      </c>
      <c r="C3" s="13" t="s">
        <v>4</v>
      </c>
      <c r="D3" s="14" t="s">
        <v>5</v>
      </c>
      <c r="E3" s="13" t="s">
        <v>6</v>
      </c>
      <c r="F3" s="13" t="s">
        <v>7</v>
      </c>
      <c r="G3" s="13" t="s">
        <v>8</v>
      </c>
      <c r="H3" s="13" t="s">
        <v>6</v>
      </c>
      <c r="I3" s="13" t="s">
        <v>7</v>
      </c>
      <c r="J3" s="13" t="s">
        <v>8</v>
      </c>
    </row>
    <row r="4" spans="1:10" x14ac:dyDescent="0.35">
      <c r="A4" s="3" t="s">
        <v>9</v>
      </c>
      <c r="B4" s="3" t="s">
        <v>10</v>
      </c>
      <c r="C4" s="3" t="s">
        <v>11</v>
      </c>
      <c r="D4" s="8" t="s">
        <v>0</v>
      </c>
      <c r="E4" s="35">
        <f t="shared" ref="E4:J4" si="0">E10</f>
        <v>1</v>
      </c>
      <c r="F4" s="36">
        <f t="shared" si="0"/>
        <v>52176.42</v>
      </c>
      <c r="G4" s="36">
        <f t="shared" si="0"/>
        <v>52176.42</v>
      </c>
      <c r="H4" s="35">
        <f t="shared" si="0"/>
        <v>1</v>
      </c>
      <c r="I4" s="36">
        <f t="shared" si="0"/>
        <v>0</v>
      </c>
      <c r="J4" s="36">
        <f t="shared" si="0"/>
        <v>0</v>
      </c>
    </row>
    <row r="5" spans="1:10" ht="21" x14ac:dyDescent="0.35">
      <c r="A5" s="4" t="s">
        <v>12</v>
      </c>
      <c r="B5" s="4" t="s">
        <v>13</v>
      </c>
      <c r="C5" s="4" t="s">
        <v>14</v>
      </c>
      <c r="D5" s="9" t="s">
        <v>15</v>
      </c>
      <c r="E5" s="5">
        <v>14</v>
      </c>
      <c r="F5" s="5">
        <v>1353.21</v>
      </c>
      <c r="G5" s="42">
        <f t="shared" ref="G5:G10" si="1">ROUND(E5*F5,2)</f>
        <v>18944.939999999999</v>
      </c>
      <c r="H5" s="5">
        <v>14</v>
      </c>
      <c r="I5" s="44"/>
      <c r="J5" s="42">
        <f t="shared" ref="J5:J10" si="2">ROUND(H5*I5,2)</f>
        <v>0</v>
      </c>
    </row>
    <row r="6" spans="1:10" ht="21" x14ac:dyDescent="0.35">
      <c r="A6" s="4" t="s">
        <v>16</v>
      </c>
      <c r="B6" s="4" t="s">
        <v>13</v>
      </c>
      <c r="C6" s="4" t="s">
        <v>14</v>
      </c>
      <c r="D6" s="9" t="s">
        <v>17</v>
      </c>
      <c r="E6" s="5">
        <v>4</v>
      </c>
      <c r="F6" s="5">
        <v>1888.64</v>
      </c>
      <c r="G6" s="42">
        <f t="shared" si="1"/>
        <v>7554.56</v>
      </c>
      <c r="H6" s="5">
        <v>4</v>
      </c>
      <c r="I6" s="44"/>
      <c r="J6" s="42">
        <f t="shared" si="2"/>
        <v>0</v>
      </c>
    </row>
    <row r="7" spans="1:10" ht="21" x14ac:dyDescent="0.35">
      <c r="A7" s="4" t="s">
        <v>18</v>
      </c>
      <c r="B7" s="4" t="s">
        <v>13</v>
      </c>
      <c r="C7" s="4" t="s">
        <v>14</v>
      </c>
      <c r="D7" s="9" t="s">
        <v>19</v>
      </c>
      <c r="E7" s="5">
        <v>6</v>
      </c>
      <c r="F7" s="5">
        <v>1888.64</v>
      </c>
      <c r="G7" s="42">
        <f t="shared" si="1"/>
        <v>11331.84</v>
      </c>
      <c r="H7" s="5">
        <v>6</v>
      </c>
      <c r="I7" s="44"/>
      <c r="J7" s="42">
        <f t="shared" si="2"/>
        <v>0</v>
      </c>
    </row>
    <row r="8" spans="1:10" ht="21" x14ac:dyDescent="0.35">
      <c r="A8" s="4" t="s">
        <v>20</v>
      </c>
      <c r="B8" s="4" t="s">
        <v>13</v>
      </c>
      <c r="C8" s="4" t="s">
        <v>14</v>
      </c>
      <c r="D8" s="9" t="s">
        <v>21</v>
      </c>
      <c r="E8" s="5">
        <v>3</v>
      </c>
      <c r="F8" s="5">
        <v>2190.71</v>
      </c>
      <c r="G8" s="42">
        <f t="shared" si="1"/>
        <v>6572.13</v>
      </c>
      <c r="H8" s="5">
        <v>3</v>
      </c>
      <c r="I8" s="44"/>
      <c r="J8" s="42">
        <f t="shared" si="2"/>
        <v>0</v>
      </c>
    </row>
    <row r="9" spans="1:10" ht="21" x14ac:dyDescent="0.35">
      <c r="A9" s="4" t="s">
        <v>22</v>
      </c>
      <c r="B9" s="4" t="s">
        <v>13</v>
      </c>
      <c r="C9" s="4" t="s">
        <v>14</v>
      </c>
      <c r="D9" s="9" t="s">
        <v>23</v>
      </c>
      <c r="E9" s="5">
        <v>5</v>
      </c>
      <c r="F9" s="5">
        <v>1554.59</v>
      </c>
      <c r="G9" s="42">
        <f t="shared" si="1"/>
        <v>7772.95</v>
      </c>
      <c r="H9" s="5">
        <v>5</v>
      </c>
      <c r="I9" s="44"/>
      <c r="J9" s="42">
        <f t="shared" si="2"/>
        <v>0</v>
      </c>
    </row>
    <row r="10" spans="1:10" x14ac:dyDescent="0.35">
      <c r="A10" s="6"/>
      <c r="B10" s="6"/>
      <c r="C10" s="6"/>
      <c r="D10" s="10" t="s">
        <v>24</v>
      </c>
      <c r="E10" s="40">
        <v>1</v>
      </c>
      <c r="F10" s="37">
        <f>G5+G6+G7+G8+G9</f>
        <v>52176.42</v>
      </c>
      <c r="G10" s="37">
        <f t="shared" si="1"/>
        <v>52176.42</v>
      </c>
      <c r="H10" s="38">
        <v>1</v>
      </c>
      <c r="I10" s="37">
        <f>J5+J6+J7+J8+J9</f>
        <v>0</v>
      </c>
      <c r="J10" s="37">
        <f t="shared" si="2"/>
        <v>0</v>
      </c>
    </row>
    <row r="11" spans="1:10" ht="1" customHeight="1" x14ac:dyDescent="0.35">
      <c r="A11" s="7"/>
      <c r="B11" s="7"/>
      <c r="C11" s="7"/>
      <c r="D11" s="11"/>
      <c r="E11" s="41"/>
      <c r="F11" s="39"/>
      <c r="G11" s="39"/>
      <c r="H11" s="39"/>
      <c r="I11" s="39"/>
      <c r="J11" s="39"/>
    </row>
    <row r="12" spans="1:10" x14ac:dyDescent="0.35">
      <c r="A12" s="6"/>
      <c r="B12" s="6"/>
      <c r="C12" s="6"/>
      <c r="D12" s="10" t="s">
        <v>27</v>
      </c>
      <c r="E12" s="40">
        <v>1</v>
      </c>
      <c r="F12" s="37">
        <f>G4</f>
        <v>52176.42</v>
      </c>
      <c r="G12" s="37">
        <f>ROUND(E12*F12,2)</f>
        <v>52176.42</v>
      </c>
      <c r="H12" s="38">
        <v>1</v>
      </c>
      <c r="I12" s="37">
        <f>J4</f>
        <v>0</v>
      </c>
      <c r="J12" s="37">
        <f>ROUND(H12*I12,2)</f>
        <v>0</v>
      </c>
    </row>
    <row r="13" spans="1:10" ht="1" customHeight="1" thickBot="1" x14ac:dyDescent="0.4">
      <c r="A13" s="7"/>
      <c r="B13" s="7"/>
      <c r="C13" s="7"/>
      <c r="D13" s="11"/>
      <c r="E13" s="7"/>
      <c r="F13" s="7"/>
      <c r="G13" s="7"/>
      <c r="H13" s="7"/>
      <c r="I13" s="7"/>
      <c r="J13" s="7"/>
    </row>
    <row r="14" spans="1:10" ht="15" thickBot="1" x14ac:dyDescent="0.4">
      <c r="D14" s="16" t="s">
        <v>32</v>
      </c>
      <c r="E14" s="34"/>
      <c r="F14" s="15"/>
      <c r="G14" s="17">
        <f>ROUND(G12*0.05,2)</f>
        <v>2608.8200000000002</v>
      </c>
      <c r="H14" s="34"/>
      <c r="I14" s="26"/>
      <c r="J14" s="17">
        <f>ROUND(J12*0.05,2)</f>
        <v>0</v>
      </c>
    </row>
    <row r="15" spans="1:10" ht="15" thickBot="1" x14ac:dyDescent="0.4">
      <c r="D15" s="18" t="s">
        <v>28</v>
      </c>
      <c r="E15" s="15"/>
      <c r="F15" s="15"/>
      <c r="G15" s="25">
        <f>ROUND(G14+G12,2)</f>
        <v>54785.24</v>
      </c>
      <c r="H15" s="15"/>
      <c r="I15" s="27"/>
      <c r="J15" s="25">
        <f>ROUND(J14+J12,2)</f>
        <v>0</v>
      </c>
    </row>
    <row r="16" spans="1:10" x14ac:dyDescent="0.35">
      <c r="D16" s="23" t="s">
        <v>33</v>
      </c>
      <c r="E16" s="32"/>
      <c r="F16" s="21"/>
      <c r="G16" s="30">
        <f>ROUND(G15*0.13,2)</f>
        <v>7122.08</v>
      </c>
      <c r="H16" s="32">
        <v>0</v>
      </c>
      <c r="I16" s="28"/>
      <c r="J16" s="30">
        <f>ROUND(J15*H16,2)</f>
        <v>0</v>
      </c>
    </row>
    <row r="17" spans="4:10" ht="15" thickBot="1" x14ac:dyDescent="0.4">
      <c r="D17" s="24" t="s">
        <v>34</v>
      </c>
      <c r="E17" s="33"/>
      <c r="F17" s="22"/>
      <c r="G17" s="31">
        <f>ROUNDUP(G15*0.06,2)</f>
        <v>3287.12</v>
      </c>
      <c r="H17" s="33">
        <v>0</v>
      </c>
      <c r="I17" s="29"/>
      <c r="J17" s="31">
        <f>ROUNDUP(J15*H17,2)</f>
        <v>0</v>
      </c>
    </row>
    <row r="18" spans="4:10" ht="15" thickBot="1" x14ac:dyDescent="0.4">
      <c r="D18" s="19" t="s">
        <v>29</v>
      </c>
      <c r="E18" s="15"/>
      <c r="F18" s="15"/>
      <c r="G18" s="25">
        <f>ROUND(G15+G16+G17,2)</f>
        <v>65194.44</v>
      </c>
      <c r="H18" s="15"/>
      <c r="I18" s="27"/>
      <c r="J18" s="25">
        <f>ROUND(J15+J16+J17,2)</f>
        <v>0</v>
      </c>
    </row>
    <row r="19" spans="4:10" ht="15" thickBot="1" x14ac:dyDescent="0.4">
      <c r="D19" s="20" t="s">
        <v>35</v>
      </c>
      <c r="E19" s="34"/>
      <c r="F19" s="15"/>
      <c r="G19" s="17">
        <f>ROUNDUP(G18*0.21,2)</f>
        <v>13690.84</v>
      </c>
      <c r="H19" s="34"/>
      <c r="I19" s="26"/>
      <c r="J19" s="17">
        <f>ROUNDUP(J18*0.21,2)</f>
        <v>0</v>
      </c>
    </row>
    <row r="20" spans="4:10" ht="15" thickBot="1" x14ac:dyDescent="0.4">
      <c r="D20" s="19" t="s">
        <v>30</v>
      </c>
      <c r="E20" s="15"/>
      <c r="F20" s="15"/>
      <c r="G20" s="25">
        <f>ROUND(G19+G18,2)</f>
        <v>78885.279999999999</v>
      </c>
      <c r="H20" s="25"/>
      <c r="I20" s="27"/>
      <c r="J20" s="25">
        <f>ROUND(J19+J18,2)</f>
        <v>0</v>
      </c>
    </row>
  </sheetData>
  <sheetProtection algorithmName="SHA-512" hashValue="F6IvcyrIJwNYWv5fAj7HK2Tw+GtOgXcepkovNGxp8jdsWV59rC8GiNg7Tk8GHf/sZfl547fUwKfuQ5a+2AMQCQ==" saltValue="XxmpqfinlIbXZQuop8GqmA==" spinCount="100000" sheet="1" objects="1" scenarios="1"/>
  <protectedRanges>
    <protectedRange sqref="H16:H17" name="Rango2"/>
    <protectedRange sqref="I5:I9" name="Rango1"/>
  </protectedRanges>
  <mergeCells count="2">
    <mergeCell ref="H2:J2"/>
    <mergeCell ref="F2:G2"/>
  </mergeCells>
  <dataValidations count="1">
    <dataValidation type="list" allowBlank="1" showInputMessage="1" showErrorMessage="1" sqref="B4:B13" xr:uid="{3FEE28BF-15D9-4CFD-86AA-556B048A9180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CA23F4C336EE42878289D151B8E40B" ma:contentTypeVersion="15" ma:contentTypeDescription="Create a new document." ma:contentTypeScope="" ma:versionID="ab81bbaa2e08f2fd60f5836e81e9a67f">
  <xsd:schema xmlns:xsd="http://www.w3.org/2001/XMLSchema" xmlns:xs="http://www.w3.org/2001/XMLSchema" xmlns:p="http://schemas.microsoft.com/office/2006/metadata/properties" xmlns:ns3="1ad5dbd5-d2df-4667-b659-732d2225fc26" xmlns:ns4="0dc1f4fd-1d66-423b-ab68-a97ab199a4f0" targetNamespace="http://schemas.microsoft.com/office/2006/metadata/properties" ma:root="true" ma:fieldsID="452c3d76ca76e04d80bc156d2e95d097" ns3:_="" ns4:_="">
    <xsd:import namespace="1ad5dbd5-d2df-4667-b659-732d2225fc26"/>
    <xsd:import namespace="0dc1f4fd-1d66-423b-ab68-a97ab199a4f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5dbd5-d2df-4667-b659-732d2225f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c1f4fd-1d66-423b-ab68-a97ab199a4f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d5dbd5-d2df-4667-b659-732d2225fc2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810117-F040-4059-BC6F-CB1E7178DD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5dbd5-d2df-4667-b659-732d2225fc26"/>
    <ds:schemaRef ds:uri="0dc1f4fd-1d66-423b-ab68-a97ab199a4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636896-8F43-4DD9-A3CC-362C617926B0}">
  <ds:schemaRefs>
    <ds:schemaRef ds:uri="http://schemas.microsoft.com/office/infopath/2007/PartnerControls"/>
    <ds:schemaRef ds:uri="http://www.w3.org/XML/1998/namespace"/>
    <ds:schemaRef ds:uri="http://purl.org/dc/dcmitype/"/>
    <ds:schemaRef ds:uri="1ad5dbd5-d2df-4667-b659-732d2225fc26"/>
    <ds:schemaRef ds:uri="http://schemas.microsoft.com/office/2006/documentManagement/types"/>
    <ds:schemaRef ds:uri="http://purl.org/dc/elements/1.1/"/>
    <ds:schemaRef ds:uri="0dc1f4fd-1d66-423b-ab68-a97ab199a4f0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F49862D-B437-494D-9519-E29AF340EB5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2cb873a-a740-4edc-846c-02517ae892f3}" enabled="0" method="" siteId="{62cb873a-a740-4edc-846c-02517ae892f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Manso López, Leandro</dc:creator>
  <cp:lastModifiedBy>Manso López, Leandro</cp:lastModifiedBy>
  <dcterms:created xsi:type="dcterms:W3CDTF">2023-11-20T09:12:30Z</dcterms:created>
  <dcterms:modified xsi:type="dcterms:W3CDTF">2024-01-12T09:55:57Z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0x01010064CA23F4C336EE42878289D151B8E40B</vt:lpwstr>
  </property>
</Properties>
</file>