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defaultThemeVersion="166925"/>
  <xr:revisionPtr revIDLastSave="0" documentId="13_ncr:1_{61AB4CFD-A8D8-4156-BC5D-DC12623B99A9}" xr6:coauthVersionLast="47" xr6:coauthVersionMax="47" xr10:uidLastSave="{00000000-0000-0000-0000-000000000000}"/>
  <bookViews>
    <workbookView xWindow="22930" yWindow="770" windowWidth="23260" windowHeight="12580" xr2:uid="{03C84E29-762C-4BDA-A10E-BFE17F31B1F1}"/>
  </bookViews>
  <sheets>
    <sheet name="Hoja1" sheetId="1" r:id="rId1"/>
  </sheets>
  <definedNames>
    <definedName name="_xlnm._FilterDatabase" localSheetId="0" hidden="1">Hoja1!$A$3:$J$176</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75" i="1" l="1"/>
  <c r="K180" i="1" l="1"/>
  <c r="K179" i="1"/>
  <c r="K178" i="1"/>
  <c r="K177"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6" i="1"/>
  <c r="K115" i="1"/>
  <c r="K114" i="1"/>
  <c r="K113"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6" i="1"/>
  <c r="K35" i="1"/>
  <c r="K34" i="1"/>
  <c r="K33" i="1"/>
  <c r="K32" i="1"/>
  <c r="K31" i="1"/>
  <c r="K30" i="1"/>
  <c r="K29" i="1"/>
  <c r="K28" i="1"/>
  <c r="K27" i="1"/>
  <c r="K26" i="1"/>
  <c r="K25" i="1"/>
  <c r="K24" i="1"/>
  <c r="K23" i="1"/>
  <c r="K22" i="1"/>
  <c r="K21" i="1"/>
  <c r="K20" i="1"/>
  <c r="K19" i="1"/>
  <c r="K18" i="1"/>
  <c r="K17" i="1"/>
  <c r="K16" i="1"/>
  <c r="K15" i="1"/>
  <c r="K14" i="1"/>
  <c r="K13" i="1"/>
  <c r="K12" i="1"/>
  <c r="K10" i="1"/>
  <c r="K8" i="1"/>
  <c r="K6" i="1"/>
  <c r="K5" i="1"/>
  <c r="K7" i="1"/>
  <c r="J170" i="1"/>
  <c r="J169" i="1"/>
  <c r="H168" i="1"/>
  <c r="J165" i="1"/>
  <c r="J164" i="1"/>
  <c r="J163" i="1"/>
  <c r="J162" i="1"/>
  <c r="J161" i="1"/>
  <c r="J160" i="1"/>
  <c r="J159" i="1"/>
  <c r="J158" i="1"/>
  <c r="J157" i="1"/>
  <c r="H156" i="1"/>
  <c r="J151" i="1"/>
  <c r="J150" i="1"/>
  <c r="H149" i="1"/>
  <c r="J146" i="1"/>
  <c r="J145" i="1"/>
  <c r="J144" i="1"/>
  <c r="J143" i="1"/>
  <c r="J142" i="1"/>
  <c r="H141" i="1"/>
  <c r="J138" i="1"/>
  <c r="J137" i="1"/>
  <c r="J136" i="1"/>
  <c r="H135" i="1"/>
  <c r="J132" i="1"/>
  <c r="J131" i="1"/>
  <c r="J130" i="1"/>
  <c r="J129" i="1"/>
  <c r="J128" i="1"/>
  <c r="J127" i="1"/>
  <c r="H126" i="1"/>
  <c r="J123" i="1"/>
  <c r="J122" i="1"/>
  <c r="H121" i="1"/>
  <c r="H120" i="1"/>
  <c r="H119" i="1"/>
  <c r="J116" i="1"/>
  <c r="J115" i="1"/>
  <c r="J114" i="1"/>
  <c r="J113" i="1"/>
  <c r="H112" i="1"/>
  <c r="J109" i="1"/>
  <c r="I110" i="1" s="1"/>
  <c r="I108" i="1" s="1"/>
  <c r="H108" i="1"/>
  <c r="J105" i="1"/>
  <c r="J104" i="1"/>
  <c r="J103" i="1"/>
  <c r="J102" i="1"/>
  <c r="J101" i="1"/>
  <c r="J100" i="1"/>
  <c r="J99" i="1"/>
  <c r="J98" i="1"/>
  <c r="J97" i="1"/>
  <c r="J96" i="1"/>
  <c r="J95" i="1"/>
  <c r="H94" i="1"/>
  <c r="J91" i="1"/>
  <c r="J90" i="1"/>
  <c r="J89" i="1"/>
  <c r="J88" i="1"/>
  <c r="J87" i="1"/>
  <c r="J86" i="1"/>
  <c r="J85" i="1"/>
  <c r="J84" i="1"/>
  <c r="J83" i="1"/>
  <c r="J82" i="1"/>
  <c r="J81" i="1"/>
  <c r="J80" i="1"/>
  <c r="H79"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H45" i="1"/>
  <c r="J42" i="1"/>
  <c r="J41" i="1"/>
  <c r="J40" i="1"/>
  <c r="H39" i="1"/>
  <c r="J36" i="1"/>
  <c r="J35" i="1"/>
  <c r="J34" i="1"/>
  <c r="J33" i="1"/>
  <c r="J32" i="1"/>
  <c r="J31" i="1"/>
  <c r="J30" i="1"/>
  <c r="J29" i="1"/>
  <c r="J28" i="1"/>
  <c r="J27" i="1"/>
  <c r="J26" i="1"/>
  <c r="J25" i="1"/>
  <c r="J24" i="1"/>
  <c r="J23" i="1"/>
  <c r="J22" i="1"/>
  <c r="J21" i="1"/>
  <c r="J20" i="1"/>
  <c r="J19" i="1"/>
  <c r="J18" i="1"/>
  <c r="J17" i="1"/>
  <c r="J16" i="1"/>
  <c r="J15" i="1"/>
  <c r="J14" i="1"/>
  <c r="J13" i="1"/>
  <c r="J12" i="1"/>
  <c r="H11" i="1"/>
  <c r="J8" i="1"/>
  <c r="J7" i="1"/>
  <c r="J6" i="1"/>
  <c r="J5" i="1"/>
  <c r="H4" i="1"/>
  <c r="G175" i="1"/>
  <c r="E119" i="1"/>
  <c r="E168" i="1"/>
  <c r="G170" i="1"/>
  <c r="G169" i="1"/>
  <c r="E156" i="1"/>
  <c r="G165" i="1"/>
  <c r="G164" i="1"/>
  <c r="G163" i="1"/>
  <c r="G162" i="1"/>
  <c r="G161" i="1"/>
  <c r="G160" i="1"/>
  <c r="G159" i="1"/>
  <c r="G158" i="1"/>
  <c r="G157" i="1"/>
  <c r="E120" i="1"/>
  <c r="E149" i="1"/>
  <c r="G151" i="1"/>
  <c r="G150" i="1"/>
  <c r="F152" i="1" s="1"/>
  <c r="E141" i="1"/>
  <c r="G146" i="1"/>
  <c r="G145" i="1"/>
  <c r="G144" i="1"/>
  <c r="G143" i="1"/>
  <c r="G142" i="1"/>
  <c r="E135" i="1"/>
  <c r="G138" i="1"/>
  <c r="G137" i="1"/>
  <c r="G136" i="1"/>
  <c r="E126" i="1"/>
  <c r="G132" i="1"/>
  <c r="G131" i="1"/>
  <c r="G130" i="1"/>
  <c r="G129" i="1"/>
  <c r="G128" i="1"/>
  <c r="G127" i="1"/>
  <c r="E121" i="1"/>
  <c r="G123" i="1"/>
  <c r="G122" i="1"/>
  <c r="E112" i="1"/>
  <c r="G116" i="1"/>
  <c r="G115" i="1"/>
  <c r="G114" i="1"/>
  <c r="G113" i="1"/>
  <c r="E108" i="1"/>
  <c r="G109" i="1"/>
  <c r="F110" i="1" s="1"/>
  <c r="E94" i="1"/>
  <c r="G105" i="1"/>
  <c r="G104" i="1"/>
  <c r="G103" i="1"/>
  <c r="G102" i="1"/>
  <c r="G101" i="1"/>
  <c r="G100" i="1"/>
  <c r="G99" i="1"/>
  <c r="G98" i="1"/>
  <c r="G97" i="1"/>
  <c r="G96" i="1"/>
  <c r="G95" i="1"/>
  <c r="E79" i="1"/>
  <c r="G91" i="1"/>
  <c r="G90" i="1"/>
  <c r="G89" i="1"/>
  <c r="G88" i="1"/>
  <c r="G87" i="1"/>
  <c r="G86" i="1"/>
  <c r="G85" i="1"/>
  <c r="G84" i="1"/>
  <c r="G83" i="1"/>
  <c r="G82" i="1"/>
  <c r="G81" i="1"/>
  <c r="G80" i="1"/>
  <c r="E45"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E39" i="1"/>
  <c r="G42" i="1"/>
  <c r="G41" i="1"/>
  <c r="G40" i="1"/>
  <c r="E11" i="1"/>
  <c r="G36" i="1"/>
  <c r="G35" i="1"/>
  <c r="G34" i="1"/>
  <c r="G33" i="1"/>
  <c r="G32" i="1"/>
  <c r="G31" i="1"/>
  <c r="G30" i="1"/>
  <c r="G29" i="1"/>
  <c r="G28" i="1"/>
  <c r="G27" i="1"/>
  <c r="G26" i="1"/>
  <c r="G25" i="1"/>
  <c r="G24" i="1"/>
  <c r="G23" i="1"/>
  <c r="G22" i="1"/>
  <c r="G21" i="1"/>
  <c r="G20" i="1"/>
  <c r="G19" i="1"/>
  <c r="G18" i="1"/>
  <c r="G17" i="1"/>
  <c r="G16" i="1"/>
  <c r="G15" i="1"/>
  <c r="G14" i="1"/>
  <c r="G13" i="1"/>
  <c r="G12" i="1"/>
  <c r="E4" i="1"/>
  <c r="G8" i="1"/>
  <c r="G7" i="1"/>
  <c r="G6" i="1"/>
  <c r="G5" i="1"/>
  <c r="I9" i="1" l="1"/>
  <c r="I171" i="1"/>
  <c r="F133" i="1"/>
  <c r="G133" i="1" s="1"/>
  <c r="G126" i="1" s="1"/>
  <c r="F171" i="1"/>
  <c r="F168" i="1" s="1"/>
  <c r="F9" i="1"/>
  <c r="G9" i="1" s="1"/>
  <c r="G4" i="1" s="1"/>
  <c r="F106" i="1"/>
  <c r="G106" i="1" s="1"/>
  <c r="G94" i="1" s="1"/>
  <c r="F147" i="1"/>
  <c r="G147" i="1" s="1"/>
  <c r="G141" i="1" s="1"/>
  <c r="I152" i="1"/>
  <c r="I149" i="1" s="1"/>
  <c r="I147" i="1"/>
  <c r="I141" i="1" s="1"/>
  <c r="I77" i="1"/>
  <c r="I166" i="1"/>
  <c r="F77" i="1"/>
  <c r="G77" i="1" s="1"/>
  <c r="G45" i="1" s="1"/>
  <c r="F92" i="1"/>
  <c r="F79" i="1" s="1"/>
  <c r="F124" i="1"/>
  <c r="G124" i="1" s="1"/>
  <c r="G121" i="1" s="1"/>
  <c r="I37" i="1"/>
  <c r="K37" i="1" s="1"/>
  <c r="I124" i="1"/>
  <c r="I121" i="1" s="1"/>
  <c r="I92" i="1"/>
  <c r="F37" i="1"/>
  <c r="F11" i="1" s="1"/>
  <c r="F166" i="1"/>
  <c r="G166" i="1" s="1"/>
  <c r="G156" i="1" s="1"/>
  <c r="F117" i="1"/>
  <c r="G117" i="1" s="1"/>
  <c r="G112" i="1" s="1"/>
  <c r="F43" i="1"/>
  <c r="G43" i="1" s="1"/>
  <c r="G39" i="1" s="1"/>
  <c r="F139" i="1"/>
  <c r="F135" i="1" s="1"/>
  <c r="I43" i="1"/>
  <c r="I39" i="1" s="1"/>
  <c r="I106" i="1"/>
  <c r="I117" i="1"/>
  <c r="K117" i="1" s="1"/>
  <c r="I133" i="1"/>
  <c r="I139" i="1"/>
  <c r="I135" i="1" s="1"/>
  <c r="J110" i="1"/>
  <c r="J108" i="1" s="1"/>
  <c r="G110" i="1"/>
  <c r="G108" i="1" s="1"/>
  <c r="F108" i="1"/>
  <c r="F156" i="1"/>
  <c r="F149" i="1"/>
  <c r="G152" i="1"/>
  <c r="G149" i="1" s="1"/>
  <c r="J9" i="1" l="1"/>
  <c r="J4" i="1" s="1"/>
  <c r="K9" i="1"/>
  <c r="J166" i="1"/>
  <c r="J156" i="1" s="1"/>
  <c r="I156" i="1"/>
  <c r="J37" i="1"/>
  <c r="J11" i="1" s="1"/>
  <c r="I11" i="1"/>
  <c r="K11" i="1" s="1"/>
  <c r="J77" i="1"/>
  <c r="J45" i="1" s="1"/>
  <c r="I45" i="1"/>
  <c r="J133" i="1"/>
  <c r="J126" i="1" s="1"/>
  <c r="I126" i="1"/>
  <c r="J117" i="1"/>
  <c r="J112" i="1" s="1"/>
  <c r="I112" i="1"/>
  <c r="K112" i="1" s="1"/>
  <c r="J92" i="1"/>
  <c r="J79" i="1" s="1"/>
  <c r="I79" i="1"/>
  <c r="J171" i="1"/>
  <c r="J168" i="1" s="1"/>
  <c r="I168" i="1"/>
  <c r="J106" i="1"/>
  <c r="J94" i="1" s="1"/>
  <c r="I94" i="1"/>
  <c r="G171" i="1"/>
  <c r="G168" i="1" s="1"/>
  <c r="J152" i="1"/>
  <c r="J149" i="1" s="1"/>
  <c r="F141" i="1"/>
  <c r="F126" i="1"/>
  <c r="J124" i="1"/>
  <c r="J121" i="1" s="1"/>
  <c r="F94" i="1"/>
  <c r="J43" i="1"/>
  <c r="J39" i="1" s="1"/>
  <c r="G37" i="1"/>
  <c r="G11" i="1" s="1"/>
  <c r="F4" i="1"/>
  <c r="F39" i="1"/>
  <c r="I4" i="1"/>
  <c r="K4" i="1" s="1"/>
  <c r="J139" i="1"/>
  <c r="J135" i="1" s="1"/>
  <c r="G139" i="1"/>
  <c r="G135" i="1" s="1"/>
  <c r="F154" i="1" s="1"/>
  <c r="F112" i="1"/>
  <c r="F45" i="1"/>
  <c r="G92" i="1"/>
  <c r="G79" i="1" s="1"/>
  <c r="F121" i="1"/>
  <c r="J147" i="1"/>
  <c r="J141" i="1" s="1"/>
  <c r="I154" i="1" l="1"/>
  <c r="I120" i="1" s="1"/>
  <c r="G154" i="1"/>
  <c r="G120" i="1" s="1"/>
  <c r="F173" i="1" s="1"/>
  <c r="F120" i="1"/>
  <c r="J154" i="1" l="1"/>
  <c r="J120" i="1" s="1"/>
  <c r="I173" i="1" s="1"/>
  <c r="F119" i="1"/>
  <c r="G173" i="1"/>
  <c r="G119" i="1" s="1"/>
  <c r="F176" i="1" s="1"/>
  <c r="G176" i="1" s="1"/>
  <c r="J173" i="1" l="1"/>
  <c r="J119" i="1" s="1"/>
  <c r="I176" i="1" s="1"/>
  <c r="I119" i="1"/>
  <c r="G178" i="1"/>
  <c r="G179" i="1"/>
  <c r="G181" i="1"/>
  <c r="J176" i="1" l="1"/>
  <c r="J179" i="1" s="1"/>
  <c r="K176" i="1"/>
  <c r="G180" i="1"/>
  <c r="G182" i="1" s="1"/>
  <c r="J178" i="1" l="1"/>
  <c r="J180" i="1" s="1"/>
  <c r="J181" i="1"/>
  <c r="J18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3" authorId="0" shapeId="0" xr:uid="{14F8D1DB-33BB-4BDF-9624-497491D85ED4}">
      <text>
        <r>
          <rPr>
            <b/>
            <sz val="9"/>
            <color indexed="81"/>
            <rFont val="Tahoma"/>
            <family val="2"/>
          </rPr>
          <t>Código único que identifica el concepto. Ver colores en "Entorno de trabajo: Apariencia"
Es el primer campo que hay que rellenar para crear un concepto.
Al escribir un código:
•	Si no existe en la obra, se crea un concepto nuevo
•	Si ya figura en otro lugar de la obra, se inserta también bajo el concepto superior
•	Si deriva de un concepto paramétrico, se inserta el concepto derivado
Es sensible a la opción "Archivo: Entorno de trabajo: Generales: Aceptar códigos en minúsculas"</t>
        </r>
      </text>
    </comment>
    <comment ref="B3" authorId="0" shapeId="0" xr:uid="{9895E85B-96F7-4CBA-A850-3B278C2CA763}">
      <text>
        <r>
          <rPr>
            <b/>
            <sz val="9"/>
            <color indexed="81"/>
            <rFont val="Tahoma"/>
            <family val="2"/>
          </rPr>
          <t>Naturaleza del concepto (ver menú contextual)</t>
        </r>
      </text>
    </comment>
    <comment ref="C3" authorId="0" shapeId="0" xr:uid="{186F4732-FB05-4EE6-8AA9-94F3E365972D}">
      <text>
        <r>
          <rPr>
            <b/>
            <sz val="9"/>
            <color indexed="81"/>
            <rFont val="Tahoma"/>
            <family val="2"/>
          </rPr>
          <t>Unidad de medida a la que se refiere el precio unitario
Las unidades de tiempo de la maquinaria y la mano de obra afectan a los cálculos de duraciones y recursos
D*, d*: Dias x Horas laborables del día (Obra.CalcDurLab)
S*, s*, W*, w*: Semanas x 5 días
M*, m*: Meses x Días laborables del mes (Obra.CalcDurMes)
A*, a*, Y*, y*: Años x 12</t>
        </r>
      </text>
    </comment>
    <comment ref="D3" authorId="0" shapeId="0" xr:uid="{40AFC5BD-B7E3-4FDE-872A-4AF096368F03}">
      <text>
        <r>
          <rPr>
            <b/>
            <sz val="9"/>
            <color indexed="81"/>
            <rFont val="Tahoma"/>
            <family val="2"/>
          </rPr>
          <t>Texto breve que facilita la visualización, la búsqueda y la impresión del concepto en lugar del texto
El color corresponde al estado, que se modifica con el menú contextual, actualizándose la fecha del color correspondiente</t>
        </r>
      </text>
    </comment>
    <comment ref="E3" authorId="0" shapeId="0" xr:uid="{BDB7F653-9288-4AE0-954B-18F42FEC5C80}">
      <text>
        <r>
          <rPr>
            <b/>
            <sz val="9"/>
            <color indexed="81"/>
            <rFont val="Tahoma"/>
            <family val="2"/>
          </rPr>
          <t>Cantidad o rendimiento del concepto en su superior en el presupuesto
Magenta: Proviene de las líneas de medición 
Negro: Si se introduce por el usuario se retiran del presupuesto las líneas de medición, si existen
Fondo gris: Puede anularse para no tener en cuenta la cantidad del concepto en un superior determinado</t>
        </r>
      </text>
    </comment>
    <comment ref="F3" authorId="0" shapeId="0" xr:uid="{12AD963B-D8CE-495A-B532-DBC6B88E541D}">
      <text>
        <r>
          <rPr>
            <b/>
            <sz val="9"/>
            <color indexed="81"/>
            <rFont val="Tahoma"/>
            <family val="2"/>
          </rPr>
          <t>Precio unitario principal del concepto
Puede ser el precio del presupuesto, de venta o de oferta
Cuando se usan precios de coste y de venta el coste estimado figura en el precio objetivo "Obj"
Magenta: Calculado a partir de los conceptos inferiores, si se modifica pasa a ser bloqueado
Rojo: Bloqueado, puede ser distinto al resultante de sus inferiores
Fondo gris: Anulado, el concepto no interviene en el presupuesto
Precios.Pres
Precio asignado a la entidad que aparece en las ventanas de precios múltiples, como divisas, precios y ofertantes
Negro: Introducido por usuario
Rosa: Valor de defecto
Magenta: Calculado</t>
        </r>
      </text>
    </comment>
    <comment ref="G3" authorId="0" shapeId="0" xr:uid="{5B55508D-6467-4AE8-8737-3B5E2C2F5B62}">
      <text>
        <r>
          <rPr>
            <b/>
            <sz val="9"/>
            <color indexed="81"/>
            <rFont val="Tahoma"/>
            <family val="2"/>
          </rPr>
          <t>Importe del presupuesto, igual al precio unitario en los capítulos
Magenta: El producto de la cantidad por el precio del presupuesto está afectado por un factor o por el porcentaje de costes indirectos</t>
        </r>
      </text>
    </comment>
  </commentList>
</comments>
</file>

<file path=xl/sharedStrings.xml><?xml version="1.0" encoding="utf-8"?>
<sst xmlns="http://schemas.openxmlformats.org/spreadsheetml/2006/main" count="603" uniqueCount="334">
  <si>
    <t>Presupuesto</t>
  </si>
  <si>
    <t>Código</t>
  </si>
  <si>
    <t>Nat</t>
  </si>
  <si>
    <t>Ud</t>
  </si>
  <si>
    <t>Resumen</t>
  </si>
  <si>
    <t>01.01</t>
  </si>
  <si>
    <t>Capítulo</t>
  </si>
  <si>
    <t/>
  </si>
  <si>
    <t>TOMA DE DATOS PREVIA</t>
  </si>
  <si>
    <t>EYL0020</t>
  </si>
  <si>
    <t>Partida</t>
  </si>
  <si>
    <t>d</t>
  </si>
  <si>
    <t>JORNADA DE EQUIPO DE TOPOGRAFÍA</t>
  </si>
  <si>
    <t>EYL0050</t>
  </si>
  <si>
    <t>mes</t>
  </si>
  <si>
    <t>PUESTA A DISPOSICIÓN, AMORTIZACIÓN Y MANTENIMIENTO ESTACIÓN TOTAL</t>
  </si>
  <si>
    <t>VT0080</t>
  </si>
  <si>
    <t>m</t>
  </si>
  <si>
    <t>TOMA DE DATOS CON CARRO MEDIDOR. CON CIERRE</t>
  </si>
  <si>
    <t>N101N</t>
  </si>
  <si>
    <t>m2</t>
  </si>
  <si>
    <t>LOCALIZACIÓN Y REPLANTEO DE CABLES /CONDUCIONES EN PLATAFORMA</t>
  </si>
  <si>
    <t>Total 01.01</t>
  </si>
  <si>
    <t>01.02</t>
  </si>
  <si>
    <t>DESMONTAJES, DESGUARNECIDOS, DESGRAVADOS, DEMOLICIONES Y RELLENOS</t>
  </si>
  <si>
    <t>VD0200</t>
  </si>
  <si>
    <t>DESMONTAJE DE CARRIL Y JUNTAS DE VÍA DOBLE.</t>
  </si>
  <si>
    <t>VD0090</t>
  </si>
  <si>
    <t>m³</t>
  </si>
  <si>
    <t>DESGUARNECIDO Y DESGRAVADO DE VÍA SOBRE BALASTO.</t>
  </si>
  <si>
    <t>EF0740</t>
  </si>
  <si>
    <t>m3</t>
  </si>
  <si>
    <t>EXCAVACION EN ZANJA, A CIELO ABIERTO</t>
  </si>
  <si>
    <t>EL0460</t>
  </si>
  <si>
    <t>DEMOLICIÓN DE SOLERA DE HORMIGÓN EN MASA DE HASTA 25 CM.</t>
  </si>
  <si>
    <t>EF0780</t>
  </si>
  <si>
    <t>EXCAVACION POZOS Y CIMIENTOS</t>
  </si>
  <si>
    <t>ED0110</t>
  </si>
  <si>
    <t>DESMONTAJE DE BARANDILLA</t>
  </si>
  <si>
    <t>ED0125NP</t>
  </si>
  <si>
    <t>DESMONTAJE DE VALLA METÁLICA DE SIMPLE TORSIÓN</t>
  </si>
  <si>
    <t>EOT0300</t>
  </si>
  <si>
    <t>u</t>
  </si>
  <si>
    <t>DESMONTAJE Y REPOSICION DE SEÑAL DE TRÁFICO EXISTENTE.</t>
  </si>
  <si>
    <t>EOB0030</t>
  </si>
  <si>
    <t>CORTE DE ASFALTO POR MEDIOS MECÁNICOS</t>
  </si>
  <si>
    <t>EL0380</t>
  </si>
  <si>
    <t>DEMOLICION DE FIRME FLEXIBLE</t>
  </si>
  <si>
    <t>EL0120</t>
  </si>
  <si>
    <t>CORTE DE PAVIMENTO DE TERRAZO O BALDOSA CON RADIAL</t>
  </si>
  <si>
    <t>EL0165 NP</t>
  </si>
  <si>
    <t>DEMOLICION Y RECUPERACIÓN DE REJILLA DE IMBORNAL LONGITUDINAL</t>
  </si>
  <si>
    <t>EL0161NP</t>
  </si>
  <si>
    <t>DEM.SANEAMIENTO ENTERRADO TUBOS DRENAJE D&lt;40 CM</t>
  </si>
  <si>
    <t>EL0600</t>
  </si>
  <si>
    <t>DEMOLICION OBRAS FABRICA SUBTERRANEAS</t>
  </si>
  <si>
    <t>EF0750</t>
  </si>
  <si>
    <t>EXCAVACION EN ZANJA, A MANO A CIELO ABIERTO</t>
  </si>
  <si>
    <t>EF0970</t>
  </si>
  <si>
    <t>RELLENO CON ARENA DE MIGA.</t>
  </si>
  <si>
    <t>EF1030</t>
  </si>
  <si>
    <t>RELLENO LOCALIZADO DE ZAHORRA ARTIFICIAL EXTENDIDA Y COMPACTADA</t>
  </si>
  <si>
    <t>EF1110NP</t>
  </si>
  <si>
    <t>COMPACTACIÓN DE EXPLANADA</t>
  </si>
  <si>
    <t>EN0130</t>
  </si>
  <si>
    <t>DESMONTAJE Y TRASLADO A ALMACEN O LUGAR DE EMPLEO DE BACULOS</t>
  </si>
  <si>
    <t>EF0770</t>
  </si>
  <si>
    <t>EXCAVACIÓN MECÁNICA EN DESMONTE O VACIADO</t>
  </si>
  <si>
    <t>EF0980</t>
  </si>
  <si>
    <t>RELLENO DE SUELO SELECCIONADO PROCEDENTE DE CANTERA PARA FORMACIÓN DE EXPLANADA</t>
  </si>
  <si>
    <t>EI0171</t>
  </si>
  <si>
    <t>GEOCOMPUESTO IMPERMEABLE CON FILM, MASA SUPERPFICIAL 130 GR/M2</t>
  </si>
  <si>
    <t>EI0170</t>
  </si>
  <si>
    <t>GEOTEXTIL NO TEJIDO SEPARACIÓN TIPO 1, CON FIBRAS 100% DE TIPO SINTÉTICO</t>
  </si>
  <si>
    <t>EL0660</t>
  </si>
  <si>
    <t>DESBROCE Y LIMPIEZA DEL TERRENO</t>
  </si>
  <si>
    <t>VM0190SUBBALASTO</t>
  </si>
  <si>
    <t>RELLENO CON SUBBALASTO PROCEDENTE DE CANTERA PARA FORMACIÓN DE EXPLANADA</t>
  </si>
  <si>
    <t>Total 01.02</t>
  </si>
  <si>
    <t>01.03</t>
  </si>
  <si>
    <t>CARGA, TRANSPORTE Y DESCARGA</t>
  </si>
  <si>
    <t>VC0150</t>
  </si>
  <si>
    <t>CARGA, TRANSPORTE Y DESCARGA DE JUNTAS Y CARRIL EN DEPÓSITO</t>
  </si>
  <si>
    <t>VC0090</t>
  </si>
  <si>
    <t>ud</t>
  </si>
  <si>
    <t>CARGA, TRANSPORTE Y DESCARGA DE DESVÍO EN DEPÓSITO</t>
  </si>
  <si>
    <t>VC0180</t>
  </si>
  <si>
    <t>CARGA, TRANSPORTE Y DESCARGA DE TACOS/PLACAS EN DEPÓSITO</t>
  </si>
  <si>
    <t>Total 01.03</t>
  </si>
  <si>
    <t>01.04</t>
  </si>
  <si>
    <t>MONTAJE DE VÍA Y FORMACIÓN DE PLATAFORMA</t>
  </si>
  <si>
    <t>AV0030</t>
  </si>
  <si>
    <t>SUMINISTRO DE CARRIL 54E1 R260</t>
  </si>
  <si>
    <t>VM1100</t>
  </si>
  <si>
    <t>SUMINISTRO Y COLOCACIÓN DE CHAQUETAS DE CARRIL</t>
  </si>
  <si>
    <t>VM0750</t>
  </si>
  <si>
    <t>MONTAJE DE DESVÍO DE TECNOLOGÍA ALTA COMPLETO.</t>
  </si>
  <si>
    <t>010404</t>
  </si>
  <si>
    <t>MONTAJE DE VÍA ESTUCHADA (2 HILOS) CON EL SISTEMA CDM PREFARAIL.</t>
  </si>
  <si>
    <t>VM1000</t>
  </si>
  <si>
    <t>MONTAJE JA DE 6 M, TIPO IVG DE 30º, PARA CARRIL 54 O 60E1.</t>
  </si>
  <si>
    <t>VM0310</t>
  </si>
  <si>
    <t>CONEXIONADO DE CARRIL O JA PARA SEÑALES. CON CIERRE</t>
  </si>
  <si>
    <t>VM0110</t>
  </si>
  <si>
    <t>ALINEACIÓN Y NIVELACIÓN AUXILIAR DE DESVÍO.</t>
  </si>
  <si>
    <t>VM0150</t>
  </si>
  <si>
    <t>ALINEACIÓN Y NIVELACIÓN CON CARRO DE VÍA SENCILLA.</t>
  </si>
  <si>
    <t>VM1080</t>
  </si>
  <si>
    <t>MONTAJE Y ENGRAPADO DE CARRIL DE VÍA DOBLE.</t>
  </si>
  <si>
    <t>VM0430</t>
  </si>
  <si>
    <t>EJECUCIÓN DE SOLDADURA ALUMINOTÉRMICA EN CARRIL 54E1 O 60E1.</t>
  </si>
  <si>
    <t>VM0450</t>
  </si>
  <si>
    <t>EJECUCIÓN DE SOLDADURA ALUMINOTÉRMICA EN CARRIL CON CC O INTERNA DE APARATOS DE VÍA. CON CIERRE</t>
  </si>
  <si>
    <t>VB0020</t>
  </si>
  <si>
    <t>LIBERACIÓN DE TENSIONES POR CALENTAMIENTO SOLAR. JORNADA 2:30 - 5:00 A.M.</t>
  </si>
  <si>
    <t>T0090</t>
  </si>
  <si>
    <t>CERRAMIENTO CON VALLA TIPO JULPER. CON CIERRE</t>
  </si>
  <si>
    <t>AV0130</t>
  </si>
  <si>
    <t>SUMINISTRO JA DE 6 M, TIPO IVG DE 30º, PARA CARRIL 54E1</t>
  </si>
  <si>
    <t>T0051</t>
  </si>
  <si>
    <t>SUMINISTRO  DE TOPERA OLEONEUMATICA</t>
  </si>
  <si>
    <t>010410</t>
  </si>
  <si>
    <t>SUMINISTRO DESVÍO GÁLIBO ESTRECHO COMPLETO SOBRE TRAVIESAS</t>
  </si>
  <si>
    <t>VM0004</t>
  </si>
  <si>
    <t>MONTAJE/DESMONTAJE DE PIEZAS DE CONDENA DE AGUJA PARA OTROS SERVICIOS.</t>
  </si>
  <si>
    <t>VM0240</t>
  </si>
  <si>
    <t>BATEO Y PERFILADO DE VÍA</t>
  </si>
  <si>
    <t>VM0190</t>
  </si>
  <si>
    <t>APORTE DE BALASTO</t>
  </si>
  <si>
    <t>VM0220</t>
  </si>
  <si>
    <t>BATEO Y PERFILADO DE APARATO DE VÍA</t>
  </si>
  <si>
    <t>VM0850</t>
  </si>
  <si>
    <t>MONTAJE DE PLACA ADH PARA HORMIGONADO (MONTAJE TOP-DOWN). CON CIERRE</t>
  </si>
  <si>
    <t>MV0570</t>
  </si>
  <si>
    <t>SUMINISTRO PLACA DE FIJACIÓN DIRECTA DFF/ADH, CON CLIP SKL-3, PARA CARRIL 54E1, CON INSERTO DE ANCLAJE</t>
  </si>
  <si>
    <t>010566</t>
  </si>
  <si>
    <t>MONTAJE DE TOPERA OLEONEUMÁTICA.</t>
  </si>
  <si>
    <t>010414</t>
  </si>
  <si>
    <t>kg</t>
  </si>
  <si>
    <t>ARMADO LOSA ACERO CORRUGADO</t>
  </si>
  <si>
    <t>010415</t>
  </si>
  <si>
    <t>COLOCACIÓN TUBO CORRUGADO BAJO HORMIGÓN DE BATEO PARA INSTALACIÓN DE CABLEADO</t>
  </si>
  <si>
    <t>VM0534</t>
  </si>
  <si>
    <t>HORMIGÓN DE LIMPIEZA HL-150/B/20 EN CIMIENTOS SOLERAS Y PEQUEÑAS OBRAS DE FÁBRICA PUESTO EN OBRA. CON CIERRE</t>
  </si>
  <si>
    <t>VM0543BIS</t>
  </si>
  <si>
    <t>HORMIGÓN HA-30/-/12,5/XC3+XA2, DE CENTRAL, CON CEMENTO SR DE CENTRAL</t>
  </si>
  <si>
    <t>EM0550bis</t>
  </si>
  <si>
    <t>PUESTA A TIERRA DE ARMADURAS Y DE ELEMENTOS METÁLICOS</t>
  </si>
  <si>
    <t>AV0120</t>
  </si>
  <si>
    <t>SUMINISTRO DE TRAVIESA MONOBLOQUE DE HORMIGÓN</t>
  </si>
  <si>
    <t>VM0940</t>
  </si>
  <si>
    <t>MONTAJE DE TRAVIESA DE HORMIGÓN. CON CIERRE</t>
  </si>
  <si>
    <t>AE0160</t>
  </si>
  <si>
    <t>HORMIGÓN EN MASA HM-20/40/P IIA DE OBRA</t>
  </si>
  <si>
    <t>Total 01.04</t>
  </si>
  <si>
    <t>01.05</t>
  </si>
  <si>
    <t>URBANIZACIÓN Y JARDINERÍA</t>
  </si>
  <si>
    <t>m21U06A010</t>
  </si>
  <si>
    <t>BORDILLO PREFABRICADO TIPO I COLOCACIÓN MANUAL</t>
  </si>
  <si>
    <t>VG0101</t>
  </si>
  <si>
    <t>TRASPLANTE DE ARBUSTOS</t>
  </si>
  <si>
    <t>VG0102</t>
  </si>
  <si>
    <t>TALA DE ÁRBOLES</t>
  </si>
  <si>
    <t>VG0103</t>
  </si>
  <si>
    <t>REPOSICIÓN DE ARBOLADO EN VIVERO</t>
  </si>
  <si>
    <t>VG104</t>
  </si>
  <si>
    <t>INSTALACIÓN RIEGO POR GOTEO</t>
  </si>
  <si>
    <t>EOB0200</t>
  </si>
  <si>
    <t>REPOSICION FIRME EN ACERAS BALDOSAS DE CEMENTO</t>
  </si>
  <si>
    <t>EOT0220</t>
  </si>
  <si>
    <t>MARCA VIAL REFLEXIVA CON PINTURA EN DOS COMPONENTES</t>
  </si>
  <si>
    <t>EOT0230</t>
  </si>
  <si>
    <t>MARCA VIAL REFLEXIVA DE 10 CM. DE ANCHO.</t>
  </si>
  <si>
    <t>EHAP0290NP</t>
  </si>
  <si>
    <t>PUERTA METALICA MALLA DE SIMPLE TORSIÓN 4M P.P.POSTES SUJECIÓN</t>
  </si>
  <si>
    <t>EHAD0042NP</t>
  </si>
  <si>
    <t>MALLA DE SIMPLE TORSIÓN DE HASTA 2M DE ALTURA P.P. POSTES SUJECIÓN</t>
  </si>
  <si>
    <t>EOB0155NP</t>
  </si>
  <si>
    <t>CALZADA FLEX. T41 EXPLANADA E1 ZAHORRA ARTIFICIAL 40 cm + M. BITUMINOSA 12 cm (4111)</t>
  </si>
  <si>
    <t>mP28PF020</t>
  </si>
  <si>
    <t>PROTECCIÓN DE TRONCO DE ARBOL CON TABLONES</t>
  </si>
  <si>
    <t>Total 01.05</t>
  </si>
  <si>
    <t>01.07</t>
  </si>
  <si>
    <t>ALBAÑILERÍA Y DRENAJE</t>
  </si>
  <si>
    <t>ER0315NP</t>
  </si>
  <si>
    <t>ENCUENTRO DE NUEVA RED DE DRENAJE EN POZO EXISTENTE</t>
  </si>
  <si>
    <t>EAF0055</t>
  </si>
  <si>
    <t>FABRICA DE 1 PIE LADRILLO MACIZO INTERIOR MORTERO M-5</t>
  </si>
  <si>
    <t>EN0220NP</t>
  </si>
  <si>
    <t>EXCAV. Y CONSTR. DE POZO DE REGISTRO HASTA 5 M. 100 CM DIAM.</t>
  </si>
  <si>
    <t>EN0010MT</t>
  </si>
  <si>
    <t>ARQUETA PARA CRUCE DE CALZADA 0,70X0,70</t>
  </si>
  <si>
    <t>ER0165NP</t>
  </si>
  <si>
    <t>ARQUETA SUMIDERO L=75CM A=60CM H=70CM</t>
  </si>
  <si>
    <t>ER0345NP</t>
  </si>
  <si>
    <t>CANALETA LONGITUDINAL Y REJILLA PARA CARGA DE RODADURA TN 40</t>
  </si>
  <si>
    <t>ER0463NP</t>
  </si>
  <si>
    <t>TUBO HM MACHIHEMBRADO D=400 MM</t>
  </si>
  <si>
    <t>ER0500</t>
  </si>
  <si>
    <t>TUBO PVC P.COMPACTA JUNTA ELÁSTICA SN2 C.TEJA  200MM</t>
  </si>
  <si>
    <t>ER0435NP</t>
  </si>
  <si>
    <t>TUBERIA ENTERRADA DE PVC PRESIÓN 16 bar DE 90 MM</t>
  </si>
  <si>
    <t>ER0440</t>
  </si>
  <si>
    <t>TUBERIA ENTERRADA PVC D=110MM</t>
  </si>
  <si>
    <t>ETI0140b</t>
  </si>
  <si>
    <t>TUBO DREN PVC DE D=160 MM.</t>
  </si>
  <si>
    <t>Total 01.07</t>
  </si>
  <si>
    <t>01.08</t>
  </si>
  <si>
    <t>LIMPIEZA Y DESATRANCOS</t>
  </si>
  <si>
    <t>VL0110</t>
  </si>
  <si>
    <t>LIMPIEZA FINAL DE LA ZONA DE OBRAS Y DESANTRANCOS.</t>
  </si>
  <si>
    <t>Total 01.08</t>
  </si>
  <si>
    <t>01.09</t>
  </si>
  <si>
    <t>GESTION DE MEDIO AMBIENTE</t>
  </si>
  <si>
    <t>VG0013</t>
  </si>
  <si>
    <t>t</t>
  </si>
  <si>
    <t>CARGA, TRANSPORTE Y GESTIÓN DE ESCOMBROS DE CONSTRUCCIÓN NO PELIGROSOS</t>
  </si>
  <si>
    <t>VG0040</t>
  </si>
  <si>
    <t>COSTE DE GESTIÓN DE CHATARRA FÉRRICA</t>
  </si>
  <si>
    <t>VG0010</t>
  </si>
  <si>
    <t>CARGA Y TRANSPORTE DE CHATARRA FÉRRICA A GESTOR DE RESIDUOS</t>
  </si>
  <si>
    <t>VG0050</t>
  </si>
  <si>
    <t>COSTE DE GESTIÓN DE ENVASES VACÍOS CONTAMINADOS</t>
  </si>
  <si>
    <t>Total 01.09</t>
  </si>
  <si>
    <t>01.10</t>
  </si>
  <si>
    <t>INSTALACIONES ELÉCTRICAS</t>
  </si>
  <si>
    <t>DE.1</t>
  </si>
  <si>
    <t>INSTALACIÓN ELÉCTRICA</t>
  </si>
  <si>
    <t>DE.1.1</t>
  </si>
  <si>
    <t>CUADROS SECUNDARIOS</t>
  </si>
  <si>
    <t>I31MOD01</t>
  </si>
  <si>
    <t>Modificación Cuadro Alumbrado exterior existente</t>
  </si>
  <si>
    <t>I31AWR003X</t>
  </si>
  <si>
    <t>Rótulos serigrafiados y esquema sinóptico</t>
  </si>
  <si>
    <t>Total DE.1.1</t>
  </si>
  <si>
    <t>DE.1.2</t>
  </si>
  <si>
    <t>CABLEADO</t>
  </si>
  <si>
    <t>I31CBG002</t>
  </si>
  <si>
    <t>Cable Cu. de 3 G 2,5 mm². RZ1-K (AS)-0.6/1 KV.</t>
  </si>
  <si>
    <t>I31CBG004</t>
  </si>
  <si>
    <t>Cable Cu. de 3 G 6 mm². RZ1-K (AS)-0.6/1 KV.</t>
  </si>
  <si>
    <t>I31CBG005</t>
  </si>
  <si>
    <t>Cable Cu. de 3 G 10 mm². RZ1-K (AS)-0.6/1 KV.</t>
  </si>
  <si>
    <t>I31CBA007</t>
  </si>
  <si>
    <t>Cable de Cu. de 1 x 25 mm². RZ1 (AS)-0.6/1KV.</t>
  </si>
  <si>
    <t>I31CDC01</t>
  </si>
  <si>
    <t>Cable desnudo de Cu. de 1 x 35 mm².</t>
  </si>
  <si>
    <t>I31BAT001</t>
  </si>
  <si>
    <t>Toma de tierra con pica</t>
  </si>
  <si>
    <t>Total DE.1.2</t>
  </si>
  <si>
    <t>DE.1.3</t>
  </si>
  <si>
    <t>CANALIZACIONES</t>
  </si>
  <si>
    <t>DIDKTA004X2</t>
  </si>
  <si>
    <t>Tubo rígido M40 libre de halogenos</t>
  </si>
  <si>
    <t>I310764</t>
  </si>
  <si>
    <t>Tubo corrugado M40 libre de halogenos</t>
  </si>
  <si>
    <t>I310778</t>
  </si>
  <si>
    <t>Tubo corrugado doble capa M90 libre de halogenos</t>
  </si>
  <si>
    <t>Total DE.1.3</t>
  </si>
  <si>
    <t>DE.1.4</t>
  </si>
  <si>
    <t>ALUMBRADO</t>
  </si>
  <si>
    <t>I31EST041</t>
  </si>
  <si>
    <t>Luminaria estanca LED. 15-50W 4000K.</t>
  </si>
  <si>
    <t>I31PRO021</t>
  </si>
  <si>
    <t>Luminaria industrial LED tipo proyector. 100-180W 4000K.</t>
  </si>
  <si>
    <t>I31PRO022</t>
  </si>
  <si>
    <t>Luminaria industrial LED tipo proyector. 350-400W 4000K.</t>
  </si>
  <si>
    <t>I31CAJDER01</t>
  </si>
  <si>
    <t>Caja de derivación y protección para luminaria de alumbrado público</t>
  </si>
  <si>
    <t>I31BAC02</t>
  </si>
  <si>
    <t>Columna para soporte de luminaria exterior tipo proyector</t>
  </si>
  <si>
    <t>Total DE.1.4</t>
  </si>
  <si>
    <t>DE.1.5</t>
  </si>
  <si>
    <t>VARIOS</t>
  </si>
  <si>
    <t>I31BDA098X0DP</t>
  </si>
  <si>
    <t>Desconexión de circuitos/líneas en cuadros</t>
  </si>
  <si>
    <t>I31BJW020DP</t>
  </si>
  <si>
    <t>Toma de datos y estudios de instalación eléctrica</t>
  </si>
  <si>
    <t>Total DE.1.5</t>
  </si>
  <si>
    <t>Total DE.1</t>
  </si>
  <si>
    <t>DE.2</t>
  </si>
  <si>
    <t>OBRA CIVIL INSTALACIONES</t>
  </si>
  <si>
    <t>mU01BP030</t>
  </si>
  <si>
    <t>Demol.Compres. Solado acera</t>
  </si>
  <si>
    <t>ADE010</t>
  </si>
  <si>
    <t>Excavación de zanjas y pozos</t>
  </si>
  <si>
    <t>332.0040</t>
  </si>
  <si>
    <t>Relleno localizado en zanjas, pozos y cimientos con material PRO</t>
  </si>
  <si>
    <t>EOB0200mt</t>
  </si>
  <si>
    <t>Reposición firme en aceras baldosas de cemento</t>
  </si>
  <si>
    <t>mU06A070</t>
  </si>
  <si>
    <t>Bordillo pref.recto TIPO III</t>
  </si>
  <si>
    <t>970.N008-m</t>
  </si>
  <si>
    <t>Arqueta de registro ladrillo</t>
  </si>
  <si>
    <t>DESV</t>
  </si>
  <si>
    <t>Desvío de servicios afectados</t>
  </si>
  <si>
    <t>I31CIMCOL</t>
  </si>
  <si>
    <t>Cimentación columna de alumbrado</t>
  </si>
  <si>
    <t>I31PRCOL1</t>
  </si>
  <si>
    <t>Protector metálico columna alumbrado</t>
  </si>
  <si>
    <t>Total DE.2</t>
  </si>
  <si>
    <t>DE.3</t>
  </si>
  <si>
    <t>DOCUMENTACIÓN Y LEGALIZACIONES</t>
  </si>
  <si>
    <t>I31DOC01XX</t>
  </si>
  <si>
    <t>Documentación fin de obra</t>
  </si>
  <si>
    <t>I31LEG01</t>
  </si>
  <si>
    <t>Legalización de la instalación de alumbrado exterior</t>
  </si>
  <si>
    <t>Total DE.3</t>
  </si>
  <si>
    <t>Total 01.10</t>
  </si>
  <si>
    <t>01.11</t>
  </si>
  <si>
    <t>SEGURIDAD Y SALUD</t>
  </si>
  <si>
    <t>Medición</t>
  </si>
  <si>
    <t>Coste unitario</t>
  </si>
  <si>
    <t xml:space="preserve">Coste total </t>
  </si>
  <si>
    <t xml:space="preserve">PRESUPUESTO BASE IMPONIBLE </t>
  </si>
  <si>
    <t xml:space="preserve">OFERTA </t>
  </si>
  <si>
    <t>PRESUPUESTO DE EJECUCIÓN MATERIAL</t>
  </si>
  <si>
    <t>GASTOS GENERALES</t>
  </si>
  <si>
    <t>BENEFICIO INDUSTRIAL</t>
  </si>
  <si>
    <t xml:space="preserve">TOTAL OFERTA SIN IVA </t>
  </si>
  <si>
    <t>IMPORTE DEL IVA (€)</t>
  </si>
  <si>
    <t>TOTAL OFERTA IVA INCLUIDO (€)</t>
  </si>
  <si>
    <t>NOMBRE EMPRESA /
RAZÓN SOCIAL</t>
  </si>
  <si>
    <t>FECHA</t>
  </si>
  <si>
    <t>DOMICILIO FISCAL</t>
  </si>
  <si>
    <t>SELLO</t>
  </si>
  <si>
    <t>CIF</t>
  </si>
  <si>
    <t>FIRMA</t>
  </si>
  <si>
    <t>NOTAS</t>
  </si>
  <si>
    <r>
      <rPr>
        <b/>
        <i/>
        <sz val="9"/>
        <color rgb="FFFF0000"/>
        <rFont val="Calibri"/>
        <family val="2"/>
        <scheme val="minor"/>
      </rPr>
      <t xml:space="preserve">*** </t>
    </r>
    <r>
      <rPr>
        <b/>
        <i/>
        <sz val="9"/>
        <color theme="1"/>
        <rFont val="Calibri"/>
        <family val="2"/>
        <scheme val="minor"/>
      </rPr>
      <t>El importe de la celda “Total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r>
  </si>
  <si>
    <r>
      <rPr>
        <b/>
        <i/>
        <sz val="9"/>
        <color rgb="FFFF0000"/>
        <rFont val="Calibri"/>
        <family val="2"/>
        <scheme val="minor"/>
      </rPr>
      <t xml:space="preserve">**** </t>
    </r>
    <r>
      <rPr>
        <b/>
        <i/>
        <sz val="9"/>
        <color theme="1"/>
        <rFont val="Calibri"/>
        <family val="2"/>
        <scheme val="minor"/>
      </rPr>
      <t xml:space="preserve">La partida “COSTE DE GESTIÓN DE CHATARRA FÉRRICA” deberá rellenarse con importe negativo, cuyo valor absoluto deberá ser igual o superior al valor absoluto del precio unitario de licitación (-104,33 €). </t>
    </r>
  </si>
  <si>
    <t>IMPLANTACIÓN DE UNA VÍA PARA LA RECEPCIÓN DE NUEVOS TRENES Y ACHATARRAMIENTO DE LOS ANTIGUOS EN DEPOSITO 12 (VALDECARROS)</t>
  </si>
  <si>
    <r>
      <rPr>
        <b/>
        <i/>
        <sz val="9"/>
        <color rgb="FFFF0000"/>
        <rFont val="Calibri"/>
        <family val="2"/>
        <scheme val="minor"/>
      </rPr>
      <t xml:space="preserve">* </t>
    </r>
    <r>
      <rPr>
        <b/>
        <i/>
        <sz val="9"/>
        <color theme="1"/>
        <rFont val="Calibri"/>
        <family val="2"/>
        <scheme val="minor"/>
      </rPr>
      <t>El precio ofertado en cada una de las partidas y/o unidades no puede superar el precio unitario de licitación. La partida correspondiente al Capítulo de Seguridad y Salud es una partida FIJA y no podrá modificarse. El incumplimiento de lo señalado anteriormente supondrá la exclusión de la oferta.</t>
    </r>
  </si>
  <si>
    <r>
      <rPr>
        <b/>
        <i/>
        <sz val="9"/>
        <color rgb="FFFF0000"/>
        <rFont val="Calibri"/>
        <family val="2"/>
        <scheme val="minor"/>
      </rPr>
      <t xml:space="preserve">**  </t>
    </r>
    <r>
      <rPr>
        <b/>
        <i/>
        <sz val="9"/>
        <color theme="1"/>
        <rFont val="Calibri"/>
        <family val="2"/>
        <scheme val="minor"/>
      </rPr>
      <t>Serán excluidas las ofertas que excedan del presupuesto de licitación (tanto sin IVA como con IVA).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</si>
</sst>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sz val="8"/>
      <color theme="1"/>
      <name val="Calibri"/>
      <family val="2"/>
      <scheme val="minor"/>
    </font>
    <font>
      <b/>
      <sz val="12"/>
      <color theme="1"/>
      <name val="Calibri"/>
      <family val="2"/>
      <scheme val="minor"/>
    </font>
    <font>
      <b/>
      <sz val="10"/>
      <name val="Calibri"/>
      <family val="2"/>
      <scheme val="minor"/>
    </font>
    <font>
      <sz val="10"/>
      <name val="Calibri"/>
      <family val="2"/>
      <scheme val="minor"/>
    </font>
    <font>
      <b/>
      <sz val="14"/>
      <name val="Calibri"/>
      <family val="2"/>
      <scheme val="minor"/>
    </font>
    <font>
      <b/>
      <sz val="16"/>
      <color rgb="FF0070C0"/>
      <name val="Calibri"/>
      <family val="2"/>
      <scheme val="minor"/>
    </font>
    <font>
      <b/>
      <sz val="12"/>
      <color rgb="FF0070C0"/>
      <name val="Calibri"/>
      <family val="2"/>
      <scheme val="minor"/>
    </font>
    <font>
      <b/>
      <sz val="14"/>
      <color rgb="FF0070C0"/>
      <name val="Calibri"/>
      <family val="2"/>
      <scheme val="minor"/>
    </font>
    <font>
      <b/>
      <i/>
      <sz val="9"/>
      <color theme="1"/>
      <name val="Calibri"/>
      <family val="2"/>
      <scheme val="minor"/>
    </font>
    <font>
      <b/>
      <i/>
      <sz val="9"/>
      <color rgb="FFFF0000"/>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b/>
      <sz val="10"/>
      <color theme="1"/>
      <name val="Verdana"/>
      <family val="2"/>
    </font>
    <font>
      <sz val="11"/>
      <color rgb="FFFF0000"/>
      <name val="Calibri"/>
      <family val="2"/>
      <scheme val="minor"/>
    </font>
  </fonts>
  <fills count="11">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rgb="FFC2D5E7"/>
        <bgColor indexed="64"/>
      </patternFill>
    </fill>
    <fill>
      <patternFill patternType="solid">
        <fgColor rgb="FFD1E1ED"/>
        <bgColor indexed="64"/>
      </patternFill>
    </fill>
    <fill>
      <patternFill patternType="solid">
        <fgColor theme="0"/>
        <bgColor indexed="64"/>
      </patternFill>
    </fill>
    <fill>
      <patternFill patternType="solid">
        <fgColor theme="4" tint="0.59996337778862885"/>
        <bgColor indexed="64"/>
      </patternFill>
    </fill>
    <fill>
      <patternFill patternType="solid">
        <fgColor theme="4" tint="0.59999389629810485"/>
        <bgColor indexed="64"/>
      </patternFill>
    </fill>
    <fill>
      <patternFill patternType="solid">
        <fgColor theme="4" tint="0.79998168889431442"/>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xf numFmtId="9" fontId="1" fillId="0" borderId="0" applyFont="0" applyFill="0" applyBorder="0" applyAlignment="0" applyProtection="0"/>
  </cellStyleXfs>
  <cellXfs count="79">
    <xf numFmtId="0" fontId="0" fillId="0" borderId="0" xfId="0"/>
    <xf numFmtId="0" fontId="0" fillId="0" borderId="0" xfId="0" applyAlignment="1">
      <alignment vertical="top"/>
    </xf>
    <xf numFmtId="0" fontId="3" fillId="0" borderId="0" xfId="0" applyFont="1" applyAlignment="1">
      <alignment vertical="top"/>
    </xf>
    <xf numFmtId="0" fontId="5" fillId="0" borderId="0" xfId="0" applyFont="1" applyAlignment="1">
      <alignment vertical="top"/>
    </xf>
    <xf numFmtId="49"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0" fontId="7" fillId="0" borderId="0" xfId="0" applyFont="1" applyAlignment="1">
      <alignment vertical="top"/>
    </xf>
    <xf numFmtId="0" fontId="7" fillId="4" borderId="0" xfId="0" applyFont="1" applyFill="1" applyAlignment="1">
      <alignment vertical="top"/>
    </xf>
    <xf numFmtId="49" fontId="6" fillId="5" borderId="0" xfId="0" applyNumberFormat="1" applyFont="1" applyFill="1" applyAlignment="1">
      <alignment vertical="top"/>
    </xf>
    <xf numFmtId="49" fontId="6" fillId="6" borderId="0" xfId="0" applyNumberFormat="1" applyFont="1" applyFill="1" applyAlignment="1">
      <alignment vertical="top"/>
    </xf>
    <xf numFmtId="0" fontId="5" fillId="0" borderId="0" xfId="0" applyFont="1" applyAlignment="1">
      <alignment vertical="top" wrapText="1"/>
    </xf>
    <xf numFmtId="49" fontId="6" fillId="2" borderId="0" xfId="0" applyNumberFormat="1" applyFont="1" applyFill="1" applyAlignment="1">
      <alignment vertical="top" wrapText="1"/>
    </xf>
    <xf numFmtId="49" fontId="7" fillId="0" borderId="0" xfId="0" applyNumberFormat="1" applyFont="1" applyAlignment="1">
      <alignment vertical="top" wrapText="1"/>
    </xf>
    <xf numFmtId="49" fontId="6" fillId="5" borderId="0" xfId="0" applyNumberFormat="1" applyFont="1" applyFill="1" applyAlignment="1">
      <alignment vertical="top" wrapText="1"/>
    </xf>
    <xf numFmtId="49" fontId="6" fillId="6" borderId="0" xfId="0" applyNumberFormat="1" applyFont="1" applyFill="1" applyAlignment="1">
      <alignment vertical="top" wrapText="1"/>
    </xf>
    <xf numFmtId="4" fontId="7" fillId="0" borderId="0" xfId="0" applyNumberFormat="1" applyFont="1" applyAlignment="1">
      <alignment vertical="top"/>
    </xf>
    <xf numFmtId="0" fontId="9" fillId="8" borderId="5" xfId="0" applyFont="1" applyFill="1" applyBorder="1" applyAlignment="1">
      <alignment horizontal="left" vertical="center"/>
    </xf>
    <xf numFmtId="0" fontId="9" fillId="0" borderId="5" xfId="0" applyFont="1" applyBorder="1" applyAlignment="1">
      <alignment horizontal="left" vertical="center"/>
    </xf>
    <xf numFmtId="0" fontId="5" fillId="0" borderId="1" xfId="0" applyFont="1" applyBorder="1" applyAlignment="1">
      <alignment vertical="top"/>
    </xf>
    <xf numFmtId="4" fontId="12" fillId="0" borderId="1" xfId="0" applyNumberFormat="1" applyFont="1" applyBorder="1" applyAlignment="1" applyProtection="1">
      <alignment horizontal="center" vertical="center" wrapText="1"/>
      <protection locked="0"/>
    </xf>
    <xf numFmtId="4" fontId="13" fillId="0" borderId="1" xfId="0" applyNumberFormat="1" applyFont="1" applyBorder="1" applyAlignment="1" applyProtection="1">
      <alignment horizontal="center" vertical="center" wrapText="1"/>
      <protection locked="0"/>
    </xf>
    <xf numFmtId="0" fontId="14" fillId="0" borderId="1" xfId="0" applyFont="1" applyBorder="1" applyAlignment="1" applyProtection="1">
      <alignment horizontal="center" vertical="center" wrapText="1"/>
      <protection locked="0"/>
    </xf>
    <xf numFmtId="9" fontId="7" fillId="0" borderId="6" xfId="1" applyFont="1" applyBorder="1" applyAlignment="1">
      <alignment vertical="top"/>
    </xf>
    <xf numFmtId="4" fontId="7" fillId="8" borderId="6" xfId="0" applyNumberFormat="1" applyFont="1" applyFill="1" applyBorder="1" applyAlignment="1">
      <alignment vertical="top"/>
    </xf>
    <xf numFmtId="4" fontId="19" fillId="8" borderId="6" xfId="0" applyNumberFormat="1" applyFont="1" applyFill="1" applyBorder="1" applyAlignment="1">
      <alignment horizontal="center" vertical="center"/>
    </xf>
    <xf numFmtId="0" fontId="19" fillId="8" borderId="6" xfId="0" applyFont="1" applyFill="1" applyBorder="1" applyAlignment="1">
      <alignment horizontal="center" vertical="center"/>
    </xf>
    <xf numFmtId="0" fontId="8" fillId="9" borderId="1" xfId="0" applyFont="1" applyFill="1" applyBorder="1" applyAlignment="1">
      <alignment horizontal="center" vertical="center" wrapText="1"/>
    </xf>
    <xf numFmtId="3" fontId="6" fillId="2" borderId="11" xfId="0" applyNumberFormat="1" applyFont="1" applyFill="1" applyBorder="1" applyAlignment="1">
      <alignment vertical="top"/>
    </xf>
    <xf numFmtId="4" fontId="6" fillId="2" borderId="0" xfId="0" applyNumberFormat="1" applyFont="1" applyFill="1" applyAlignment="1">
      <alignment vertical="top"/>
    </xf>
    <xf numFmtId="4" fontId="6" fillId="2" borderId="12" xfId="0" applyNumberFormat="1" applyFont="1" applyFill="1" applyBorder="1" applyAlignment="1">
      <alignment vertical="top"/>
    </xf>
    <xf numFmtId="4" fontId="7" fillId="0" borderId="11" xfId="0" applyNumberFormat="1" applyFont="1" applyBorder="1" applyAlignment="1">
      <alignment vertical="top"/>
    </xf>
    <xf numFmtId="4" fontId="7" fillId="0" borderId="12" xfId="0" applyNumberFormat="1" applyFont="1" applyBorder="1" applyAlignment="1">
      <alignment vertical="top"/>
    </xf>
    <xf numFmtId="4" fontId="6" fillId="5" borderId="11" xfId="0" applyNumberFormat="1" applyFont="1" applyFill="1" applyBorder="1" applyAlignment="1">
      <alignment vertical="top"/>
    </xf>
    <xf numFmtId="4" fontId="6" fillId="5" borderId="0" xfId="0" applyNumberFormat="1" applyFont="1" applyFill="1" applyAlignment="1">
      <alignment vertical="top"/>
    </xf>
    <xf numFmtId="4" fontId="6" fillId="5" borderId="12" xfId="0" applyNumberFormat="1" applyFont="1" applyFill="1" applyBorder="1" applyAlignment="1">
      <alignment vertical="top"/>
    </xf>
    <xf numFmtId="4" fontId="6" fillId="6" borderId="11" xfId="0" applyNumberFormat="1" applyFont="1" applyFill="1" applyBorder="1" applyAlignment="1">
      <alignment vertical="top"/>
    </xf>
    <xf numFmtId="4" fontId="6" fillId="6" borderId="0" xfId="0" applyNumberFormat="1" applyFont="1" applyFill="1" applyAlignment="1">
      <alignment vertical="top"/>
    </xf>
    <xf numFmtId="4" fontId="6" fillId="6" borderId="12" xfId="0" applyNumberFormat="1" applyFont="1" applyFill="1" applyBorder="1" applyAlignment="1">
      <alignment vertical="top"/>
    </xf>
    <xf numFmtId="4" fontId="17" fillId="0" borderId="7" xfId="0" applyNumberFormat="1" applyFont="1" applyBorder="1" applyAlignment="1">
      <alignment vertical="top"/>
    </xf>
    <xf numFmtId="0" fontId="0" fillId="8" borderId="5" xfId="0" applyFill="1" applyBorder="1"/>
    <xf numFmtId="4" fontId="18" fillId="8" borderId="7" xfId="0" applyNumberFormat="1" applyFont="1" applyFill="1" applyBorder="1" applyAlignment="1">
      <alignment vertical="top"/>
    </xf>
    <xf numFmtId="4" fontId="19" fillId="7" borderId="5" xfId="0" applyNumberFormat="1" applyFont="1" applyFill="1" applyBorder="1" applyAlignment="1">
      <alignment horizontal="center" vertical="center"/>
    </xf>
    <xf numFmtId="4" fontId="19" fillId="8" borderId="5" xfId="0" applyNumberFormat="1" applyFont="1" applyFill="1" applyBorder="1" applyAlignment="1">
      <alignment horizontal="center" vertical="center"/>
    </xf>
    <xf numFmtId="4" fontId="7" fillId="0" borderId="0" xfId="0" applyNumberFormat="1" applyFont="1" applyAlignment="1" applyProtection="1">
      <alignment vertical="top"/>
      <protection locked="0"/>
    </xf>
    <xf numFmtId="4" fontId="17" fillId="7" borderId="5" xfId="0" applyNumberFormat="1" applyFont="1" applyFill="1" applyBorder="1" applyAlignment="1">
      <alignment horizontal="center" vertical="center"/>
    </xf>
    <xf numFmtId="49" fontId="6" fillId="0" borderId="0" xfId="0" applyNumberFormat="1" applyFont="1" applyAlignment="1">
      <alignment vertical="top" wrapText="1"/>
    </xf>
    <xf numFmtId="3" fontId="7" fillId="0" borderId="11" xfId="0" applyNumberFormat="1" applyFont="1" applyBorder="1" applyAlignment="1">
      <alignment vertical="top"/>
    </xf>
    <xf numFmtId="4" fontId="6" fillId="0" borderId="0" xfId="0" applyNumberFormat="1" applyFont="1" applyAlignment="1">
      <alignment vertical="top"/>
    </xf>
    <xf numFmtId="4" fontId="6" fillId="0" borderId="12" xfId="0" applyNumberFormat="1" applyFont="1" applyBorder="1" applyAlignment="1">
      <alignment vertical="top"/>
    </xf>
    <xf numFmtId="0" fontId="7" fillId="4" borderId="0" xfId="0" applyFont="1" applyFill="1" applyAlignment="1">
      <alignment vertical="top" wrapText="1"/>
    </xf>
    <xf numFmtId="0" fontId="7" fillId="4" borderId="11" xfId="0" applyFont="1" applyFill="1" applyBorder="1" applyAlignment="1">
      <alignment vertical="top"/>
    </xf>
    <xf numFmtId="0" fontId="7" fillId="4" borderId="12" xfId="0" applyFont="1" applyFill="1" applyBorder="1" applyAlignment="1">
      <alignment vertical="top"/>
    </xf>
    <xf numFmtId="0" fontId="9" fillId="8" borderId="2" xfId="0" applyFont="1" applyFill="1" applyBorder="1" applyAlignment="1">
      <alignment horizontal="left" vertical="center"/>
    </xf>
    <xf numFmtId="0" fontId="0" fillId="0" borderId="11" xfId="0" applyBorder="1"/>
    <xf numFmtId="0" fontId="0" fillId="0" borderId="12" xfId="0" applyBorder="1"/>
    <xf numFmtId="0" fontId="10" fillId="0" borderId="5" xfId="0" applyFont="1" applyBorder="1"/>
    <xf numFmtId="0" fontId="0" fillId="0" borderId="5" xfId="0" applyBorder="1"/>
    <xf numFmtId="9" fontId="7" fillId="0" borderId="6" xfId="1" applyFont="1" applyBorder="1" applyAlignment="1" applyProtection="1">
      <alignment vertical="top"/>
    </xf>
    <xf numFmtId="9" fontId="7" fillId="0" borderId="6" xfId="1" applyFont="1" applyBorder="1" applyAlignment="1" applyProtection="1">
      <alignment vertical="top"/>
      <protection locked="0"/>
    </xf>
    <xf numFmtId="0" fontId="21" fillId="0" borderId="0" xfId="0" applyFont="1" applyAlignment="1">
      <alignment wrapText="1"/>
    </xf>
    <xf numFmtId="0" fontId="20" fillId="0" borderId="0" xfId="0" applyFont="1" applyAlignment="1">
      <alignment horizontal="center" wrapText="1"/>
    </xf>
    <xf numFmtId="0" fontId="2" fillId="0" borderId="1" xfId="0" applyFont="1" applyBorder="1" applyAlignment="1">
      <alignment horizontal="center" vertical="top" wrapText="1"/>
    </xf>
    <xf numFmtId="0" fontId="11" fillId="9" borderId="5" xfId="0" applyFont="1" applyFill="1" applyBorder="1" applyAlignment="1">
      <alignment horizontal="center" vertical="center" wrapText="1"/>
    </xf>
    <xf numFmtId="0" fontId="11" fillId="9" borderId="6" xfId="0" applyFont="1" applyFill="1" applyBorder="1" applyAlignment="1">
      <alignment horizontal="center" vertical="center" wrapText="1"/>
    </xf>
    <xf numFmtId="0" fontId="11" fillId="9" borderId="7" xfId="0" applyFont="1" applyFill="1" applyBorder="1" applyAlignment="1">
      <alignment horizontal="center" vertical="center" wrapText="1"/>
    </xf>
    <xf numFmtId="0" fontId="0" fillId="0" borderId="5"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8" fillId="9" borderId="8" xfId="0" applyFont="1" applyFill="1" applyBorder="1" applyAlignment="1">
      <alignment horizontal="center" vertical="center" wrapText="1"/>
    </xf>
    <xf numFmtId="0" fontId="8" fillId="9" borderId="9" xfId="0" applyFont="1" applyFill="1" applyBorder="1" applyAlignment="1">
      <alignment horizontal="center" vertical="center" wrapText="1"/>
    </xf>
    <xf numFmtId="0" fontId="8" fillId="9" borderId="10" xfId="0" applyFont="1" applyFill="1" applyBorder="1" applyAlignment="1">
      <alignment horizontal="center" vertical="center" wrapText="1"/>
    </xf>
    <xf numFmtId="0" fontId="8" fillId="9" borderId="11" xfId="0" applyFont="1" applyFill="1" applyBorder="1" applyAlignment="1">
      <alignment horizontal="center" vertical="center" wrapText="1"/>
    </xf>
    <xf numFmtId="0" fontId="8" fillId="9" borderId="0" xfId="0" applyFont="1" applyFill="1" applyAlignment="1">
      <alignment horizontal="center" vertical="center" wrapText="1"/>
    </xf>
    <xf numFmtId="0" fontId="8" fillId="9" borderId="12" xfId="0" applyFont="1" applyFill="1" applyBorder="1" applyAlignment="1">
      <alignment horizontal="center" vertical="center" wrapText="1"/>
    </xf>
    <xf numFmtId="0" fontId="8" fillId="9" borderId="2"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8" fillId="9" borderId="4" xfId="0" applyFont="1" applyFill="1" applyBorder="1" applyAlignment="1">
      <alignment horizontal="center" vertical="center" wrapText="1"/>
    </xf>
    <xf numFmtId="0" fontId="15" fillId="10" borderId="1" xfId="0" applyFont="1" applyFill="1" applyBorder="1" applyAlignment="1">
      <alignment horizontal="left" vertical="center" wrapText="1"/>
    </xf>
  </cellXfs>
  <cellStyles count="2">
    <cellStyle name="Normal" xfId="0" builtinId="0"/>
    <cellStyle name="Porcentaje 2" xfId="1" xr:uid="{02E9A21B-006E-445B-B973-37DA23427BD5}"/>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34A58-6B4E-47F1-8166-6DDC9A53D69B}">
  <dimension ref="A1:L190"/>
  <sheetViews>
    <sheetView tabSelected="1" workbookViewId="0">
      <pane xSplit="4" ySplit="3" topLeftCell="E180" activePane="bottomRight" state="frozen"/>
      <selection pane="topRight" activeCell="E1" sqref="E1"/>
      <selection pane="bottomLeft" activeCell="A4" sqref="A4"/>
      <selection pane="bottomRight" activeCell="D187" sqref="D187:J187"/>
    </sheetView>
  </sheetViews>
  <sheetFormatPr baseColWidth="10" defaultRowHeight="14.5" x14ac:dyDescent="0.35"/>
  <cols>
    <col min="1" max="1" width="13.453125" bestFit="1" customWidth="1"/>
    <col min="2" max="2" width="5.81640625" bestFit="1" customWidth="1"/>
    <col min="3" max="3" width="3.90625" bestFit="1" customWidth="1"/>
    <col min="4" max="4" width="33.08984375" customWidth="1"/>
    <col min="5" max="6" width="10.6328125" customWidth="1"/>
    <col min="7" max="7" width="12.6328125" customWidth="1"/>
    <col min="11" max="11" width="24" customWidth="1"/>
  </cols>
  <sheetData>
    <row r="1" spans="1:12" ht="35.4" customHeight="1" x14ac:dyDescent="0.35">
      <c r="A1" s="61" t="s">
        <v>331</v>
      </c>
      <c r="B1" s="61"/>
      <c r="C1" s="61"/>
      <c r="D1" s="61"/>
      <c r="E1" s="61"/>
      <c r="F1" s="61"/>
      <c r="G1" s="61"/>
      <c r="H1" s="61"/>
      <c r="I1" s="61"/>
      <c r="J1" s="61"/>
    </row>
    <row r="2" spans="1:12" ht="18.5" x14ac:dyDescent="0.35">
      <c r="A2" s="2" t="s">
        <v>0</v>
      </c>
      <c r="B2" s="1"/>
      <c r="C2" s="1"/>
      <c r="D2" s="1"/>
      <c r="E2" s="62" t="s">
        <v>314</v>
      </c>
      <c r="F2" s="62"/>
      <c r="G2" s="62"/>
      <c r="H2" s="62" t="s">
        <v>315</v>
      </c>
      <c r="I2" s="62"/>
      <c r="J2" s="62"/>
    </row>
    <row r="3" spans="1:12" x14ac:dyDescent="0.35">
      <c r="A3" s="3" t="s">
        <v>1</v>
      </c>
      <c r="B3" s="3" t="s">
        <v>2</v>
      </c>
      <c r="C3" s="3" t="s">
        <v>3</v>
      </c>
      <c r="D3" s="11" t="s">
        <v>4</v>
      </c>
      <c r="E3" s="19" t="s">
        <v>311</v>
      </c>
      <c r="F3" s="19" t="s">
        <v>312</v>
      </c>
      <c r="G3" s="19" t="s">
        <v>313</v>
      </c>
      <c r="H3" s="19" t="s">
        <v>311</v>
      </c>
      <c r="I3" s="19" t="s">
        <v>312</v>
      </c>
      <c r="J3" s="19" t="s">
        <v>313</v>
      </c>
    </row>
    <row r="4" spans="1:12" x14ac:dyDescent="0.35">
      <c r="A4" s="4" t="s">
        <v>5</v>
      </c>
      <c r="B4" s="4" t="s">
        <v>6</v>
      </c>
      <c r="C4" s="4" t="s">
        <v>7</v>
      </c>
      <c r="D4" s="12" t="s">
        <v>8</v>
      </c>
      <c r="E4" s="28">
        <f t="shared" ref="E4:J4" si="0">E9</f>
        <v>1</v>
      </c>
      <c r="F4" s="29">
        <f t="shared" si="0"/>
        <v>6214.55</v>
      </c>
      <c r="G4" s="30">
        <f t="shared" si="0"/>
        <v>6214.55</v>
      </c>
      <c r="H4" s="28">
        <f t="shared" si="0"/>
        <v>1</v>
      </c>
      <c r="I4" s="29">
        <f t="shared" si="0"/>
        <v>0</v>
      </c>
      <c r="J4" s="30">
        <f t="shared" si="0"/>
        <v>0</v>
      </c>
      <c r="K4" s="60" t="str">
        <f t="shared" ref="K4:K67" si="1">+IF(AND(I4&lt;&gt;"",I4&gt;F4),"Valor mayor del permitido","")</f>
        <v/>
      </c>
    </row>
    <row r="5" spans="1:12" x14ac:dyDescent="0.35">
      <c r="A5" s="5" t="s">
        <v>9</v>
      </c>
      <c r="B5" s="6" t="s">
        <v>10</v>
      </c>
      <c r="C5" s="6" t="s">
        <v>11</v>
      </c>
      <c r="D5" s="13" t="s">
        <v>12</v>
      </c>
      <c r="E5" s="31">
        <v>2</v>
      </c>
      <c r="F5" s="16">
        <v>485.4</v>
      </c>
      <c r="G5" s="32">
        <f>ROUND(E5*F5,2)</f>
        <v>970.8</v>
      </c>
      <c r="H5" s="31">
        <v>2</v>
      </c>
      <c r="I5" s="44"/>
      <c r="J5" s="32">
        <f>ROUND(H5*I5,2)</f>
        <v>0</v>
      </c>
      <c r="K5" s="60" t="str">
        <f t="shared" si="1"/>
        <v/>
      </c>
      <c r="L5" s="16"/>
    </row>
    <row r="6" spans="1:12" ht="21" x14ac:dyDescent="0.35">
      <c r="A6" s="5" t="s">
        <v>13</v>
      </c>
      <c r="B6" s="6" t="s">
        <v>10</v>
      </c>
      <c r="C6" s="6" t="s">
        <v>14</v>
      </c>
      <c r="D6" s="13" t="s">
        <v>15</v>
      </c>
      <c r="E6" s="31">
        <v>0.5</v>
      </c>
      <c r="F6" s="16">
        <v>1378</v>
      </c>
      <c r="G6" s="32">
        <f>ROUND(E6*F6,2)</f>
        <v>689</v>
      </c>
      <c r="H6" s="31">
        <v>0.5</v>
      </c>
      <c r="I6" s="44"/>
      <c r="J6" s="32">
        <f>ROUND(H6*I6,2)</f>
        <v>0</v>
      </c>
      <c r="K6" s="60" t="str">
        <f t="shared" si="1"/>
        <v/>
      </c>
      <c r="L6" s="16"/>
    </row>
    <row r="7" spans="1:12" ht="21" x14ac:dyDescent="0.35">
      <c r="A7" s="5" t="s">
        <v>16</v>
      </c>
      <c r="B7" s="6" t="s">
        <v>10</v>
      </c>
      <c r="C7" s="6" t="s">
        <v>17</v>
      </c>
      <c r="D7" s="13" t="s">
        <v>18</v>
      </c>
      <c r="E7" s="31">
        <v>225</v>
      </c>
      <c r="F7" s="16">
        <v>8.11</v>
      </c>
      <c r="G7" s="32">
        <f>ROUND(E7*F7,2)</f>
        <v>1824.75</v>
      </c>
      <c r="H7" s="31">
        <v>225</v>
      </c>
      <c r="I7" s="44"/>
      <c r="J7" s="32">
        <f>ROUND(H7*I7,2)</f>
        <v>0</v>
      </c>
      <c r="K7" s="60" t="str">
        <f t="shared" ref="K7" si="2">+IF(AND(I7&lt;&gt;"",I7&gt;F7),"Valor mayor del permitido","")</f>
        <v/>
      </c>
      <c r="L7" s="16"/>
    </row>
    <row r="8" spans="1:12" ht="21" x14ac:dyDescent="0.35">
      <c r="A8" s="5" t="s">
        <v>19</v>
      </c>
      <c r="B8" s="6" t="s">
        <v>10</v>
      </c>
      <c r="C8" s="6" t="s">
        <v>20</v>
      </c>
      <c r="D8" s="13" t="s">
        <v>21</v>
      </c>
      <c r="E8" s="31">
        <v>1400</v>
      </c>
      <c r="F8" s="16">
        <v>1.95</v>
      </c>
      <c r="G8" s="32">
        <f>ROUND(E8*F8,2)</f>
        <v>2730</v>
      </c>
      <c r="H8" s="31">
        <v>1400</v>
      </c>
      <c r="I8" s="44"/>
      <c r="J8" s="32">
        <f>ROUND(H8*I8,2)</f>
        <v>0</v>
      </c>
      <c r="K8" s="60" t="str">
        <f t="shared" si="1"/>
        <v/>
      </c>
      <c r="L8" s="16"/>
    </row>
    <row r="9" spans="1:12" x14ac:dyDescent="0.35">
      <c r="A9" s="7"/>
      <c r="B9" s="7"/>
      <c r="C9" s="7"/>
      <c r="D9" s="46" t="s">
        <v>22</v>
      </c>
      <c r="E9" s="47">
        <v>1</v>
      </c>
      <c r="F9" s="48">
        <f>SUM(G5:G8)</f>
        <v>6214.55</v>
      </c>
      <c r="G9" s="49">
        <f>ROUND(E9*F9,2)</f>
        <v>6214.55</v>
      </c>
      <c r="H9" s="47">
        <v>1</v>
      </c>
      <c r="I9" s="16">
        <f>SUM(J5:J8)</f>
        <v>0</v>
      </c>
      <c r="J9" s="49">
        <f>ROUND(H9*I9,2)</f>
        <v>0</v>
      </c>
      <c r="K9" s="60" t="str">
        <f t="shared" si="1"/>
        <v/>
      </c>
      <c r="L9" s="16"/>
    </row>
    <row r="10" spans="1:12" ht="1" customHeight="1" x14ac:dyDescent="0.35">
      <c r="A10" s="8"/>
      <c r="B10" s="8"/>
      <c r="C10" s="8"/>
      <c r="D10" s="50"/>
      <c r="E10" s="51"/>
      <c r="F10" s="8"/>
      <c r="G10" s="52"/>
      <c r="H10" s="51"/>
      <c r="I10" s="16"/>
      <c r="J10" s="52"/>
      <c r="K10" s="60" t="str">
        <f t="shared" si="1"/>
        <v/>
      </c>
      <c r="L10" s="16"/>
    </row>
    <row r="11" spans="1:12" ht="21" x14ac:dyDescent="0.35">
      <c r="A11" s="4" t="s">
        <v>23</v>
      </c>
      <c r="B11" s="4" t="s">
        <v>6</v>
      </c>
      <c r="C11" s="4" t="s">
        <v>7</v>
      </c>
      <c r="D11" s="12" t="s">
        <v>24</v>
      </c>
      <c r="E11" s="28">
        <f t="shared" ref="E11:J11" si="3">E37</f>
        <v>1</v>
      </c>
      <c r="F11" s="29">
        <f t="shared" si="3"/>
        <v>101486.45</v>
      </c>
      <c r="G11" s="30">
        <f t="shared" si="3"/>
        <v>101486.45</v>
      </c>
      <c r="H11" s="28">
        <f t="shared" si="3"/>
        <v>1</v>
      </c>
      <c r="I11" s="29">
        <f t="shared" si="3"/>
        <v>0</v>
      </c>
      <c r="J11" s="30">
        <f t="shared" si="3"/>
        <v>0</v>
      </c>
      <c r="K11" s="60" t="str">
        <f t="shared" si="1"/>
        <v/>
      </c>
      <c r="L11" s="16"/>
    </row>
    <row r="12" spans="1:12" x14ac:dyDescent="0.35">
      <c r="A12" s="5" t="s">
        <v>25</v>
      </c>
      <c r="B12" s="6" t="s">
        <v>10</v>
      </c>
      <c r="C12" s="6" t="s">
        <v>17</v>
      </c>
      <c r="D12" s="13" t="s">
        <v>26</v>
      </c>
      <c r="E12" s="31">
        <v>70</v>
      </c>
      <c r="F12" s="16">
        <v>3.99</v>
      </c>
      <c r="G12" s="32">
        <f t="shared" ref="G12:G37" si="4">ROUND(E12*F12,2)</f>
        <v>279.3</v>
      </c>
      <c r="H12" s="31">
        <v>70</v>
      </c>
      <c r="I12" s="44"/>
      <c r="J12" s="32">
        <f t="shared" ref="J12:J37" si="5">ROUND(H12*I12,2)</f>
        <v>0</v>
      </c>
      <c r="K12" s="60" t="str">
        <f t="shared" si="1"/>
        <v/>
      </c>
      <c r="L12" s="16"/>
    </row>
    <row r="13" spans="1:12" ht="21" x14ac:dyDescent="0.35">
      <c r="A13" s="5" t="s">
        <v>27</v>
      </c>
      <c r="B13" s="6" t="s">
        <v>10</v>
      </c>
      <c r="C13" s="6" t="s">
        <v>28</v>
      </c>
      <c r="D13" s="13" t="s">
        <v>29</v>
      </c>
      <c r="E13" s="31">
        <v>60</v>
      </c>
      <c r="F13" s="16">
        <v>67.02</v>
      </c>
      <c r="G13" s="32">
        <f t="shared" si="4"/>
        <v>4021.2</v>
      </c>
      <c r="H13" s="31">
        <v>60</v>
      </c>
      <c r="I13" s="44"/>
      <c r="J13" s="32">
        <f t="shared" si="5"/>
        <v>0</v>
      </c>
      <c r="K13" s="60" t="str">
        <f t="shared" si="1"/>
        <v/>
      </c>
      <c r="L13" s="16"/>
    </row>
    <row r="14" spans="1:12" x14ac:dyDescent="0.35">
      <c r="A14" s="5" t="s">
        <v>30</v>
      </c>
      <c r="B14" s="6" t="s">
        <v>10</v>
      </c>
      <c r="C14" s="6" t="s">
        <v>31</v>
      </c>
      <c r="D14" s="13" t="s">
        <v>32</v>
      </c>
      <c r="E14" s="31">
        <v>390.5</v>
      </c>
      <c r="F14" s="16">
        <v>6.65</v>
      </c>
      <c r="G14" s="32">
        <f t="shared" si="4"/>
        <v>2596.83</v>
      </c>
      <c r="H14" s="31">
        <v>390.5</v>
      </c>
      <c r="I14" s="44"/>
      <c r="J14" s="32">
        <f t="shared" si="5"/>
        <v>0</v>
      </c>
      <c r="K14" s="60" t="str">
        <f t="shared" si="1"/>
        <v/>
      </c>
      <c r="L14" s="16"/>
    </row>
    <row r="15" spans="1:12" ht="21" x14ac:dyDescent="0.35">
      <c r="A15" s="5" t="s">
        <v>33</v>
      </c>
      <c r="B15" s="6" t="s">
        <v>10</v>
      </c>
      <c r="C15" s="6" t="s">
        <v>20</v>
      </c>
      <c r="D15" s="13" t="s">
        <v>34</v>
      </c>
      <c r="E15" s="31">
        <v>224.7</v>
      </c>
      <c r="F15" s="16">
        <v>33.76</v>
      </c>
      <c r="G15" s="32">
        <f t="shared" si="4"/>
        <v>7585.87</v>
      </c>
      <c r="H15" s="31">
        <v>224.7</v>
      </c>
      <c r="I15" s="44"/>
      <c r="J15" s="32">
        <f t="shared" si="5"/>
        <v>0</v>
      </c>
      <c r="K15" s="60" t="str">
        <f t="shared" si="1"/>
        <v/>
      </c>
      <c r="L15" s="16"/>
    </row>
    <row r="16" spans="1:12" x14ac:dyDescent="0.35">
      <c r="A16" s="5" t="s">
        <v>35</v>
      </c>
      <c r="B16" s="6" t="s">
        <v>10</v>
      </c>
      <c r="C16" s="6" t="s">
        <v>31</v>
      </c>
      <c r="D16" s="13" t="s">
        <v>36</v>
      </c>
      <c r="E16" s="31">
        <v>8</v>
      </c>
      <c r="F16" s="16">
        <v>27.61</v>
      </c>
      <c r="G16" s="32">
        <f t="shared" si="4"/>
        <v>220.88</v>
      </c>
      <c r="H16" s="31">
        <v>8</v>
      </c>
      <c r="I16" s="44"/>
      <c r="J16" s="32">
        <f t="shared" si="5"/>
        <v>0</v>
      </c>
      <c r="K16" s="60" t="str">
        <f t="shared" si="1"/>
        <v/>
      </c>
      <c r="L16" s="16"/>
    </row>
    <row r="17" spans="1:12" x14ac:dyDescent="0.35">
      <c r="A17" s="5" t="s">
        <v>37</v>
      </c>
      <c r="B17" s="6" t="s">
        <v>10</v>
      </c>
      <c r="C17" s="6" t="s">
        <v>17</v>
      </c>
      <c r="D17" s="13" t="s">
        <v>38</v>
      </c>
      <c r="E17" s="31">
        <v>10</v>
      </c>
      <c r="F17" s="16">
        <v>10.8</v>
      </c>
      <c r="G17" s="32">
        <f t="shared" si="4"/>
        <v>108</v>
      </c>
      <c r="H17" s="31">
        <v>10</v>
      </c>
      <c r="I17" s="44"/>
      <c r="J17" s="32">
        <f t="shared" si="5"/>
        <v>0</v>
      </c>
      <c r="K17" s="60" t="str">
        <f t="shared" si="1"/>
        <v/>
      </c>
      <c r="L17" s="16"/>
    </row>
    <row r="18" spans="1:12" ht="21" x14ac:dyDescent="0.35">
      <c r="A18" s="5" t="s">
        <v>39</v>
      </c>
      <c r="B18" s="6" t="s">
        <v>10</v>
      </c>
      <c r="C18" s="6" t="s">
        <v>17</v>
      </c>
      <c r="D18" s="13" t="s">
        <v>40</v>
      </c>
      <c r="E18" s="31">
        <v>20</v>
      </c>
      <c r="F18" s="16">
        <v>8.24</v>
      </c>
      <c r="G18" s="32">
        <f t="shared" si="4"/>
        <v>164.8</v>
      </c>
      <c r="H18" s="31">
        <v>20</v>
      </c>
      <c r="I18" s="44"/>
      <c r="J18" s="32">
        <f t="shared" si="5"/>
        <v>0</v>
      </c>
      <c r="K18" s="60" t="str">
        <f t="shared" si="1"/>
        <v/>
      </c>
      <c r="L18" s="16"/>
    </row>
    <row r="19" spans="1:12" ht="21" x14ac:dyDescent="0.35">
      <c r="A19" s="5" t="s">
        <v>41</v>
      </c>
      <c r="B19" s="6" t="s">
        <v>10</v>
      </c>
      <c r="C19" s="6" t="s">
        <v>42</v>
      </c>
      <c r="D19" s="13" t="s">
        <v>43</v>
      </c>
      <c r="E19" s="31">
        <v>2</v>
      </c>
      <c r="F19" s="16">
        <v>39.58</v>
      </c>
      <c r="G19" s="32">
        <f t="shared" si="4"/>
        <v>79.16</v>
      </c>
      <c r="H19" s="31">
        <v>2</v>
      </c>
      <c r="I19" s="44"/>
      <c r="J19" s="32">
        <f t="shared" si="5"/>
        <v>0</v>
      </c>
      <c r="K19" s="60" t="str">
        <f t="shared" si="1"/>
        <v/>
      </c>
      <c r="L19" s="16"/>
    </row>
    <row r="20" spans="1:12" x14ac:dyDescent="0.35">
      <c r="A20" s="5" t="s">
        <v>44</v>
      </c>
      <c r="B20" s="6" t="s">
        <v>10</v>
      </c>
      <c r="C20" s="6" t="s">
        <v>17</v>
      </c>
      <c r="D20" s="13" t="s">
        <v>45</v>
      </c>
      <c r="E20" s="31">
        <v>165</v>
      </c>
      <c r="F20" s="16">
        <v>12.01</v>
      </c>
      <c r="G20" s="32">
        <f t="shared" si="4"/>
        <v>1981.65</v>
      </c>
      <c r="H20" s="31">
        <v>165</v>
      </c>
      <c r="I20" s="44"/>
      <c r="J20" s="32">
        <f t="shared" si="5"/>
        <v>0</v>
      </c>
      <c r="K20" s="60" t="str">
        <f t="shared" si="1"/>
        <v/>
      </c>
      <c r="L20" s="16"/>
    </row>
    <row r="21" spans="1:12" x14ac:dyDescent="0.35">
      <c r="A21" s="5" t="s">
        <v>46</v>
      </c>
      <c r="B21" s="6" t="s">
        <v>10</v>
      </c>
      <c r="C21" s="6" t="s">
        <v>20</v>
      </c>
      <c r="D21" s="13" t="s">
        <v>47</v>
      </c>
      <c r="E21" s="31">
        <v>342</v>
      </c>
      <c r="F21" s="16">
        <v>3.72</v>
      </c>
      <c r="G21" s="32">
        <f t="shared" si="4"/>
        <v>1272.24</v>
      </c>
      <c r="H21" s="31">
        <v>342</v>
      </c>
      <c r="I21" s="44"/>
      <c r="J21" s="32">
        <f t="shared" si="5"/>
        <v>0</v>
      </c>
      <c r="K21" s="60" t="str">
        <f t="shared" si="1"/>
        <v/>
      </c>
      <c r="L21" s="16"/>
    </row>
    <row r="22" spans="1:12" ht="21" x14ac:dyDescent="0.35">
      <c r="A22" s="5" t="s">
        <v>48</v>
      </c>
      <c r="B22" s="6" t="s">
        <v>10</v>
      </c>
      <c r="C22" s="6" t="s">
        <v>17</v>
      </c>
      <c r="D22" s="13" t="s">
        <v>49</v>
      </c>
      <c r="E22" s="31">
        <v>65</v>
      </c>
      <c r="F22" s="16">
        <v>7.32</v>
      </c>
      <c r="G22" s="32">
        <f t="shared" si="4"/>
        <v>475.8</v>
      </c>
      <c r="H22" s="31">
        <v>65</v>
      </c>
      <c r="I22" s="44"/>
      <c r="J22" s="32">
        <f t="shared" si="5"/>
        <v>0</v>
      </c>
      <c r="K22" s="60" t="str">
        <f t="shared" si="1"/>
        <v/>
      </c>
      <c r="L22" s="16"/>
    </row>
    <row r="23" spans="1:12" ht="21" x14ac:dyDescent="0.35">
      <c r="A23" s="5" t="s">
        <v>50</v>
      </c>
      <c r="B23" s="6" t="s">
        <v>10</v>
      </c>
      <c r="C23" s="6" t="s">
        <v>17</v>
      </c>
      <c r="D23" s="13" t="s">
        <v>51</v>
      </c>
      <c r="E23" s="31">
        <v>165</v>
      </c>
      <c r="F23" s="16">
        <v>18.95</v>
      </c>
      <c r="G23" s="32">
        <f t="shared" si="4"/>
        <v>3126.75</v>
      </c>
      <c r="H23" s="31">
        <v>165</v>
      </c>
      <c r="I23" s="44"/>
      <c r="J23" s="32">
        <f t="shared" si="5"/>
        <v>0</v>
      </c>
      <c r="K23" s="60" t="str">
        <f t="shared" si="1"/>
        <v/>
      </c>
      <c r="L23" s="16"/>
    </row>
    <row r="24" spans="1:12" ht="21" x14ac:dyDescent="0.35">
      <c r="A24" s="5" t="s">
        <v>52</v>
      </c>
      <c r="B24" s="6" t="s">
        <v>10</v>
      </c>
      <c r="C24" s="6" t="s">
        <v>17</v>
      </c>
      <c r="D24" s="13" t="s">
        <v>53</v>
      </c>
      <c r="E24" s="31">
        <v>30</v>
      </c>
      <c r="F24" s="16">
        <v>29.1</v>
      </c>
      <c r="G24" s="32">
        <f t="shared" si="4"/>
        <v>873</v>
      </c>
      <c r="H24" s="31">
        <v>30</v>
      </c>
      <c r="I24" s="44"/>
      <c r="J24" s="32">
        <f t="shared" si="5"/>
        <v>0</v>
      </c>
      <c r="K24" s="60" t="str">
        <f t="shared" si="1"/>
        <v/>
      </c>
      <c r="L24" s="16"/>
    </row>
    <row r="25" spans="1:12" x14ac:dyDescent="0.35">
      <c r="A25" s="5" t="s">
        <v>54</v>
      </c>
      <c r="B25" s="6" t="s">
        <v>10</v>
      </c>
      <c r="C25" s="6" t="s">
        <v>31</v>
      </c>
      <c r="D25" s="13" t="s">
        <v>55</v>
      </c>
      <c r="E25" s="31">
        <v>2.4</v>
      </c>
      <c r="F25" s="16">
        <v>131.82</v>
      </c>
      <c r="G25" s="32">
        <f t="shared" si="4"/>
        <v>316.37</v>
      </c>
      <c r="H25" s="31">
        <v>2.4</v>
      </c>
      <c r="I25" s="44"/>
      <c r="J25" s="32">
        <f t="shared" si="5"/>
        <v>0</v>
      </c>
      <c r="K25" s="60" t="str">
        <f t="shared" si="1"/>
        <v/>
      </c>
      <c r="L25" s="16"/>
    </row>
    <row r="26" spans="1:12" x14ac:dyDescent="0.35">
      <c r="A26" s="5" t="s">
        <v>56</v>
      </c>
      <c r="B26" s="6" t="s">
        <v>10</v>
      </c>
      <c r="C26" s="6" t="s">
        <v>31</v>
      </c>
      <c r="D26" s="13" t="s">
        <v>57</v>
      </c>
      <c r="E26" s="31">
        <v>75</v>
      </c>
      <c r="F26" s="16">
        <v>46.11</v>
      </c>
      <c r="G26" s="32">
        <f t="shared" si="4"/>
        <v>3458.25</v>
      </c>
      <c r="H26" s="31">
        <v>75</v>
      </c>
      <c r="I26" s="44"/>
      <c r="J26" s="32">
        <f t="shared" si="5"/>
        <v>0</v>
      </c>
      <c r="K26" s="60" t="str">
        <f t="shared" si="1"/>
        <v/>
      </c>
      <c r="L26" s="16"/>
    </row>
    <row r="27" spans="1:12" x14ac:dyDescent="0.35">
      <c r="A27" s="5" t="s">
        <v>58</v>
      </c>
      <c r="B27" s="6" t="s">
        <v>10</v>
      </c>
      <c r="C27" s="6" t="s">
        <v>31</v>
      </c>
      <c r="D27" s="13" t="s">
        <v>59</v>
      </c>
      <c r="E27" s="31">
        <v>214.5</v>
      </c>
      <c r="F27" s="16">
        <v>23.08</v>
      </c>
      <c r="G27" s="32">
        <f t="shared" si="4"/>
        <v>4950.66</v>
      </c>
      <c r="H27" s="31">
        <v>214.5</v>
      </c>
      <c r="I27" s="44"/>
      <c r="J27" s="32">
        <f t="shared" si="5"/>
        <v>0</v>
      </c>
      <c r="K27" s="60" t="str">
        <f t="shared" si="1"/>
        <v/>
      </c>
      <c r="L27" s="16"/>
    </row>
    <row r="28" spans="1:12" ht="21" x14ac:dyDescent="0.35">
      <c r="A28" s="5" t="s">
        <v>60</v>
      </c>
      <c r="B28" s="6" t="s">
        <v>10</v>
      </c>
      <c r="C28" s="6" t="s">
        <v>31</v>
      </c>
      <c r="D28" s="13" t="s">
        <v>61</v>
      </c>
      <c r="E28" s="31">
        <v>1106.4000000000001</v>
      </c>
      <c r="F28" s="16">
        <v>22.44</v>
      </c>
      <c r="G28" s="32">
        <f t="shared" si="4"/>
        <v>24827.62</v>
      </c>
      <c r="H28" s="31">
        <v>1106.4000000000001</v>
      </c>
      <c r="I28" s="44"/>
      <c r="J28" s="32">
        <f t="shared" si="5"/>
        <v>0</v>
      </c>
      <c r="K28" s="60" t="str">
        <f t="shared" si="1"/>
        <v/>
      </c>
      <c r="L28" s="16"/>
    </row>
    <row r="29" spans="1:12" x14ac:dyDescent="0.35">
      <c r="A29" s="5" t="s">
        <v>62</v>
      </c>
      <c r="B29" s="6" t="s">
        <v>10</v>
      </c>
      <c r="C29" s="6" t="s">
        <v>20</v>
      </c>
      <c r="D29" s="13" t="s">
        <v>63</v>
      </c>
      <c r="E29" s="31">
        <v>1400</v>
      </c>
      <c r="F29" s="16">
        <v>3.98</v>
      </c>
      <c r="G29" s="32">
        <f t="shared" si="4"/>
        <v>5572</v>
      </c>
      <c r="H29" s="31">
        <v>1400</v>
      </c>
      <c r="I29" s="44"/>
      <c r="J29" s="32">
        <f t="shared" si="5"/>
        <v>0</v>
      </c>
      <c r="K29" s="60" t="str">
        <f t="shared" si="1"/>
        <v/>
      </c>
      <c r="L29" s="16"/>
    </row>
    <row r="30" spans="1:12" ht="21" x14ac:dyDescent="0.35">
      <c r="A30" s="5" t="s">
        <v>64</v>
      </c>
      <c r="B30" s="6" t="s">
        <v>10</v>
      </c>
      <c r="C30" s="6" t="s">
        <v>42</v>
      </c>
      <c r="D30" s="13" t="s">
        <v>65</v>
      </c>
      <c r="E30" s="31">
        <v>15</v>
      </c>
      <c r="F30" s="16">
        <v>274.75</v>
      </c>
      <c r="G30" s="32">
        <f t="shared" si="4"/>
        <v>4121.25</v>
      </c>
      <c r="H30" s="31">
        <v>15</v>
      </c>
      <c r="I30" s="44"/>
      <c r="J30" s="32">
        <f t="shared" si="5"/>
        <v>0</v>
      </c>
      <c r="K30" s="60" t="str">
        <f t="shared" si="1"/>
        <v/>
      </c>
      <c r="L30" s="16"/>
    </row>
    <row r="31" spans="1:12" x14ac:dyDescent="0.35">
      <c r="A31" s="5" t="s">
        <v>66</v>
      </c>
      <c r="B31" s="6" t="s">
        <v>10</v>
      </c>
      <c r="C31" s="6" t="s">
        <v>31</v>
      </c>
      <c r="D31" s="13" t="s">
        <v>67</v>
      </c>
      <c r="E31" s="31">
        <v>2072.4</v>
      </c>
      <c r="F31" s="16">
        <v>6.33</v>
      </c>
      <c r="G31" s="32">
        <f t="shared" si="4"/>
        <v>13118.29</v>
      </c>
      <c r="H31" s="31">
        <v>2072.4</v>
      </c>
      <c r="I31" s="44"/>
      <c r="J31" s="32">
        <f t="shared" si="5"/>
        <v>0</v>
      </c>
      <c r="K31" s="60" t="str">
        <f t="shared" si="1"/>
        <v/>
      </c>
      <c r="L31" s="16"/>
    </row>
    <row r="32" spans="1:12" ht="21" x14ac:dyDescent="0.35">
      <c r="A32" s="5" t="s">
        <v>68</v>
      </c>
      <c r="B32" s="6" t="s">
        <v>10</v>
      </c>
      <c r="C32" s="6" t="s">
        <v>31</v>
      </c>
      <c r="D32" s="13" t="s">
        <v>69</v>
      </c>
      <c r="E32" s="31">
        <v>567.4</v>
      </c>
      <c r="F32" s="16">
        <v>22.62</v>
      </c>
      <c r="G32" s="32">
        <f t="shared" si="4"/>
        <v>12834.59</v>
      </c>
      <c r="H32" s="31">
        <v>567.4</v>
      </c>
      <c r="I32" s="44"/>
      <c r="J32" s="32">
        <f t="shared" si="5"/>
        <v>0</v>
      </c>
      <c r="K32" s="60" t="str">
        <f t="shared" si="1"/>
        <v/>
      </c>
      <c r="L32" s="16"/>
    </row>
    <row r="33" spans="1:12" ht="21" x14ac:dyDescent="0.35">
      <c r="A33" s="5" t="s">
        <v>70</v>
      </c>
      <c r="B33" s="6" t="s">
        <v>10</v>
      </c>
      <c r="C33" s="6" t="s">
        <v>20</v>
      </c>
      <c r="D33" s="13" t="s">
        <v>71</v>
      </c>
      <c r="E33" s="31">
        <v>680</v>
      </c>
      <c r="F33" s="16">
        <v>4.54</v>
      </c>
      <c r="G33" s="32">
        <f t="shared" si="4"/>
        <v>3087.2</v>
      </c>
      <c r="H33" s="31">
        <v>680</v>
      </c>
      <c r="I33" s="44"/>
      <c r="J33" s="32">
        <f t="shared" si="5"/>
        <v>0</v>
      </c>
      <c r="K33" s="60" t="str">
        <f t="shared" si="1"/>
        <v/>
      </c>
      <c r="L33" s="16"/>
    </row>
    <row r="34" spans="1:12" ht="21" x14ac:dyDescent="0.35">
      <c r="A34" s="5" t="s">
        <v>72</v>
      </c>
      <c r="B34" s="6" t="s">
        <v>10</v>
      </c>
      <c r="C34" s="6" t="s">
        <v>20</v>
      </c>
      <c r="D34" s="13" t="s">
        <v>73</v>
      </c>
      <c r="E34" s="31">
        <v>884</v>
      </c>
      <c r="F34" s="16">
        <v>3.48</v>
      </c>
      <c r="G34" s="32">
        <f t="shared" si="4"/>
        <v>3076.32</v>
      </c>
      <c r="H34" s="31">
        <v>884</v>
      </c>
      <c r="I34" s="44"/>
      <c r="J34" s="32">
        <f t="shared" si="5"/>
        <v>0</v>
      </c>
      <c r="K34" s="60" t="str">
        <f t="shared" si="1"/>
        <v/>
      </c>
      <c r="L34" s="16"/>
    </row>
    <row r="35" spans="1:12" x14ac:dyDescent="0.35">
      <c r="A35" s="5" t="s">
        <v>74</v>
      </c>
      <c r="B35" s="6" t="s">
        <v>10</v>
      </c>
      <c r="C35" s="6" t="s">
        <v>20</v>
      </c>
      <c r="D35" s="13" t="s">
        <v>75</v>
      </c>
      <c r="E35" s="31">
        <v>1100</v>
      </c>
      <c r="F35" s="16">
        <v>0.54</v>
      </c>
      <c r="G35" s="32">
        <f t="shared" si="4"/>
        <v>594</v>
      </c>
      <c r="H35" s="31">
        <v>1100</v>
      </c>
      <c r="I35" s="44"/>
      <c r="J35" s="32">
        <f t="shared" si="5"/>
        <v>0</v>
      </c>
      <c r="K35" s="60" t="str">
        <f t="shared" si="1"/>
        <v/>
      </c>
      <c r="L35" s="16"/>
    </row>
    <row r="36" spans="1:12" ht="21" x14ac:dyDescent="0.35">
      <c r="A36" s="5" t="s">
        <v>76</v>
      </c>
      <c r="B36" s="6" t="s">
        <v>10</v>
      </c>
      <c r="C36" s="6" t="s">
        <v>28</v>
      </c>
      <c r="D36" s="13" t="s">
        <v>77</v>
      </c>
      <c r="E36" s="31">
        <v>106.87</v>
      </c>
      <c r="F36" s="16">
        <v>25.68</v>
      </c>
      <c r="G36" s="32">
        <f t="shared" si="4"/>
        <v>2744.42</v>
      </c>
      <c r="H36" s="31">
        <v>106.87</v>
      </c>
      <c r="I36" s="44"/>
      <c r="J36" s="32">
        <f t="shared" si="5"/>
        <v>0</v>
      </c>
      <c r="K36" s="60" t="str">
        <f t="shared" si="1"/>
        <v/>
      </c>
      <c r="L36" s="16"/>
    </row>
    <row r="37" spans="1:12" x14ac:dyDescent="0.35">
      <c r="A37" s="7"/>
      <c r="B37" s="7"/>
      <c r="C37" s="7"/>
      <c r="D37" s="46" t="s">
        <v>78</v>
      </c>
      <c r="E37" s="47">
        <v>1</v>
      </c>
      <c r="F37" s="48">
        <f>SUM(G12:G36)</f>
        <v>101486.45</v>
      </c>
      <c r="G37" s="49">
        <f t="shared" si="4"/>
        <v>101486.45</v>
      </c>
      <c r="H37" s="47">
        <v>1</v>
      </c>
      <c r="I37" s="16">
        <f>SUM(J12:J36)</f>
        <v>0</v>
      </c>
      <c r="J37" s="49">
        <f t="shared" si="5"/>
        <v>0</v>
      </c>
      <c r="K37" s="60" t="str">
        <f t="shared" si="1"/>
        <v/>
      </c>
      <c r="L37" s="16"/>
    </row>
    <row r="38" spans="1:12" ht="1" customHeight="1" x14ac:dyDescent="0.35">
      <c r="A38" s="8"/>
      <c r="B38" s="8"/>
      <c r="C38" s="8"/>
      <c r="D38" s="50"/>
      <c r="E38" s="51"/>
      <c r="F38" s="8"/>
      <c r="G38" s="52"/>
      <c r="H38" s="51"/>
      <c r="I38" s="16"/>
      <c r="J38" s="52"/>
      <c r="K38" s="60" t="str">
        <f t="shared" si="1"/>
        <v/>
      </c>
      <c r="L38" s="16"/>
    </row>
    <row r="39" spans="1:12" x14ac:dyDescent="0.35">
      <c r="A39" s="4" t="s">
        <v>79</v>
      </c>
      <c r="B39" s="4" t="s">
        <v>6</v>
      </c>
      <c r="C39" s="4" t="s">
        <v>7</v>
      </c>
      <c r="D39" s="12" t="s">
        <v>80</v>
      </c>
      <c r="E39" s="28">
        <f t="shared" ref="E39:J39" si="6">E43</f>
        <v>1</v>
      </c>
      <c r="F39" s="29">
        <f t="shared" si="6"/>
        <v>1091.93</v>
      </c>
      <c r="G39" s="30">
        <f t="shared" si="6"/>
        <v>1091.93</v>
      </c>
      <c r="H39" s="28">
        <f t="shared" si="6"/>
        <v>1</v>
      </c>
      <c r="I39" s="29">
        <f t="shared" si="6"/>
        <v>0</v>
      </c>
      <c r="J39" s="30">
        <f t="shared" si="6"/>
        <v>0</v>
      </c>
      <c r="K39" s="60" t="str">
        <f t="shared" si="1"/>
        <v/>
      </c>
      <c r="L39" s="16"/>
    </row>
    <row r="40" spans="1:12" ht="21" x14ac:dyDescent="0.35">
      <c r="A40" s="5" t="s">
        <v>81</v>
      </c>
      <c r="B40" s="6" t="s">
        <v>10</v>
      </c>
      <c r="C40" s="6" t="s">
        <v>17</v>
      </c>
      <c r="D40" s="13" t="s">
        <v>82</v>
      </c>
      <c r="E40" s="31">
        <v>398</v>
      </c>
      <c r="F40" s="16">
        <v>1.55</v>
      </c>
      <c r="G40" s="32">
        <f>ROUND(E40*F40,2)</f>
        <v>616.9</v>
      </c>
      <c r="H40" s="31">
        <v>398</v>
      </c>
      <c r="I40" s="44"/>
      <c r="J40" s="32">
        <f>ROUND(H40*I40,2)</f>
        <v>0</v>
      </c>
      <c r="K40" s="60" t="str">
        <f t="shared" si="1"/>
        <v/>
      </c>
      <c r="L40" s="16"/>
    </row>
    <row r="41" spans="1:12" ht="21" x14ac:dyDescent="0.35">
      <c r="A41" s="5" t="s">
        <v>83</v>
      </c>
      <c r="B41" s="6" t="s">
        <v>10</v>
      </c>
      <c r="C41" s="6" t="s">
        <v>84</v>
      </c>
      <c r="D41" s="13" t="s">
        <v>85</v>
      </c>
      <c r="E41" s="31">
        <v>1</v>
      </c>
      <c r="F41" s="16">
        <v>425.83</v>
      </c>
      <c r="G41" s="32">
        <f>ROUND(E41*F41,2)</f>
        <v>425.83</v>
      </c>
      <c r="H41" s="31">
        <v>1</v>
      </c>
      <c r="I41" s="44"/>
      <c r="J41" s="32">
        <f>ROUND(H41*I41,2)</f>
        <v>0</v>
      </c>
      <c r="K41" s="60" t="str">
        <f t="shared" si="1"/>
        <v/>
      </c>
      <c r="L41" s="16"/>
    </row>
    <row r="42" spans="1:12" ht="21" x14ac:dyDescent="0.35">
      <c r="A42" s="5" t="s">
        <v>86</v>
      </c>
      <c r="B42" s="6" t="s">
        <v>10</v>
      </c>
      <c r="C42" s="6" t="s">
        <v>84</v>
      </c>
      <c r="D42" s="13" t="s">
        <v>87</v>
      </c>
      <c r="E42" s="31">
        <v>20</v>
      </c>
      <c r="F42" s="16">
        <v>2.46</v>
      </c>
      <c r="G42" s="32">
        <f>ROUND(E42*F42,2)</f>
        <v>49.2</v>
      </c>
      <c r="H42" s="31">
        <v>20</v>
      </c>
      <c r="I42" s="44"/>
      <c r="J42" s="32">
        <f>ROUND(H42*I42,2)</f>
        <v>0</v>
      </c>
      <c r="K42" s="60" t="str">
        <f t="shared" si="1"/>
        <v/>
      </c>
      <c r="L42" s="16"/>
    </row>
    <row r="43" spans="1:12" x14ac:dyDescent="0.35">
      <c r="A43" s="7"/>
      <c r="B43" s="7"/>
      <c r="C43" s="7"/>
      <c r="D43" s="46" t="s">
        <v>88</v>
      </c>
      <c r="E43" s="47">
        <v>1</v>
      </c>
      <c r="F43" s="48">
        <f>SUM(G40:G42)</f>
        <v>1091.93</v>
      </c>
      <c r="G43" s="49">
        <f>ROUND(E43*F43,2)</f>
        <v>1091.93</v>
      </c>
      <c r="H43" s="47">
        <v>1</v>
      </c>
      <c r="I43" s="16">
        <f>SUM(J40:J42)</f>
        <v>0</v>
      </c>
      <c r="J43" s="49">
        <f>ROUND(H43*I43,2)</f>
        <v>0</v>
      </c>
      <c r="K43" s="60" t="str">
        <f t="shared" si="1"/>
        <v/>
      </c>
      <c r="L43" s="16"/>
    </row>
    <row r="44" spans="1:12" ht="1" customHeight="1" x14ac:dyDescent="0.35">
      <c r="A44" s="8"/>
      <c r="B44" s="8"/>
      <c r="C44" s="8"/>
      <c r="D44" s="50"/>
      <c r="E44" s="51"/>
      <c r="F44" s="8"/>
      <c r="G44" s="52"/>
      <c r="H44" s="51"/>
      <c r="I44" s="16"/>
      <c r="J44" s="52"/>
      <c r="K44" s="60" t="str">
        <f t="shared" si="1"/>
        <v/>
      </c>
      <c r="L44" s="16"/>
    </row>
    <row r="45" spans="1:12" x14ac:dyDescent="0.35">
      <c r="A45" s="4" t="s">
        <v>89</v>
      </c>
      <c r="B45" s="4" t="s">
        <v>6</v>
      </c>
      <c r="C45" s="4" t="s">
        <v>7</v>
      </c>
      <c r="D45" s="12" t="s">
        <v>90</v>
      </c>
      <c r="E45" s="28">
        <f t="shared" ref="E45:J45" si="7">E77</f>
        <v>1</v>
      </c>
      <c r="F45" s="29">
        <f t="shared" si="7"/>
        <v>346739</v>
      </c>
      <c r="G45" s="30">
        <f t="shared" si="7"/>
        <v>346739</v>
      </c>
      <c r="H45" s="28">
        <f t="shared" si="7"/>
        <v>1</v>
      </c>
      <c r="I45" s="29">
        <f t="shared" si="7"/>
        <v>0</v>
      </c>
      <c r="J45" s="30">
        <f t="shared" si="7"/>
        <v>0</v>
      </c>
      <c r="K45" s="60" t="str">
        <f t="shared" si="1"/>
        <v/>
      </c>
      <c r="L45" s="16"/>
    </row>
    <row r="46" spans="1:12" x14ac:dyDescent="0.35">
      <c r="A46" s="5" t="s">
        <v>91</v>
      </c>
      <c r="B46" s="6" t="s">
        <v>10</v>
      </c>
      <c r="C46" s="6" t="s">
        <v>17</v>
      </c>
      <c r="D46" s="13" t="s">
        <v>92</v>
      </c>
      <c r="E46" s="31">
        <v>350</v>
      </c>
      <c r="F46" s="16">
        <v>60.47</v>
      </c>
      <c r="G46" s="32">
        <f t="shared" ref="G46:G77" si="8">ROUND(E46*F46,2)</f>
        <v>21164.5</v>
      </c>
      <c r="H46" s="31">
        <v>350</v>
      </c>
      <c r="I46" s="44"/>
      <c r="J46" s="32">
        <f t="shared" ref="J46:J77" si="9">ROUND(H46*I46,2)</f>
        <v>0</v>
      </c>
      <c r="K46" s="60" t="str">
        <f t="shared" si="1"/>
        <v/>
      </c>
      <c r="L46" s="16"/>
    </row>
    <row r="47" spans="1:12" ht="21" x14ac:dyDescent="0.35">
      <c r="A47" s="5" t="s">
        <v>93</v>
      </c>
      <c r="B47" s="6" t="s">
        <v>10</v>
      </c>
      <c r="C47" s="6" t="s">
        <v>17</v>
      </c>
      <c r="D47" s="13" t="s">
        <v>94</v>
      </c>
      <c r="E47" s="31">
        <v>350</v>
      </c>
      <c r="F47" s="16">
        <v>105.53</v>
      </c>
      <c r="G47" s="32">
        <f t="shared" si="8"/>
        <v>36935.5</v>
      </c>
      <c r="H47" s="31">
        <v>350</v>
      </c>
      <c r="I47" s="44"/>
      <c r="J47" s="32">
        <f t="shared" si="9"/>
        <v>0</v>
      </c>
      <c r="K47" s="60" t="str">
        <f t="shared" si="1"/>
        <v/>
      </c>
      <c r="L47" s="16"/>
    </row>
    <row r="48" spans="1:12" ht="21" x14ac:dyDescent="0.35">
      <c r="A48" s="5" t="s">
        <v>95</v>
      </c>
      <c r="B48" s="6" t="s">
        <v>10</v>
      </c>
      <c r="C48" s="6" t="s">
        <v>84</v>
      </c>
      <c r="D48" s="13" t="s">
        <v>96</v>
      </c>
      <c r="E48" s="31">
        <v>1</v>
      </c>
      <c r="F48" s="16">
        <v>6450.81</v>
      </c>
      <c r="G48" s="32">
        <f t="shared" si="8"/>
        <v>6450.81</v>
      </c>
      <c r="H48" s="31">
        <v>1</v>
      </c>
      <c r="I48" s="44"/>
      <c r="J48" s="32">
        <f t="shared" si="9"/>
        <v>0</v>
      </c>
      <c r="K48" s="60" t="str">
        <f t="shared" si="1"/>
        <v/>
      </c>
      <c r="L48" s="16"/>
    </row>
    <row r="49" spans="1:12" ht="21" x14ac:dyDescent="0.35">
      <c r="A49" s="5" t="s">
        <v>97</v>
      </c>
      <c r="B49" s="6" t="s">
        <v>10</v>
      </c>
      <c r="C49" s="6" t="s">
        <v>17</v>
      </c>
      <c r="D49" s="13" t="s">
        <v>98</v>
      </c>
      <c r="E49" s="31">
        <v>175</v>
      </c>
      <c r="F49" s="16">
        <v>180.83</v>
      </c>
      <c r="G49" s="32">
        <f t="shared" si="8"/>
        <v>31645.25</v>
      </c>
      <c r="H49" s="31">
        <v>175</v>
      </c>
      <c r="I49" s="44"/>
      <c r="J49" s="32">
        <f t="shared" si="9"/>
        <v>0</v>
      </c>
      <c r="K49" s="60" t="str">
        <f t="shared" si="1"/>
        <v/>
      </c>
      <c r="L49" s="16"/>
    </row>
    <row r="50" spans="1:12" ht="21" x14ac:dyDescent="0.35">
      <c r="A50" s="5" t="s">
        <v>99</v>
      </c>
      <c r="B50" s="6" t="s">
        <v>10</v>
      </c>
      <c r="C50" s="6" t="s">
        <v>84</v>
      </c>
      <c r="D50" s="13" t="s">
        <v>100</v>
      </c>
      <c r="E50" s="31">
        <v>4</v>
      </c>
      <c r="F50" s="16">
        <v>54.96</v>
      </c>
      <c r="G50" s="32">
        <f t="shared" si="8"/>
        <v>219.84</v>
      </c>
      <c r="H50" s="31">
        <v>4</v>
      </c>
      <c r="I50" s="44"/>
      <c r="J50" s="32">
        <f t="shared" si="9"/>
        <v>0</v>
      </c>
      <c r="K50" s="60" t="str">
        <f t="shared" si="1"/>
        <v/>
      </c>
      <c r="L50" s="16"/>
    </row>
    <row r="51" spans="1:12" ht="21" x14ac:dyDescent="0.35">
      <c r="A51" s="5" t="s">
        <v>101</v>
      </c>
      <c r="B51" s="6" t="s">
        <v>10</v>
      </c>
      <c r="C51" s="6" t="s">
        <v>84</v>
      </c>
      <c r="D51" s="13" t="s">
        <v>102</v>
      </c>
      <c r="E51" s="31">
        <v>8</v>
      </c>
      <c r="F51" s="16">
        <v>39.950000000000003</v>
      </c>
      <c r="G51" s="32">
        <f t="shared" si="8"/>
        <v>319.60000000000002</v>
      </c>
      <c r="H51" s="31">
        <v>8</v>
      </c>
      <c r="I51" s="44"/>
      <c r="J51" s="32">
        <f t="shared" si="9"/>
        <v>0</v>
      </c>
      <c r="K51" s="60" t="str">
        <f t="shared" si="1"/>
        <v/>
      </c>
      <c r="L51" s="16"/>
    </row>
    <row r="52" spans="1:12" x14ac:dyDescent="0.35">
      <c r="A52" s="5" t="s">
        <v>103</v>
      </c>
      <c r="B52" s="6" t="s">
        <v>10</v>
      </c>
      <c r="C52" s="6" t="s">
        <v>84</v>
      </c>
      <c r="D52" s="13" t="s">
        <v>104</v>
      </c>
      <c r="E52" s="31">
        <v>1</v>
      </c>
      <c r="F52" s="16">
        <v>228.9</v>
      </c>
      <c r="G52" s="32">
        <f t="shared" si="8"/>
        <v>228.9</v>
      </c>
      <c r="H52" s="31">
        <v>1</v>
      </c>
      <c r="I52" s="44"/>
      <c r="J52" s="32">
        <f t="shared" si="9"/>
        <v>0</v>
      </c>
      <c r="K52" s="60" t="str">
        <f t="shared" si="1"/>
        <v/>
      </c>
      <c r="L52" s="16"/>
    </row>
    <row r="53" spans="1:12" ht="21" x14ac:dyDescent="0.35">
      <c r="A53" s="5" t="s">
        <v>105</v>
      </c>
      <c r="B53" s="6" t="s">
        <v>10</v>
      </c>
      <c r="C53" s="6" t="s">
        <v>17</v>
      </c>
      <c r="D53" s="13" t="s">
        <v>106</v>
      </c>
      <c r="E53" s="31">
        <v>225</v>
      </c>
      <c r="F53" s="16">
        <v>9.6</v>
      </c>
      <c r="G53" s="32">
        <f t="shared" si="8"/>
        <v>2160</v>
      </c>
      <c r="H53" s="31">
        <v>225</v>
      </c>
      <c r="I53" s="44"/>
      <c r="J53" s="32">
        <f t="shared" si="9"/>
        <v>0</v>
      </c>
      <c r="K53" s="60" t="str">
        <f t="shared" si="1"/>
        <v/>
      </c>
      <c r="L53" s="16"/>
    </row>
    <row r="54" spans="1:12" x14ac:dyDescent="0.35">
      <c r="A54" s="5" t="s">
        <v>107</v>
      </c>
      <c r="B54" s="6" t="s">
        <v>10</v>
      </c>
      <c r="C54" s="6" t="s">
        <v>17</v>
      </c>
      <c r="D54" s="13" t="s">
        <v>108</v>
      </c>
      <c r="E54" s="31">
        <v>36</v>
      </c>
      <c r="F54" s="16">
        <v>4.99</v>
      </c>
      <c r="G54" s="32">
        <f t="shared" si="8"/>
        <v>179.64</v>
      </c>
      <c r="H54" s="31">
        <v>36</v>
      </c>
      <c r="I54" s="44"/>
      <c r="J54" s="32">
        <f t="shared" si="9"/>
        <v>0</v>
      </c>
      <c r="K54" s="60" t="str">
        <f t="shared" si="1"/>
        <v/>
      </c>
      <c r="L54" s="16"/>
    </row>
    <row r="55" spans="1:12" ht="21" x14ac:dyDescent="0.35">
      <c r="A55" s="5" t="s">
        <v>109</v>
      </c>
      <c r="B55" s="6" t="s">
        <v>10</v>
      </c>
      <c r="C55" s="6" t="s">
        <v>84</v>
      </c>
      <c r="D55" s="13" t="s">
        <v>110</v>
      </c>
      <c r="E55" s="31">
        <v>32</v>
      </c>
      <c r="F55" s="16">
        <v>174.29</v>
      </c>
      <c r="G55" s="32">
        <f t="shared" si="8"/>
        <v>5577.28</v>
      </c>
      <c r="H55" s="31">
        <v>32</v>
      </c>
      <c r="I55" s="44"/>
      <c r="J55" s="32">
        <f t="shared" si="9"/>
        <v>0</v>
      </c>
      <c r="K55" s="60" t="str">
        <f t="shared" si="1"/>
        <v/>
      </c>
      <c r="L55" s="16"/>
    </row>
    <row r="56" spans="1:12" ht="31.5" x14ac:dyDescent="0.35">
      <c r="A56" s="5" t="s">
        <v>111</v>
      </c>
      <c r="B56" s="6" t="s">
        <v>10</v>
      </c>
      <c r="C56" s="6" t="s">
        <v>84</v>
      </c>
      <c r="D56" s="13" t="s">
        <v>112</v>
      </c>
      <c r="E56" s="31">
        <v>8</v>
      </c>
      <c r="F56" s="16">
        <v>219.95</v>
      </c>
      <c r="G56" s="32">
        <f t="shared" si="8"/>
        <v>1759.6</v>
      </c>
      <c r="H56" s="31">
        <v>8</v>
      </c>
      <c r="I56" s="44"/>
      <c r="J56" s="32">
        <f t="shared" si="9"/>
        <v>0</v>
      </c>
      <c r="K56" s="60" t="str">
        <f t="shared" si="1"/>
        <v/>
      </c>
      <c r="L56" s="16"/>
    </row>
    <row r="57" spans="1:12" ht="21" x14ac:dyDescent="0.35">
      <c r="A57" s="5" t="s">
        <v>113</v>
      </c>
      <c r="B57" s="6" t="s">
        <v>10</v>
      </c>
      <c r="C57" s="6" t="s">
        <v>17</v>
      </c>
      <c r="D57" s="13" t="s">
        <v>114</v>
      </c>
      <c r="E57" s="31">
        <v>300</v>
      </c>
      <c r="F57" s="16">
        <v>6.18</v>
      </c>
      <c r="G57" s="32">
        <f t="shared" si="8"/>
        <v>1854</v>
      </c>
      <c r="H57" s="31">
        <v>300</v>
      </c>
      <c r="I57" s="44"/>
      <c r="J57" s="32">
        <f t="shared" si="9"/>
        <v>0</v>
      </c>
      <c r="K57" s="60" t="str">
        <f t="shared" si="1"/>
        <v/>
      </c>
      <c r="L57" s="16"/>
    </row>
    <row r="58" spans="1:12" x14ac:dyDescent="0.35">
      <c r="A58" s="5" t="s">
        <v>115</v>
      </c>
      <c r="B58" s="6" t="s">
        <v>10</v>
      </c>
      <c r="C58" s="6" t="s">
        <v>17</v>
      </c>
      <c r="D58" s="13" t="s">
        <v>116</v>
      </c>
      <c r="E58" s="31">
        <v>175</v>
      </c>
      <c r="F58" s="16">
        <v>30</v>
      </c>
      <c r="G58" s="32">
        <f t="shared" si="8"/>
        <v>5250</v>
      </c>
      <c r="H58" s="31">
        <v>175</v>
      </c>
      <c r="I58" s="44"/>
      <c r="J58" s="32">
        <f t="shared" si="9"/>
        <v>0</v>
      </c>
      <c r="K58" s="60" t="str">
        <f t="shared" si="1"/>
        <v/>
      </c>
      <c r="L58" s="16"/>
    </row>
    <row r="59" spans="1:12" ht="21" x14ac:dyDescent="0.35">
      <c r="A59" s="5" t="s">
        <v>117</v>
      </c>
      <c r="B59" s="6" t="s">
        <v>10</v>
      </c>
      <c r="C59" s="6" t="s">
        <v>84</v>
      </c>
      <c r="D59" s="13" t="s">
        <v>118</v>
      </c>
      <c r="E59" s="31">
        <v>4</v>
      </c>
      <c r="F59" s="16">
        <v>858.6</v>
      </c>
      <c r="G59" s="32">
        <f t="shared" si="8"/>
        <v>3434.4</v>
      </c>
      <c r="H59" s="31">
        <v>4</v>
      </c>
      <c r="I59" s="44"/>
      <c r="J59" s="32">
        <f t="shared" si="9"/>
        <v>0</v>
      </c>
      <c r="K59" s="60" t="str">
        <f t="shared" si="1"/>
        <v/>
      </c>
      <c r="L59" s="16"/>
    </row>
    <row r="60" spans="1:12" x14ac:dyDescent="0.35">
      <c r="A60" s="5" t="s">
        <v>119</v>
      </c>
      <c r="B60" s="6" t="s">
        <v>10</v>
      </c>
      <c r="C60" s="6" t="s">
        <v>84</v>
      </c>
      <c r="D60" s="13" t="s">
        <v>120</v>
      </c>
      <c r="E60" s="31">
        <v>1</v>
      </c>
      <c r="F60" s="16">
        <v>10176</v>
      </c>
      <c r="G60" s="32">
        <f t="shared" si="8"/>
        <v>10176</v>
      </c>
      <c r="H60" s="31">
        <v>1</v>
      </c>
      <c r="I60" s="44"/>
      <c r="J60" s="32">
        <f t="shared" si="9"/>
        <v>0</v>
      </c>
      <c r="K60" s="60" t="str">
        <f t="shared" si="1"/>
        <v/>
      </c>
      <c r="L60" s="16"/>
    </row>
    <row r="61" spans="1:12" ht="21" x14ac:dyDescent="0.35">
      <c r="A61" s="5" t="s">
        <v>121</v>
      </c>
      <c r="B61" s="6" t="s">
        <v>10</v>
      </c>
      <c r="C61" s="6" t="s">
        <v>84</v>
      </c>
      <c r="D61" s="13" t="s">
        <v>122</v>
      </c>
      <c r="E61" s="31">
        <v>1</v>
      </c>
      <c r="F61" s="16">
        <v>126860.8</v>
      </c>
      <c r="G61" s="32">
        <f t="shared" si="8"/>
        <v>126860.8</v>
      </c>
      <c r="H61" s="31">
        <v>1</v>
      </c>
      <c r="I61" s="44"/>
      <c r="J61" s="32">
        <f t="shared" si="9"/>
        <v>0</v>
      </c>
      <c r="K61" s="60" t="str">
        <f t="shared" si="1"/>
        <v/>
      </c>
      <c r="L61" s="16"/>
    </row>
    <row r="62" spans="1:12" ht="21" x14ac:dyDescent="0.35">
      <c r="A62" s="5" t="s">
        <v>123</v>
      </c>
      <c r="B62" s="6" t="s">
        <v>10</v>
      </c>
      <c r="C62" s="6" t="s">
        <v>84</v>
      </c>
      <c r="D62" s="13" t="s">
        <v>124</v>
      </c>
      <c r="E62" s="31">
        <v>4</v>
      </c>
      <c r="F62" s="16">
        <v>55.15</v>
      </c>
      <c r="G62" s="32">
        <f t="shared" si="8"/>
        <v>220.6</v>
      </c>
      <c r="H62" s="31">
        <v>4</v>
      </c>
      <c r="I62" s="44"/>
      <c r="J62" s="32">
        <f t="shared" si="9"/>
        <v>0</v>
      </c>
      <c r="K62" s="60" t="str">
        <f t="shared" si="1"/>
        <v/>
      </c>
      <c r="L62" s="16"/>
    </row>
    <row r="63" spans="1:12" x14ac:dyDescent="0.35">
      <c r="A63" s="5" t="s">
        <v>125</v>
      </c>
      <c r="B63" s="6" t="s">
        <v>10</v>
      </c>
      <c r="C63" s="6" t="s">
        <v>17</v>
      </c>
      <c r="D63" s="13" t="s">
        <v>126</v>
      </c>
      <c r="E63" s="31">
        <v>20</v>
      </c>
      <c r="F63" s="16">
        <v>14.76</v>
      </c>
      <c r="G63" s="32">
        <f t="shared" si="8"/>
        <v>295.2</v>
      </c>
      <c r="H63" s="31">
        <v>20</v>
      </c>
      <c r="I63" s="44"/>
      <c r="J63" s="32">
        <f t="shared" si="9"/>
        <v>0</v>
      </c>
      <c r="K63" s="60" t="str">
        <f t="shared" si="1"/>
        <v/>
      </c>
      <c r="L63" s="16"/>
    </row>
    <row r="64" spans="1:12" x14ac:dyDescent="0.35">
      <c r="A64" s="5" t="s">
        <v>127</v>
      </c>
      <c r="B64" s="6" t="s">
        <v>10</v>
      </c>
      <c r="C64" s="6" t="s">
        <v>28</v>
      </c>
      <c r="D64" s="13" t="s">
        <v>128</v>
      </c>
      <c r="E64" s="31">
        <v>49.86</v>
      </c>
      <c r="F64" s="16">
        <v>47.07</v>
      </c>
      <c r="G64" s="32">
        <f t="shared" si="8"/>
        <v>2346.91</v>
      </c>
      <c r="H64" s="31">
        <v>49.86</v>
      </c>
      <c r="I64" s="44"/>
      <c r="J64" s="32">
        <f t="shared" si="9"/>
        <v>0</v>
      </c>
      <c r="K64" s="60" t="str">
        <f t="shared" si="1"/>
        <v/>
      </c>
      <c r="L64" s="16"/>
    </row>
    <row r="65" spans="1:12" x14ac:dyDescent="0.35">
      <c r="A65" s="5" t="s">
        <v>129</v>
      </c>
      <c r="B65" s="6" t="s">
        <v>10</v>
      </c>
      <c r="C65" s="6" t="s">
        <v>84</v>
      </c>
      <c r="D65" s="13" t="s">
        <v>130</v>
      </c>
      <c r="E65" s="31">
        <v>1</v>
      </c>
      <c r="F65" s="16">
        <v>394.25</v>
      </c>
      <c r="G65" s="32">
        <f t="shared" si="8"/>
        <v>394.25</v>
      </c>
      <c r="H65" s="31">
        <v>1</v>
      </c>
      <c r="I65" s="44"/>
      <c r="J65" s="32">
        <f t="shared" si="9"/>
        <v>0</v>
      </c>
      <c r="K65" s="60" t="str">
        <f t="shared" si="1"/>
        <v/>
      </c>
      <c r="L65" s="16"/>
    </row>
    <row r="66" spans="1:12" ht="21" x14ac:dyDescent="0.35">
      <c r="A66" s="5" t="s">
        <v>131</v>
      </c>
      <c r="B66" s="6" t="s">
        <v>10</v>
      </c>
      <c r="C66" s="6" t="s">
        <v>84</v>
      </c>
      <c r="D66" s="13" t="s">
        <v>132</v>
      </c>
      <c r="E66" s="31">
        <v>20</v>
      </c>
      <c r="F66" s="16">
        <v>3.95</v>
      </c>
      <c r="G66" s="32">
        <f t="shared" si="8"/>
        <v>79</v>
      </c>
      <c r="H66" s="31">
        <v>20</v>
      </c>
      <c r="I66" s="44"/>
      <c r="J66" s="32">
        <f t="shared" si="9"/>
        <v>0</v>
      </c>
      <c r="K66" s="60" t="str">
        <f t="shared" si="1"/>
        <v/>
      </c>
      <c r="L66" s="16"/>
    </row>
    <row r="67" spans="1:12" ht="31.5" x14ac:dyDescent="0.35">
      <c r="A67" s="5" t="s">
        <v>133</v>
      </c>
      <c r="B67" s="6" t="s">
        <v>10</v>
      </c>
      <c r="C67" s="6" t="s">
        <v>84</v>
      </c>
      <c r="D67" s="13" t="s">
        <v>134</v>
      </c>
      <c r="E67" s="31">
        <v>20</v>
      </c>
      <c r="F67" s="16">
        <v>80.23</v>
      </c>
      <c r="G67" s="32">
        <f t="shared" si="8"/>
        <v>1604.6</v>
      </c>
      <c r="H67" s="31">
        <v>20</v>
      </c>
      <c r="I67" s="44"/>
      <c r="J67" s="32">
        <f t="shared" si="9"/>
        <v>0</v>
      </c>
      <c r="K67" s="60" t="str">
        <f t="shared" si="1"/>
        <v/>
      </c>
      <c r="L67" s="16"/>
    </row>
    <row r="68" spans="1:12" x14ac:dyDescent="0.35">
      <c r="A68" s="5" t="s">
        <v>135</v>
      </c>
      <c r="B68" s="6" t="s">
        <v>10</v>
      </c>
      <c r="C68" s="6" t="s">
        <v>84</v>
      </c>
      <c r="D68" s="13" t="s">
        <v>136</v>
      </c>
      <c r="E68" s="31">
        <v>1</v>
      </c>
      <c r="F68" s="16">
        <v>137.54</v>
      </c>
      <c r="G68" s="32">
        <f t="shared" si="8"/>
        <v>137.54</v>
      </c>
      <c r="H68" s="31">
        <v>1</v>
      </c>
      <c r="I68" s="44"/>
      <c r="J68" s="32">
        <f t="shared" si="9"/>
        <v>0</v>
      </c>
      <c r="K68" s="60" t="str">
        <f t="shared" ref="K68:K131" si="10">+IF(AND(I68&lt;&gt;"",I68&gt;F68),"Valor mayor del permitido","")</f>
        <v/>
      </c>
      <c r="L68" s="16"/>
    </row>
    <row r="69" spans="1:12" x14ac:dyDescent="0.35">
      <c r="A69" s="5" t="s">
        <v>137</v>
      </c>
      <c r="B69" s="6" t="s">
        <v>10</v>
      </c>
      <c r="C69" s="6" t="s">
        <v>138</v>
      </c>
      <c r="D69" s="13" t="s">
        <v>139</v>
      </c>
      <c r="E69" s="31">
        <v>21103.64</v>
      </c>
      <c r="F69" s="16">
        <v>1.54</v>
      </c>
      <c r="G69" s="32">
        <f t="shared" si="8"/>
        <v>32499.61</v>
      </c>
      <c r="H69" s="31">
        <v>21103.64</v>
      </c>
      <c r="I69" s="44"/>
      <c r="J69" s="32">
        <f t="shared" si="9"/>
        <v>0</v>
      </c>
      <c r="K69" s="60" t="str">
        <f t="shared" si="10"/>
        <v/>
      </c>
      <c r="L69" s="16"/>
    </row>
    <row r="70" spans="1:12" ht="21" x14ac:dyDescent="0.35">
      <c r="A70" s="5" t="s">
        <v>140</v>
      </c>
      <c r="B70" s="6" t="s">
        <v>10</v>
      </c>
      <c r="C70" s="6" t="s">
        <v>17</v>
      </c>
      <c r="D70" s="13" t="s">
        <v>141</v>
      </c>
      <c r="E70" s="31">
        <v>100</v>
      </c>
      <c r="F70" s="16">
        <v>3.26</v>
      </c>
      <c r="G70" s="32">
        <f t="shared" si="8"/>
        <v>326</v>
      </c>
      <c r="H70" s="31">
        <v>100</v>
      </c>
      <c r="I70" s="44"/>
      <c r="J70" s="32">
        <f t="shared" si="9"/>
        <v>0</v>
      </c>
      <c r="K70" s="60" t="str">
        <f t="shared" si="10"/>
        <v/>
      </c>
      <c r="L70" s="16"/>
    </row>
    <row r="71" spans="1:12" ht="31.5" x14ac:dyDescent="0.35">
      <c r="A71" s="5" t="s">
        <v>142</v>
      </c>
      <c r="B71" s="6" t="s">
        <v>10</v>
      </c>
      <c r="C71" s="6" t="s">
        <v>28</v>
      </c>
      <c r="D71" s="13" t="s">
        <v>143</v>
      </c>
      <c r="E71" s="31">
        <v>53.44</v>
      </c>
      <c r="F71" s="16">
        <v>69.47</v>
      </c>
      <c r="G71" s="32">
        <f t="shared" si="8"/>
        <v>3712.48</v>
      </c>
      <c r="H71" s="31">
        <v>53.44</v>
      </c>
      <c r="I71" s="44"/>
      <c r="J71" s="32">
        <f t="shared" si="9"/>
        <v>0</v>
      </c>
      <c r="K71" s="60" t="str">
        <f t="shared" si="10"/>
        <v/>
      </c>
      <c r="L71" s="16"/>
    </row>
    <row r="72" spans="1:12" ht="21" x14ac:dyDescent="0.35">
      <c r="A72" s="5" t="s">
        <v>144</v>
      </c>
      <c r="B72" s="6" t="s">
        <v>10</v>
      </c>
      <c r="C72" s="6" t="s">
        <v>28</v>
      </c>
      <c r="D72" s="13" t="s">
        <v>145</v>
      </c>
      <c r="E72" s="31">
        <v>270.31</v>
      </c>
      <c r="F72" s="16">
        <v>178.72</v>
      </c>
      <c r="G72" s="32">
        <f t="shared" si="8"/>
        <v>48309.8</v>
      </c>
      <c r="H72" s="31">
        <v>270.31</v>
      </c>
      <c r="I72" s="44"/>
      <c r="J72" s="32">
        <f t="shared" si="9"/>
        <v>0</v>
      </c>
      <c r="K72" s="60" t="str">
        <f t="shared" si="10"/>
        <v/>
      </c>
      <c r="L72" s="16"/>
    </row>
    <row r="73" spans="1:12" ht="21" x14ac:dyDescent="0.35">
      <c r="A73" s="5" t="s">
        <v>146</v>
      </c>
      <c r="B73" s="6" t="s">
        <v>10</v>
      </c>
      <c r="C73" s="6" t="s">
        <v>84</v>
      </c>
      <c r="D73" s="13" t="s">
        <v>147</v>
      </c>
      <c r="E73" s="31">
        <v>3</v>
      </c>
      <c r="F73" s="16">
        <v>165.01</v>
      </c>
      <c r="G73" s="32">
        <f t="shared" si="8"/>
        <v>495.03</v>
      </c>
      <c r="H73" s="31">
        <v>3</v>
      </c>
      <c r="I73" s="44"/>
      <c r="J73" s="32">
        <f t="shared" si="9"/>
        <v>0</v>
      </c>
      <c r="K73" s="60" t="str">
        <f t="shared" si="10"/>
        <v/>
      </c>
      <c r="L73" s="16"/>
    </row>
    <row r="74" spans="1:12" ht="21" x14ac:dyDescent="0.35">
      <c r="A74" s="5" t="s">
        <v>148</v>
      </c>
      <c r="B74" s="6" t="s">
        <v>10</v>
      </c>
      <c r="C74" s="6" t="s">
        <v>84</v>
      </c>
      <c r="D74" s="13" t="s">
        <v>149</v>
      </c>
      <c r="E74" s="31">
        <v>20</v>
      </c>
      <c r="F74" s="16">
        <v>81.010000000000005</v>
      </c>
      <c r="G74" s="32">
        <f t="shared" si="8"/>
        <v>1620.2</v>
      </c>
      <c r="H74" s="31">
        <v>20</v>
      </c>
      <c r="I74" s="44"/>
      <c r="J74" s="32">
        <f t="shared" si="9"/>
        <v>0</v>
      </c>
      <c r="K74" s="60" t="str">
        <f t="shared" si="10"/>
        <v/>
      </c>
      <c r="L74" s="16"/>
    </row>
    <row r="75" spans="1:12" x14ac:dyDescent="0.35">
      <c r="A75" s="5" t="s">
        <v>150</v>
      </c>
      <c r="B75" s="6" t="s">
        <v>10</v>
      </c>
      <c r="C75" s="6" t="s">
        <v>84</v>
      </c>
      <c r="D75" s="13" t="s">
        <v>151</v>
      </c>
      <c r="E75" s="31">
        <v>20</v>
      </c>
      <c r="F75" s="16">
        <v>14.28</v>
      </c>
      <c r="G75" s="32">
        <f t="shared" si="8"/>
        <v>285.60000000000002</v>
      </c>
      <c r="H75" s="31">
        <v>20</v>
      </c>
      <c r="I75" s="44"/>
      <c r="J75" s="32">
        <f t="shared" si="9"/>
        <v>0</v>
      </c>
      <c r="K75" s="60" t="str">
        <f t="shared" si="10"/>
        <v/>
      </c>
      <c r="L75" s="16"/>
    </row>
    <row r="76" spans="1:12" x14ac:dyDescent="0.35">
      <c r="A76" s="5" t="s">
        <v>152</v>
      </c>
      <c r="B76" s="6" t="s">
        <v>10</v>
      </c>
      <c r="C76" s="6" t="s">
        <v>31</v>
      </c>
      <c r="D76" s="13" t="s">
        <v>153</v>
      </c>
      <c r="E76" s="31">
        <v>2.77</v>
      </c>
      <c r="F76" s="16">
        <v>70.78</v>
      </c>
      <c r="G76" s="32">
        <f t="shared" si="8"/>
        <v>196.06</v>
      </c>
      <c r="H76" s="31">
        <v>2.77</v>
      </c>
      <c r="I76" s="44"/>
      <c r="J76" s="32">
        <f t="shared" si="9"/>
        <v>0</v>
      </c>
      <c r="K76" s="60" t="str">
        <f t="shared" si="10"/>
        <v/>
      </c>
      <c r="L76" s="16"/>
    </row>
    <row r="77" spans="1:12" x14ac:dyDescent="0.35">
      <c r="A77" s="7"/>
      <c r="B77" s="7"/>
      <c r="C77" s="7"/>
      <c r="D77" s="46" t="s">
        <v>154</v>
      </c>
      <c r="E77" s="47">
        <v>1</v>
      </c>
      <c r="F77" s="48">
        <f>SUM(G46:G76)</f>
        <v>346739</v>
      </c>
      <c r="G77" s="49">
        <f t="shared" si="8"/>
        <v>346739</v>
      </c>
      <c r="H77" s="47">
        <v>1</v>
      </c>
      <c r="I77" s="16">
        <f>SUM(J46:J76)</f>
        <v>0</v>
      </c>
      <c r="J77" s="49">
        <f t="shared" si="9"/>
        <v>0</v>
      </c>
      <c r="K77" s="60" t="str">
        <f t="shared" si="10"/>
        <v/>
      </c>
      <c r="L77" s="16"/>
    </row>
    <row r="78" spans="1:12" ht="1" customHeight="1" x14ac:dyDescent="0.35">
      <c r="A78" s="8"/>
      <c r="B78" s="8"/>
      <c r="C78" s="8"/>
      <c r="D78" s="50"/>
      <c r="E78" s="51"/>
      <c r="F78" s="8"/>
      <c r="G78" s="52"/>
      <c r="H78" s="51"/>
      <c r="I78" s="16"/>
      <c r="J78" s="52"/>
      <c r="K78" s="60" t="str">
        <f t="shared" si="10"/>
        <v/>
      </c>
      <c r="L78" s="16"/>
    </row>
    <row r="79" spans="1:12" x14ac:dyDescent="0.35">
      <c r="A79" s="4" t="s">
        <v>155</v>
      </c>
      <c r="B79" s="4" t="s">
        <v>6</v>
      </c>
      <c r="C79" s="4" t="s">
        <v>7</v>
      </c>
      <c r="D79" s="12" t="s">
        <v>156</v>
      </c>
      <c r="E79" s="28">
        <f t="shared" ref="E79:J79" si="11">E92</f>
        <v>1</v>
      </c>
      <c r="F79" s="29">
        <f t="shared" si="11"/>
        <v>48248.6</v>
      </c>
      <c r="G79" s="30">
        <f t="shared" si="11"/>
        <v>48248.6</v>
      </c>
      <c r="H79" s="28">
        <f t="shared" si="11"/>
        <v>1</v>
      </c>
      <c r="I79" s="29">
        <f t="shared" si="11"/>
        <v>0</v>
      </c>
      <c r="J79" s="30">
        <f t="shared" si="11"/>
        <v>0</v>
      </c>
      <c r="K79" s="60" t="str">
        <f t="shared" si="10"/>
        <v/>
      </c>
      <c r="L79" s="16"/>
    </row>
    <row r="80" spans="1:12" ht="21" x14ac:dyDescent="0.35">
      <c r="A80" s="5" t="s">
        <v>157</v>
      </c>
      <c r="B80" s="6" t="s">
        <v>10</v>
      </c>
      <c r="C80" s="6" t="s">
        <v>17</v>
      </c>
      <c r="D80" s="13" t="s">
        <v>158</v>
      </c>
      <c r="E80" s="31">
        <v>115</v>
      </c>
      <c r="F80" s="16">
        <v>13.37</v>
      </c>
      <c r="G80" s="32">
        <f t="shared" ref="G80:G92" si="12">ROUND(E80*F80,2)</f>
        <v>1537.55</v>
      </c>
      <c r="H80" s="31">
        <v>115</v>
      </c>
      <c r="I80" s="44"/>
      <c r="J80" s="32">
        <f t="shared" ref="J80:J92" si="13">ROUND(H80*I80,2)</f>
        <v>0</v>
      </c>
      <c r="K80" s="60" t="str">
        <f t="shared" si="10"/>
        <v/>
      </c>
      <c r="L80" s="16"/>
    </row>
    <row r="81" spans="1:12" x14ac:dyDescent="0.35">
      <c r="A81" s="5" t="s">
        <v>159</v>
      </c>
      <c r="B81" s="6" t="s">
        <v>10</v>
      </c>
      <c r="C81" s="6" t="s">
        <v>84</v>
      </c>
      <c r="D81" s="13" t="s">
        <v>160</v>
      </c>
      <c r="E81" s="31">
        <v>170</v>
      </c>
      <c r="F81" s="16">
        <v>20.48</v>
      </c>
      <c r="G81" s="32">
        <f t="shared" si="12"/>
        <v>3481.6</v>
      </c>
      <c r="H81" s="31">
        <v>170</v>
      </c>
      <c r="I81" s="44"/>
      <c r="J81" s="32">
        <f t="shared" si="13"/>
        <v>0</v>
      </c>
      <c r="K81" s="60" t="str">
        <f t="shared" si="10"/>
        <v/>
      </c>
      <c r="L81" s="16"/>
    </row>
    <row r="82" spans="1:12" x14ac:dyDescent="0.35">
      <c r="A82" s="5" t="s">
        <v>161</v>
      </c>
      <c r="B82" s="6" t="s">
        <v>10</v>
      </c>
      <c r="C82" s="6" t="s">
        <v>84</v>
      </c>
      <c r="D82" s="13" t="s">
        <v>162</v>
      </c>
      <c r="E82" s="31">
        <v>6</v>
      </c>
      <c r="F82" s="16">
        <v>29.12</v>
      </c>
      <c r="G82" s="32">
        <f t="shared" si="12"/>
        <v>174.72</v>
      </c>
      <c r="H82" s="31">
        <v>6</v>
      </c>
      <c r="I82" s="44"/>
      <c r="J82" s="32">
        <f t="shared" si="13"/>
        <v>0</v>
      </c>
      <c r="K82" s="60" t="str">
        <f t="shared" si="10"/>
        <v/>
      </c>
      <c r="L82" s="16"/>
    </row>
    <row r="83" spans="1:12" x14ac:dyDescent="0.35">
      <c r="A83" s="5" t="s">
        <v>163</v>
      </c>
      <c r="B83" s="6" t="s">
        <v>10</v>
      </c>
      <c r="C83" s="6" t="s">
        <v>84</v>
      </c>
      <c r="D83" s="13" t="s">
        <v>164</v>
      </c>
      <c r="E83" s="31">
        <v>90</v>
      </c>
      <c r="F83" s="16">
        <v>100.7</v>
      </c>
      <c r="G83" s="32">
        <f t="shared" si="12"/>
        <v>9063</v>
      </c>
      <c r="H83" s="31">
        <v>90</v>
      </c>
      <c r="I83" s="44"/>
      <c r="J83" s="32">
        <f t="shared" si="13"/>
        <v>0</v>
      </c>
      <c r="K83" s="60" t="str">
        <f t="shared" si="10"/>
        <v/>
      </c>
      <c r="L83" s="16"/>
    </row>
    <row r="84" spans="1:12" x14ac:dyDescent="0.35">
      <c r="A84" s="5" t="s">
        <v>165</v>
      </c>
      <c r="B84" s="6" t="s">
        <v>10</v>
      </c>
      <c r="C84" s="6" t="s">
        <v>17</v>
      </c>
      <c r="D84" s="13" t="s">
        <v>166</v>
      </c>
      <c r="E84" s="31">
        <v>300</v>
      </c>
      <c r="F84" s="16">
        <v>4.0199999999999996</v>
      </c>
      <c r="G84" s="32">
        <f t="shared" si="12"/>
        <v>1206</v>
      </c>
      <c r="H84" s="31">
        <v>300</v>
      </c>
      <c r="I84" s="44"/>
      <c r="J84" s="32">
        <f t="shared" si="13"/>
        <v>0</v>
      </c>
      <c r="K84" s="60" t="str">
        <f t="shared" si="10"/>
        <v/>
      </c>
      <c r="L84" s="16"/>
    </row>
    <row r="85" spans="1:12" ht="21" x14ac:dyDescent="0.35">
      <c r="A85" s="5" t="s">
        <v>167</v>
      </c>
      <c r="B85" s="6" t="s">
        <v>10</v>
      </c>
      <c r="C85" s="6" t="s">
        <v>20</v>
      </c>
      <c r="D85" s="13" t="s">
        <v>168</v>
      </c>
      <c r="E85" s="31">
        <v>25</v>
      </c>
      <c r="F85" s="16">
        <v>27</v>
      </c>
      <c r="G85" s="32">
        <f t="shared" si="12"/>
        <v>675</v>
      </c>
      <c r="H85" s="31">
        <v>25</v>
      </c>
      <c r="I85" s="44"/>
      <c r="J85" s="32">
        <f t="shared" si="13"/>
        <v>0</v>
      </c>
      <c r="K85" s="60" t="str">
        <f t="shared" si="10"/>
        <v/>
      </c>
      <c r="L85" s="16"/>
    </row>
    <row r="86" spans="1:12" ht="21" x14ac:dyDescent="0.35">
      <c r="A86" s="5" t="s">
        <v>169</v>
      </c>
      <c r="B86" s="6" t="s">
        <v>10</v>
      </c>
      <c r="C86" s="6" t="s">
        <v>20</v>
      </c>
      <c r="D86" s="13" t="s">
        <v>170</v>
      </c>
      <c r="E86" s="31">
        <v>370</v>
      </c>
      <c r="F86" s="16">
        <v>19.45</v>
      </c>
      <c r="G86" s="32">
        <f t="shared" si="12"/>
        <v>7196.5</v>
      </c>
      <c r="H86" s="31">
        <v>370</v>
      </c>
      <c r="I86" s="44"/>
      <c r="J86" s="32">
        <f t="shared" si="13"/>
        <v>0</v>
      </c>
      <c r="K86" s="60" t="str">
        <f t="shared" si="10"/>
        <v/>
      </c>
      <c r="L86" s="16"/>
    </row>
    <row r="87" spans="1:12" x14ac:dyDescent="0.35">
      <c r="A87" s="5" t="s">
        <v>171</v>
      </c>
      <c r="B87" s="6" t="s">
        <v>10</v>
      </c>
      <c r="C87" s="6" t="s">
        <v>17</v>
      </c>
      <c r="D87" s="13" t="s">
        <v>172</v>
      </c>
      <c r="E87" s="31">
        <v>175</v>
      </c>
      <c r="F87" s="16">
        <v>1.44</v>
      </c>
      <c r="G87" s="32">
        <f t="shared" si="12"/>
        <v>252</v>
      </c>
      <c r="H87" s="31">
        <v>175</v>
      </c>
      <c r="I87" s="44"/>
      <c r="J87" s="32">
        <f t="shared" si="13"/>
        <v>0</v>
      </c>
      <c r="K87" s="60" t="str">
        <f t="shared" si="10"/>
        <v/>
      </c>
      <c r="L87" s="16"/>
    </row>
    <row r="88" spans="1:12" ht="21" x14ac:dyDescent="0.35">
      <c r="A88" s="5" t="s">
        <v>173</v>
      </c>
      <c r="B88" s="6" t="s">
        <v>10</v>
      </c>
      <c r="C88" s="6" t="s">
        <v>84</v>
      </c>
      <c r="D88" s="13" t="s">
        <v>174</v>
      </c>
      <c r="E88" s="31">
        <v>1</v>
      </c>
      <c r="F88" s="16">
        <v>670.73</v>
      </c>
      <c r="G88" s="32">
        <f t="shared" si="12"/>
        <v>670.73</v>
      </c>
      <c r="H88" s="31">
        <v>1</v>
      </c>
      <c r="I88" s="44"/>
      <c r="J88" s="32">
        <f t="shared" si="13"/>
        <v>0</v>
      </c>
      <c r="K88" s="60" t="str">
        <f t="shared" si="10"/>
        <v/>
      </c>
      <c r="L88" s="16"/>
    </row>
    <row r="89" spans="1:12" ht="21" x14ac:dyDescent="0.35">
      <c r="A89" s="5" t="s">
        <v>175</v>
      </c>
      <c r="B89" s="6" t="s">
        <v>10</v>
      </c>
      <c r="C89" s="6" t="s">
        <v>17</v>
      </c>
      <c r="D89" s="13" t="s">
        <v>176</v>
      </c>
      <c r="E89" s="31">
        <v>120</v>
      </c>
      <c r="F89" s="16">
        <v>50.71</v>
      </c>
      <c r="G89" s="32">
        <f t="shared" si="12"/>
        <v>6085.2</v>
      </c>
      <c r="H89" s="31">
        <v>120</v>
      </c>
      <c r="I89" s="44"/>
      <c r="J89" s="32">
        <f t="shared" si="13"/>
        <v>0</v>
      </c>
      <c r="K89" s="60" t="str">
        <f t="shared" si="10"/>
        <v/>
      </c>
      <c r="L89" s="16"/>
    </row>
    <row r="90" spans="1:12" ht="21" x14ac:dyDescent="0.35">
      <c r="A90" s="5" t="s">
        <v>177</v>
      </c>
      <c r="B90" s="6" t="s">
        <v>10</v>
      </c>
      <c r="C90" s="6" t="s">
        <v>20</v>
      </c>
      <c r="D90" s="13" t="s">
        <v>178</v>
      </c>
      <c r="E90" s="31">
        <v>560</v>
      </c>
      <c r="F90" s="16">
        <v>31.19</v>
      </c>
      <c r="G90" s="32">
        <f t="shared" si="12"/>
        <v>17466.400000000001</v>
      </c>
      <c r="H90" s="31">
        <v>560</v>
      </c>
      <c r="I90" s="44"/>
      <c r="J90" s="32">
        <f t="shared" si="13"/>
        <v>0</v>
      </c>
      <c r="K90" s="60" t="str">
        <f t="shared" si="10"/>
        <v/>
      </c>
      <c r="L90" s="16"/>
    </row>
    <row r="91" spans="1:12" x14ac:dyDescent="0.35">
      <c r="A91" s="5" t="s">
        <v>179</v>
      </c>
      <c r="B91" s="6" t="s">
        <v>10</v>
      </c>
      <c r="C91" s="6" t="s">
        <v>84</v>
      </c>
      <c r="D91" s="13" t="s">
        <v>180</v>
      </c>
      <c r="E91" s="31">
        <v>10</v>
      </c>
      <c r="F91" s="16">
        <v>43.99</v>
      </c>
      <c r="G91" s="32">
        <f t="shared" si="12"/>
        <v>439.9</v>
      </c>
      <c r="H91" s="31">
        <v>10</v>
      </c>
      <c r="I91" s="44"/>
      <c r="J91" s="32">
        <f t="shared" si="13"/>
        <v>0</v>
      </c>
      <c r="K91" s="60" t="str">
        <f t="shared" si="10"/>
        <v/>
      </c>
      <c r="L91" s="16"/>
    </row>
    <row r="92" spans="1:12" x14ac:dyDescent="0.35">
      <c r="A92" s="7"/>
      <c r="B92" s="7"/>
      <c r="C92" s="7"/>
      <c r="D92" s="46" t="s">
        <v>181</v>
      </c>
      <c r="E92" s="47">
        <v>1</v>
      </c>
      <c r="F92" s="48">
        <f>SUM(G80:G91)</f>
        <v>48248.6</v>
      </c>
      <c r="G92" s="49">
        <f t="shared" si="12"/>
        <v>48248.6</v>
      </c>
      <c r="H92" s="47">
        <v>1</v>
      </c>
      <c r="I92" s="16">
        <f>SUM(J80:J91)</f>
        <v>0</v>
      </c>
      <c r="J92" s="49">
        <f t="shared" si="13"/>
        <v>0</v>
      </c>
      <c r="K92" s="60" t="str">
        <f t="shared" si="10"/>
        <v/>
      </c>
      <c r="L92" s="16"/>
    </row>
    <row r="93" spans="1:12" ht="1" customHeight="1" x14ac:dyDescent="0.35">
      <c r="A93" s="8"/>
      <c r="B93" s="8"/>
      <c r="C93" s="8"/>
      <c r="D93" s="50"/>
      <c r="E93" s="51"/>
      <c r="F93" s="8"/>
      <c r="G93" s="52"/>
      <c r="H93" s="51"/>
      <c r="I93" s="16"/>
      <c r="J93" s="52"/>
      <c r="K93" s="60" t="str">
        <f t="shared" si="10"/>
        <v/>
      </c>
      <c r="L93" s="16"/>
    </row>
    <row r="94" spans="1:12" x14ac:dyDescent="0.35">
      <c r="A94" s="4" t="s">
        <v>182</v>
      </c>
      <c r="B94" s="4" t="s">
        <v>6</v>
      </c>
      <c r="C94" s="4" t="s">
        <v>7</v>
      </c>
      <c r="D94" s="12" t="s">
        <v>183</v>
      </c>
      <c r="E94" s="28">
        <f t="shared" ref="E94:J94" si="14">E106</f>
        <v>1</v>
      </c>
      <c r="F94" s="29">
        <f t="shared" si="14"/>
        <v>120866.54</v>
      </c>
      <c r="G94" s="30">
        <f t="shared" si="14"/>
        <v>120866.54</v>
      </c>
      <c r="H94" s="28">
        <f t="shared" si="14"/>
        <v>1</v>
      </c>
      <c r="I94" s="29">
        <f t="shared" si="14"/>
        <v>0</v>
      </c>
      <c r="J94" s="30">
        <f t="shared" si="14"/>
        <v>0</v>
      </c>
      <c r="K94" s="60" t="str">
        <f t="shared" si="10"/>
        <v/>
      </c>
      <c r="L94" s="16"/>
    </row>
    <row r="95" spans="1:12" ht="21" x14ac:dyDescent="0.35">
      <c r="A95" s="5" t="s">
        <v>184</v>
      </c>
      <c r="B95" s="6" t="s">
        <v>10</v>
      </c>
      <c r="C95" s="6" t="s">
        <v>42</v>
      </c>
      <c r="D95" s="13" t="s">
        <v>185</v>
      </c>
      <c r="E95" s="31">
        <v>7</v>
      </c>
      <c r="F95" s="16">
        <v>202.58</v>
      </c>
      <c r="G95" s="32">
        <f t="shared" ref="G95:G106" si="15">ROUND(E95*F95,2)</f>
        <v>1418.06</v>
      </c>
      <c r="H95" s="31">
        <v>7</v>
      </c>
      <c r="I95" s="44"/>
      <c r="J95" s="32">
        <f t="shared" ref="J95:J106" si="16">ROUND(H95*I95,2)</f>
        <v>0</v>
      </c>
      <c r="K95" s="60" t="str">
        <f t="shared" si="10"/>
        <v/>
      </c>
      <c r="L95" s="16"/>
    </row>
    <row r="96" spans="1:12" ht="21" x14ac:dyDescent="0.35">
      <c r="A96" s="5" t="s">
        <v>186</v>
      </c>
      <c r="B96" s="6" t="s">
        <v>10</v>
      </c>
      <c r="C96" s="6" t="s">
        <v>20</v>
      </c>
      <c r="D96" s="13" t="s">
        <v>187</v>
      </c>
      <c r="E96" s="31">
        <v>6</v>
      </c>
      <c r="F96" s="16">
        <v>59.88</v>
      </c>
      <c r="G96" s="32">
        <f t="shared" si="15"/>
        <v>359.28</v>
      </c>
      <c r="H96" s="31">
        <v>6</v>
      </c>
      <c r="I96" s="44"/>
      <c r="J96" s="32">
        <f t="shared" si="16"/>
        <v>0</v>
      </c>
      <c r="K96" s="60" t="str">
        <f t="shared" si="10"/>
        <v/>
      </c>
      <c r="L96" s="16"/>
    </row>
    <row r="97" spans="1:12" ht="21" x14ac:dyDescent="0.35">
      <c r="A97" s="5" t="s">
        <v>188</v>
      </c>
      <c r="B97" s="6" t="s">
        <v>10</v>
      </c>
      <c r="C97" s="6" t="s">
        <v>42</v>
      </c>
      <c r="D97" s="13" t="s">
        <v>189</v>
      </c>
      <c r="E97" s="31">
        <v>2</v>
      </c>
      <c r="F97" s="16">
        <v>2419.7399999999998</v>
      </c>
      <c r="G97" s="32">
        <f t="shared" si="15"/>
        <v>4839.4799999999996</v>
      </c>
      <c r="H97" s="31">
        <v>2</v>
      </c>
      <c r="I97" s="44"/>
      <c r="J97" s="32">
        <f t="shared" si="16"/>
        <v>0</v>
      </c>
      <c r="K97" s="60" t="str">
        <f t="shared" si="10"/>
        <v/>
      </c>
      <c r="L97" s="16"/>
    </row>
    <row r="98" spans="1:12" x14ac:dyDescent="0.35">
      <c r="A98" s="5" t="s">
        <v>190</v>
      </c>
      <c r="B98" s="6" t="s">
        <v>10</v>
      </c>
      <c r="C98" s="6" t="s">
        <v>42</v>
      </c>
      <c r="D98" s="13" t="s">
        <v>191</v>
      </c>
      <c r="E98" s="31">
        <v>15</v>
      </c>
      <c r="F98" s="16">
        <v>117.99</v>
      </c>
      <c r="G98" s="32">
        <f t="shared" si="15"/>
        <v>1769.85</v>
      </c>
      <c r="H98" s="31">
        <v>15</v>
      </c>
      <c r="I98" s="44"/>
      <c r="J98" s="32">
        <f t="shared" si="16"/>
        <v>0</v>
      </c>
      <c r="K98" s="60" t="str">
        <f t="shared" si="10"/>
        <v/>
      </c>
      <c r="L98" s="16"/>
    </row>
    <row r="99" spans="1:12" x14ac:dyDescent="0.35">
      <c r="A99" s="5" t="s">
        <v>192</v>
      </c>
      <c r="B99" s="6" t="s">
        <v>10</v>
      </c>
      <c r="C99" s="6" t="s">
        <v>42</v>
      </c>
      <c r="D99" s="13" t="s">
        <v>193</v>
      </c>
      <c r="E99" s="31">
        <v>6</v>
      </c>
      <c r="F99" s="16">
        <v>113.9</v>
      </c>
      <c r="G99" s="32">
        <f t="shared" si="15"/>
        <v>683.4</v>
      </c>
      <c r="H99" s="31">
        <v>6</v>
      </c>
      <c r="I99" s="44"/>
      <c r="J99" s="32">
        <f t="shared" si="16"/>
        <v>0</v>
      </c>
      <c r="K99" s="60" t="str">
        <f t="shared" si="10"/>
        <v/>
      </c>
      <c r="L99" s="16"/>
    </row>
    <row r="100" spans="1:12" ht="21" x14ac:dyDescent="0.35">
      <c r="A100" s="5" t="s">
        <v>194</v>
      </c>
      <c r="B100" s="6" t="s">
        <v>10</v>
      </c>
      <c r="C100" s="6" t="s">
        <v>17</v>
      </c>
      <c r="D100" s="13" t="s">
        <v>195</v>
      </c>
      <c r="E100" s="31">
        <v>360</v>
      </c>
      <c r="F100" s="16">
        <v>274.3</v>
      </c>
      <c r="G100" s="32">
        <f t="shared" si="15"/>
        <v>98748</v>
      </c>
      <c r="H100" s="31">
        <v>360</v>
      </c>
      <c r="I100" s="44"/>
      <c r="J100" s="32">
        <f t="shared" si="16"/>
        <v>0</v>
      </c>
      <c r="K100" s="60" t="str">
        <f t="shared" si="10"/>
        <v/>
      </c>
      <c r="L100" s="16"/>
    </row>
    <row r="101" spans="1:12" x14ac:dyDescent="0.35">
      <c r="A101" s="5" t="s">
        <v>196</v>
      </c>
      <c r="B101" s="6" t="s">
        <v>10</v>
      </c>
      <c r="C101" s="6" t="s">
        <v>17</v>
      </c>
      <c r="D101" s="13" t="s">
        <v>197</v>
      </c>
      <c r="E101" s="31">
        <v>5</v>
      </c>
      <c r="F101" s="16">
        <v>68.84</v>
      </c>
      <c r="G101" s="32">
        <f t="shared" si="15"/>
        <v>344.2</v>
      </c>
      <c r="H101" s="31">
        <v>5</v>
      </c>
      <c r="I101" s="44"/>
      <c r="J101" s="32">
        <f t="shared" si="16"/>
        <v>0</v>
      </c>
      <c r="K101" s="60" t="str">
        <f t="shared" si="10"/>
        <v/>
      </c>
      <c r="L101" s="16"/>
    </row>
    <row r="102" spans="1:12" ht="21" x14ac:dyDescent="0.35">
      <c r="A102" s="5" t="s">
        <v>198</v>
      </c>
      <c r="B102" s="6" t="s">
        <v>10</v>
      </c>
      <c r="C102" s="6" t="s">
        <v>17</v>
      </c>
      <c r="D102" s="13" t="s">
        <v>199</v>
      </c>
      <c r="E102" s="31">
        <v>40</v>
      </c>
      <c r="F102" s="16">
        <v>27.88</v>
      </c>
      <c r="G102" s="32">
        <f t="shared" si="15"/>
        <v>1115.2</v>
      </c>
      <c r="H102" s="31">
        <v>40</v>
      </c>
      <c r="I102" s="44"/>
      <c r="J102" s="32">
        <f t="shared" si="16"/>
        <v>0</v>
      </c>
      <c r="K102" s="60" t="str">
        <f t="shared" si="10"/>
        <v/>
      </c>
      <c r="L102" s="16"/>
    </row>
    <row r="103" spans="1:12" ht="21" x14ac:dyDescent="0.35">
      <c r="A103" s="5" t="s">
        <v>200</v>
      </c>
      <c r="B103" s="6" t="s">
        <v>10</v>
      </c>
      <c r="C103" s="6" t="s">
        <v>17</v>
      </c>
      <c r="D103" s="13" t="s">
        <v>201</v>
      </c>
      <c r="E103" s="31">
        <v>26</v>
      </c>
      <c r="F103" s="16">
        <v>125.12</v>
      </c>
      <c r="G103" s="32">
        <f t="shared" si="15"/>
        <v>3253.12</v>
      </c>
      <c r="H103" s="31">
        <v>26</v>
      </c>
      <c r="I103" s="44"/>
      <c r="J103" s="32">
        <f t="shared" si="16"/>
        <v>0</v>
      </c>
      <c r="K103" s="60" t="str">
        <f t="shared" si="10"/>
        <v/>
      </c>
      <c r="L103" s="16"/>
    </row>
    <row r="104" spans="1:12" x14ac:dyDescent="0.35">
      <c r="A104" s="5" t="s">
        <v>202</v>
      </c>
      <c r="B104" s="6" t="s">
        <v>10</v>
      </c>
      <c r="C104" s="6" t="s">
        <v>17</v>
      </c>
      <c r="D104" s="13" t="s">
        <v>203</v>
      </c>
      <c r="E104" s="31">
        <v>85</v>
      </c>
      <c r="F104" s="16">
        <v>14.23</v>
      </c>
      <c r="G104" s="32">
        <f t="shared" si="15"/>
        <v>1209.55</v>
      </c>
      <c r="H104" s="31">
        <v>85</v>
      </c>
      <c r="I104" s="44"/>
      <c r="J104" s="32">
        <f t="shared" si="16"/>
        <v>0</v>
      </c>
      <c r="K104" s="60" t="str">
        <f t="shared" si="10"/>
        <v/>
      </c>
      <c r="L104" s="16"/>
    </row>
    <row r="105" spans="1:12" x14ac:dyDescent="0.35">
      <c r="A105" s="5" t="s">
        <v>204</v>
      </c>
      <c r="B105" s="6" t="s">
        <v>10</v>
      </c>
      <c r="C105" s="6" t="s">
        <v>17</v>
      </c>
      <c r="D105" s="13" t="s">
        <v>205</v>
      </c>
      <c r="E105" s="31">
        <v>270.76</v>
      </c>
      <c r="F105" s="16">
        <v>26.32</v>
      </c>
      <c r="G105" s="32">
        <f t="shared" si="15"/>
        <v>7126.4</v>
      </c>
      <c r="H105" s="31">
        <v>270.76</v>
      </c>
      <c r="I105" s="44"/>
      <c r="J105" s="32">
        <f t="shared" si="16"/>
        <v>0</v>
      </c>
      <c r="K105" s="60" t="str">
        <f t="shared" si="10"/>
        <v/>
      </c>
      <c r="L105" s="16"/>
    </row>
    <row r="106" spans="1:12" x14ac:dyDescent="0.35">
      <c r="A106" s="7"/>
      <c r="B106" s="7"/>
      <c r="C106" s="7"/>
      <c r="D106" s="46" t="s">
        <v>206</v>
      </c>
      <c r="E106" s="47">
        <v>1</v>
      </c>
      <c r="F106" s="48">
        <f>SUM(G95:G105)</f>
        <v>120866.54</v>
      </c>
      <c r="G106" s="49">
        <f t="shared" si="15"/>
        <v>120866.54</v>
      </c>
      <c r="H106" s="47">
        <v>1</v>
      </c>
      <c r="I106" s="16">
        <f>SUM(J95:J105)</f>
        <v>0</v>
      </c>
      <c r="J106" s="49">
        <f t="shared" si="16"/>
        <v>0</v>
      </c>
      <c r="K106" s="60" t="str">
        <f t="shared" si="10"/>
        <v/>
      </c>
      <c r="L106" s="16"/>
    </row>
    <row r="107" spans="1:12" ht="1" customHeight="1" x14ac:dyDescent="0.35">
      <c r="A107" s="8"/>
      <c r="B107" s="8"/>
      <c r="C107" s="8"/>
      <c r="D107" s="50"/>
      <c r="E107" s="51"/>
      <c r="F107" s="8"/>
      <c r="G107" s="52"/>
      <c r="H107" s="51"/>
      <c r="I107" s="16"/>
      <c r="J107" s="52"/>
      <c r="K107" s="60" t="str">
        <f t="shared" si="10"/>
        <v/>
      </c>
      <c r="L107" s="16"/>
    </row>
    <row r="108" spans="1:12" x14ac:dyDescent="0.35">
      <c r="A108" s="4" t="s">
        <v>207</v>
      </c>
      <c r="B108" s="4" t="s">
        <v>6</v>
      </c>
      <c r="C108" s="4" t="s">
        <v>7</v>
      </c>
      <c r="D108" s="12" t="s">
        <v>208</v>
      </c>
      <c r="E108" s="28">
        <f t="shared" ref="E108:J108" si="17">E110</f>
        <v>1</v>
      </c>
      <c r="F108" s="29">
        <f t="shared" si="17"/>
        <v>2772</v>
      </c>
      <c r="G108" s="30">
        <f t="shared" si="17"/>
        <v>2772</v>
      </c>
      <c r="H108" s="28">
        <f t="shared" si="17"/>
        <v>1</v>
      </c>
      <c r="I108" s="29">
        <f t="shared" si="17"/>
        <v>0</v>
      </c>
      <c r="J108" s="30">
        <f t="shared" si="17"/>
        <v>0</v>
      </c>
      <c r="K108" s="60" t="str">
        <f t="shared" si="10"/>
        <v/>
      </c>
      <c r="L108" s="16"/>
    </row>
    <row r="109" spans="1:12" ht="21" x14ac:dyDescent="0.35">
      <c r="A109" s="5" t="s">
        <v>209</v>
      </c>
      <c r="B109" s="6" t="s">
        <v>10</v>
      </c>
      <c r="C109" s="6" t="s">
        <v>20</v>
      </c>
      <c r="D109" s="13" t="s">
        <v>210</v>
      </c>
      <c r="E109" s="31">
        <v>2800</v>
      </c>
      <c r="F109" s="16">
        <v>0.99</v>
      </c>
      <c r="G109" s="32">
        <f>ROUND(E109*F109,2)</f>
        <v>2772</v>
      </c>
      <c r="H109" s="31">
        <v>2800</v>
      </c>
      <c r="I109" s="44"/>
      <c r="J109" s="32">
        <f>ROUND(H109*I109,2)</f>
        <v>0</v>
      </c>
      <c r="K109" s="60" t="str">
        <f t="shared" si="10"/>
        <v/>
      </c>
      <c r="L109" s="16"/>
    </row>
    <row r="110" spans="1:12" x14ac:dyDescent="0.35">
      <c r="A110" s="7"/>
      <c r="B110" s="7"/>
      <c r="C110" s="7"/>
      <c r="D110" s="46" t="s">
        <v>211</v>
      </c>
      <c r="E110" s="47">
        <v>1</v>
      </c>
      <c r="F110" s="48">
        <f>G109</f>
        <v>2772</v>
      </c>
      <c r="G110" s="49">
        <f>ROUND(E110*F110,2)</f>
        <v>2772</v>
      </c>
      <c r="H110" s="47">
        <v>1</v>
      </c>
      <c r="I110" s="16">
        <f>J109</f>
        <v>0</v>
      </c>
      <c r="J110" s="49">
        <f>ROUND(H110*I110,2)</f>
        <v>0</v>
      </c>
      <c r="K110" s="60" t="str">
        <f t="shared" si="10"/>
        <v/>
      </c>
      <c r="L110" s="16"/>
    </row>
    <row r="111" spans="1:12" ht="1" customHeight="1" x14ac:dyDescent="0.35">
      <c r="A111" s="8"/>
      <c r="B111" s="8"/>
      <c r="C111" s="8"/>
      <c r="D111" s="50"/>
      <c r="E111" s="51"/>
      <c r="F111" s="8"/>
      <c r="G111" s="52"/>
      <c r="H111" s="51"/>
      <c r="I111" s="16"/>
      <c r="J111" s="52"/>
      <c r="K111" s="60" t="str">
        <f t="shared" si="10"/>
        <v/>
      </c>
      <c r="L111" s="16"/>
    </row>
    <row r="112" spans="1:12" x14ac:dyDescent="0.35">
      <c r="A112" s="4" t="s">
        <v>212</v>
      </c>
      <c r="B112" s="4" t="s">
        <v>6</v>
      </c>
      <c r="C112" s="4" t="s">
        <v>7</v>
      </c>
      <c r="D112" s="12" t="s">
        <v>213</v>
      </c>
      <c r="E112" s="28">
        <f t="shared" ref="E112:J112" si="18">E117</f>
        <v>1</v>
      </c>
      <c r="F112" s="29">
        <f t="shared" si="18"/>
        <v>55953.599999999999</v>
      </c>
      <c r="G112" s="30">
        <f t="shared" si="18"/>
        <v>55953.599999999999</v>
      </c>
      <c r="H112" s="28">
        <f t="shared" si="18"/>
        <v>1</v>
      </c>
      <c r="I112" s="29">
        <f t="shared" si="18"/>
        <v>0</v>
      </c>
      <c r="J112" s="30">
        <f t="shared" si="18"/>
        <v>0</v>
      </c>
      <c r="K112" s="60" t="str">
        <f t="shared" si="10"/>
        <v/>
      </c>
      <c r="L112" s="16"/>
    </row>
    <row r="113" spans="1:12" ht="21" x14ac:dyDescent="0.35">
      <c r="A113" s="5" t="s">
        <v>214</v>
      </c>
      <c r="B113" s="6" t="s">
        <v>10</v>
      </c>
      <c r="C113" s="6" t="s">
        <v>215</v>
      </c>
      <c r="D113" s="13" t="s">
        <v>216</v>
      </c>
      <c r="E113" s="31">
        <v>997.74</v>
      </c>
      <c r="F113" s="16">
        <v>58.97</v>
      </c>
      <c r="G113" s="32">
        <f>ROUND(E113*F113,2)</f>
        <v>58836.73</v>
      </c>
      <c r="H113" s="31">
        <v>997.74</v>
      </c>
      <c r="I113" s="44"/>
      <c r="J113" s="32">
        <f>ROUND(H113*I113,2)</f>
        <v>0</v>
      </c>
      <c r="K113" s="60" t="str">
        <f t="shared" si="10"/>
        <v/>
      </c>
      <c r="L113" s="16"/>
    </row>
    <row r="114" spans="1:12" x14ac:dyDescent="0.35">
      <c r="A114" s="5" t="s">
        <v>217</v>
      </c>
      <c r="B114" s="6" t="s">
        <v>10</v>
      </c>
      <c r="C114" s="6" t="s">
        <v>215</v>
      </c>
      <c r="D114" s="13" t="s">
        <v>218</v>
      </c>
      <c r="E114" s="31">
        <v>29.7</v>
      </c>
      <c r="F114" s="16">
        <v>-104.33</v>
      </c>
      <c r="G114" s="32">
        <f>ROUND(E114*F114,2)</f>
        <v>-3098.6</v>
      </c>
      <c r="H114" s="31">
        <v>29.7</v>
      </c>
      <c r="I114" s="44"/>
      <c r="J114" s="32">
        <f>ROUND(H114*I114,2)</f>
        <v>0</v>
      </c>
      <c r="K114" s="60" t="str">
        <f t="shared" si="10"/>
        <v/>
      </c>
      <c r="L114" s="16"/>
    </row>
    <row r="115" spans="1:12" ht="21" x14ac:dyDescent="0.35">
      <c r="A115" s="5" t="s">
        <v>219</v>
      </c>
      <c r="B115" s="6" t="s">
        <v>10</v>
      </c>
      <c r="C115" s="6" t="s">
        <v>17</v>
      </c>
      <c r="D115" s="13" t="s">
        <v>220</v>
      </c>
      <c r="E115" s="31">
        <v>55</v>
      </c>
      <c r="F115" s="16">
        <v>2.68</v>
      </c>
      <c r="G115" s="32">
        <f>ROUND(E115*F115,2)</f>
        <v>147.4</v>
      </c>
      <c r="H115" s="31">
        <v>55</v>
      </c>
      <c r="I115" s="44"/>
      <c r="J115" s="32">
        <f>ROUND(H115*I115,2)</f>
        <v>0</v>
      </c>
      <c r="K115" s="60" t="str">
        <f t="shared" si="10"/>
        <v/>
      </c>
      <c r="L115" s="16"/>
    </row>
    <row r="116" spans="1:12" ht="21" x14ac:dyDescent="0.35">
      <c r="A116" s="5" t="s">
        <v>221</v>
      </c>
      <c r="B116" s="6" t="s">
        <v>10</v>
      </c>
      <c r="C116" s="6" t="s">
        <v>215</v>
      </c>
      <c r="D116" s="13" t="s">
        <v>222</v>
      </c>
      <c r="E116" s="31">
        <v>0.5</v>
      </c>
      <c r="F116" s="16">
        <v>136.13999999999999</v>
      </c>
      <c r="G116" s="32">
        <f>ROUND(E116*F116,2)</f>
        <v>68.069999999999993</v>
      </c>
      <c r="H116" s="31">
        <v>0.5</v>
      </c>
      <c r="I116" s="44"/>
      <c r="J116" s="32">
        <f>ROUND(H116*I116,2)</f>
        <v>0</v>
      </c>
      <c r="K116" s="60" t="str">
        <f t="shared" si="10"/>
        <v/>
      </c>
      <c r="L116" s="16"/>
    </row>
    <row r="117" spans="1:12" x14ac:dyDescent="0.35">
      <c r="A117" s="7"/>
      <c r="B117" s="7"/>
      <c r="C117" s="7"/>
      <c r="D117" s="46" t="s">
        <v>223</v>
      </c>
      <c r="E117" s="47">
        <v>1</v>
      </c>
      <c r="F117" s="48">
        <f>SUM(G113:G116)</f>
        <v>55953.599999999999</v>
      </c>
      <c r="G117" s="49">
        <f>ROUND(E117*F117,2)</f>
        <v>55953.599999999999</v>
      </c>
      <c r="H117" s="47">
        <v>1</v>
      </c>
      <c r="I117" s="16">
        <f>SUM(J113:J116)</f>
        <v>0</v>
      </c>
      <c r="J117" s="49">
        <f>ROUND(H117*I117,2)</f>
        <v>0</v>
      </c>
      <c r="K117" s="60" t="str">
        <f t="shared" si="10"/>
        <v/>
      </c>
      <c r="L117" s="16"/>
    </row>
    <row r="118" spans="1:12" ht="1" customHeight="1" x14ac:dyDescent="0.35">
      <c r="A118" s="8"/>
      <c r="B118" s="8"/>
      <c r="C118" s="8"/>
      <c r="D118" s="50"/>
      <c r="E118" s="51"/>
      <c r="F118" s="8"/>
      <c r="G118" s="52"/>
      <c r="H118" s="51"/>
      <c r="I118" s="16"/>
      <c r="J118" s="52"/>
      <c r="K118" s="60" t="str">
        <f t="shared" si="10"/>
        <v/>
      </c>
      <c r="L118" s="16"/>
    </row>
    <row r="119" spans="1:12" x14ac:dyDescent="0.35">
      <c r="A119" s="4" t="s">
        <v>224</v>
      </c>
      <c r="B119" s="4" t="s">
        <v>6</v>
      </c>
      <c r="C119" s="4" t="s">
        <v>7</v>
      </c>
      <c r="D119" s="12" t="s">
        <v>225</v>
      </c>
      <c r="E119" s="28">
        <f t="shared" ref="E119:J119" si="19">E173</f>
        <v>1</v>
      </c>
      <c r="F119" s="29">
        <f t="shared" si="19"/>
        <v>92313.88</v>
      </c>
      <c r="G119" s="30">
        <f t="shared" si="19"/>
        <v>92313.88</v>
      </c>
      <c r="H119" s="28">
        <f t="shared" si="19"/>
        <v>1</v>
      </c>
      <c r="I119" s="29">
        <f t="shared" si="19"/>
        <v>0</v>
      </c>
      <c r="J119" s="30">
        <f t="shared" si="19"/>
        <v>0</v>
      </c>
      <c r="K119" s="60" t="str">
        <f t="shared" si="10"/>
        <v/>
      </c>
      <c r="L119" s="16"/>
    </row>
    <row r="120" spans="1:12" x14ac:dyDescent="0.35">
      <c r="A120" s="9" t="s">
        <v>226</v>
      </c>
      <c r="B120" s="9" t="s">
        <v>6</v>
      </c>
      <c r="C120" s="9" t="s">
        <v>7</v>
      </c>
      <c r="D120" s="14" t="s">
        <v>227</v>
      </c>
      <c r="E120" s="33">
        <f t="shared" ref="E120:J120" si="20">E154</f>
        <v>1</v>
      </c>
      <c r="F120" s="34">
        <f t="shared" si="20"/>
        <v>45979.040000000001</v>
      </c>
      <c r="G120" s="35">
        <f t="shared" si="20"/>
        <v>45979.040000000001</v>
      </c>
      <c r="H120" s="33">
        <f t="shared" si="20"/>
        <v>1</v>
      </c>
      <c r="I120" s="34">
        <f t="shared" si="20"/>
        <v>0</v>
      </c>
      <c r="J120" s="35">
        <f t="shared" si="20"/>
        <v>0</v>
      </c>
      <c r="K120" s="60" t="str">
        <f t="shared" si="10"/>
        <v/>
      </c>
      <c r="L120" s="16"/>
    </row>
    <row r="121" spans="1:12" x14ac:dyDescent="0.35">
      <c r="A121" s="10" t="s">
        <v>228</v>
      </c>
      <c r="B121" s="10" t="s">
        <v>6</v>
      </c>
      <c r="C121" s="10" t="s">
        <v>7</v>
      </c>
      <c r="D121" s="15" t="s">
        <v>229</v>
      </c>
      <c r="E121" s="36">
        <f t="shared" ref="E121:J121" si="21">E124</f>
        <v>1</v>
      </c>
      <c r="F121" s="37">
        <f t="shared" si="21"/>
        <v>3020.5</v>
      </c>
      <c r="G121" s="38">
        <f t="shared" si="21"/>
        <v>3020.5</v>
      </c>
      <c r="H121" s="36">
        <f t="shared" si="21"/>
        <v>1</v>
      </c>
      <c r="I121" s="37">
        <f t="shared" si="21"/>
        <v>0</v>
      </c>
      <c r="J121" s="38">
        <f t="shared" si="21"/>
        <v>0</v>
      </c>
      <c r="K121" s="60" t="str">
        <f t="shared" si="10"/>
        <v/>
      </c>
      <c r="L121" s="16"/>
    </row>
    <row r="122" spans="1:12" x14ac:dyDescent="0.35">
      <c r="A122" s="5" t="s">
        <v>230</v>
      </c>
      <c r="B122" s="6" t="s">
        <v>10</v>
      </c>
      <c r="C122" s="6" t="s">
        <v>42</v>
      </c>
      <c r="D122" s="13" t="s">
        <v>231</v>
      </c>
      <c r="E122" s="31">
        <v>1</v>
      </c>
      <c r="F122" s="16">
        <v>2825.57</v>
      </c>
      <c r="G122" s="32">
        <f>ROUND(E122*F122,2)</f>
        <v>2825.57</v>
      </c>
      <c r="H122" s="31">
        <v>1</v>
      </c>
      <c r="I122" s="44"/>
      <c r="J122" s="32">
        <f>ROUND(H122*I122,2)</f>
        <v>0</v>
      </c>
      <c r="K122" s="60" t="str">
        <f t="shared" si="10"/>
        <v/>
      </c>
      <c r="L122" s="16"/>
    </row>
    <row r="123" spans="1:12" x14ac:dyDescent="0.35">
      <c r="A123" s="5" t="s">
        <v>232</v>
      </c>
      <c r="B123" s="6" t="s">
        <v>10</v>
      </c>
      <c r="C123" s="6" t="s">
        <v>42</v>
      </c>
      <c r="D123" s="13" t="s">
        <v>233</v>
      </c>
      <c r="E123" s="31">
        <v>1</v>
      </c>
      <c r="F123" s="16">
        <v>194.93</v>
      </c>
      <c r="G123" s="32">
        <f>ROUND(E123*F123,2)</f>
        <v>194.93</v>
      </c>
      <c r="H123" s="31">
        <v>1</v>
      </c>
      <c r="I123" s="44"/>
      <c r="J123" s="32">
        <f>ROUND(H123*I123,2)</f>
        <v>0</v>
      </c>
      <c r="K123" s="60" t="str">
        <f t="shared" si="10"/>
        <v/>
      </c>
      <c r="L123" s="16"/>
    </row>
    <row r="124" spans="1:12" x14ac:dyDescent="0.35">
      <c r="A124" s="7"/>
      <c r="B124" s="7"/>
      <c r="C124" s="7"/>
      <c r="D124" s="46" t="s">
        <v>234</v>
      </c>
      <c r="E124" s="31">
        <v>1</v>
      </c>
      <c r="F124" s="48">
        <f>SUM(G122:G123)</f>
        <v>3020.5</v>
      </c>
      <c r="G124" s="49">
        <f>ROUND(E124*F124,2)</f>
        <v>3020.5</v>
      </c>
      <c r="H124" s="31">
        <v>1</v>
      </c>
      <c r="I124" s="16">
        <f>SUM(J122:J123)</f>
        <v>0</v>
      </c>
      <c r="J124" s="49">
        <f>ROUND(H124*I124,2)</f>
        <v>0</v>
      </c>
      <c r="K124" s="60" t="str">
        <f t="shared" si="10"/>
        <v/>
      </c>
      <c r="L124" s="16"/>
    </row>
    <row r="125" spans="1:12" ht="1" customHeight="1" x14ac:dyDescent="0.35">
      <c r="A125" s="8"/>
      <c r="B125" s="8"/>
      <c r="C125" s="8"/>
      <c r="D125" s="50"/>
      <c r="E125" s="51"/>
      <c r="F125" s="8"/>
      <c r="G125" s="52"/>
      <c r="H125" s="51"/>
      <c r="I125" s="16"/>
      <c r="J125" s="52"/>
      <c r="K125" s="60" t="str">
        <f t="shared" si="10"/>
        <v/>
      </c>
      <c r="L125" s="16"/>
    </row>
    <row r="126" spans="1:12" x14ac:dyDescent="0.35">
      <c r="A126" s="10" t="s">
        <v>235</v>
      </c>
      <c r="B126" s="10" t="s">
        <v>6</v>
      </c>
      <c r="C126" s="10" t="s">
        <v>7</v>
      </c>
      <c r="D126" s="15" t="s">
        <v>236</v>
      </c>
      <c r="E126" s="36">
        <f t="shared" ref="E126:J126" si="22">E133</f>
        <v>1</v>
      </c>
      <c r="F126" s="37">
        <f t="shared" si="22"/>
        <v>11168.1</v>
      </c>
      <c r="G126" s="38">
        <f t="shared" si="22"/>
        <v>11168.1</v>
      </c>
      <c r="H126" s="36">
        <f t="shared" si="22"/>
        <v>1</v>
      </c>
      <c r="I126" s="37">
        <f t="shared" si="22"/>
        <v>0</v>
      </c>
      <c r="J126" s="38">
        <f t="shared" si="22"/>
        <v>0</v>
      </c>
      <c r="K126" s="60" t="str">
        <f t="shared" si="10"/>
        <v/>
      </c>
      <c r="L126" s="16"/>
    </row>
    <row r="127" spans="1:12" x14ac:dyDescent="0.35">
      <c r="A127" s="5" t="s">
        <v>237</v>
      </c>
      <c r="B127" s="6" t="s">
        <v>10</v>
      </c>
      <c r="C127" s="6" t="s">
        <v>17</v>
      </c>
      <c r="D127" s="13" t="s">
        <v>238</v>
      </c>
      <c r="E127" s="31">
        <v>220</v>
      </c>
      <c r="F127" s="16">
        <v>2.4</v>
      </c>
      <c r="G127" s="32">
        <f t="shared" ref="G127:G133" si="23">ROUND(E127*F127,2)</f>
        <v>528</v>
      </c>
      <c r="H127" s="31">
        <v>220</v>
      </c>
      <c r="I127" s="44"/>
      <c r="J127" s="32">
        <f t="shared" ref="J127:J133" si="24">ROUND(H127*I127,2)</f>
        <v>0</v>
      </c>
      <c r="K127" s="60" t="str">
        <f t="shared" si="10"/>
        <v/>
      </c>
      <c r="L127" s="16"/>
    </row>
    <row r="128" spans="1:12" x14ac:dyDescent="0.35">
      <c r="A128" s="5" t="s">
        <v>239</v>
      </c>
      <c r="B128" s="6" t="s">
        <v>10</v>
      </c>
      <c r="C128" s="6" t="s">
        <v>17</v>
      </c>
      <c r="D128" s="13" t="s">
        <v>240</v>
      </c>
      <c r="E128" s="31">
        <v>500</v>
      </c>
      <c r="F128" s="16">
        <v>4.6900000000000004</v>
      </c>
      <c r="G128" s="32">
        <f t="shared" si="23"/>
        <v>2345</v>
      </c>
      <c r="H128" s="31">
        <v>500</v>
      </c>
      <c r="I128" s="44"/>
      <c r="J128" s="32">
        <f t="shared" si="24"/>
        <v>0</v>
      </c>
      <c r="K128" s="60" t="str">
        <f t="shared" si="10"/>
        <v/>
      </c>
      <c r="L128" s="16"/>
    </row>
    <row r="129" spans="1:12" x14ac:dyDescent="0.35">
      <c r="A129" s="5" t="s">
        <v>241</v>
      </c>
      <c r="B129" s="6" t="s">
        <v>10</v>
      </c>
      <c r="C129" s="6" t="s">
        <v>17</v>
      </c>
      <c r="D129" s="13" t="s">
        <v>242</v>
      </c>
      <c r="E129" s="31">
        <v>250</v>
      </c>
      <c r="F129" s="16">
        <v>7.09</v>
      </c>
      <c r="G129" s="32">
        <f t="shared" si="23"/>
        <v>1772.5</v>
      </c>
      <c r="H129" s="31">
        <v>250</v>
      </c>
      <c r="I129" s="44"/>
      <c r="J129" s="32">
        <f t="shared" si="24"/>
        <v>0</v>
      </c>
      <c r="K129" s="60" t="str">
        <f t="shared" si="10"/>
        <v/>
      </c>
      <c r="L129" s="16"/>
    </row>
    <row r="130" spans="1:12" x14ac:dyDescent="0.35">
      <c r="A130" s="5" t="s">
        <v>243</v>
      </c>
      <c r="B130" s="6" t="s">
        <v>10</v>
      </c>
      <c r="C130" s="6" t="s">
        <v>17</v>
      </c>
      <c r="D130" s="13" t="s">
        <v>244</v>
      </c>
      <c r="E130" s="31">
        <v>10</v>
      </c>
      <c r="F130" s="16">
        <v>5.44</v>
      </c>
      <c r="G130" s="32">
        <f t="shared" si="23"/>
        <v>54.4</v>
      </c>
      <c r="H130" s="31">
        <v>10</v>
      </c>
      <c r="I130" s="44"/>
      <c r="J130" s="32">
        <f t="shared" si="24"/>
        <v>0</v>
      </c>
      <c r="K130" s="60" t="str">
        <f t="shared" si="10"/>
        <v/>
      </c>
      <c r="L130" s="16"/>
    </row>
    <row r="131" spans="1:12" x14ac:dyDescent="0.35">
      <c r="A131" s="5" t="s">
        <v>245</v>
      </c>
      <c r="B131" s="6" t="s">
        <v>10</v>
      </c>
      <c r="C131" s="6" t="s">
        <v>17</v>
      </c>
      <c r="D131" s="13" t="s">
        <v>246</v>
      </c>
      <c r="E131" s="31">
        <v>250</v>
      </c>
      <c r="F131" s="16">
        <v>14.02</v>
      </c>
      <c r="G131" s="32">
        <f t="shared" si="23"/>
        <v>3505</v>
      </c>
      <c r="H131" s="31">
        <v>250</v>
      </c>
      <c r="I131" s="44"/>
      <c r="J131" s="32">
        <f t="shared" si="24"/>
        <v>0</v>
      </c>
      <c r="K131" s="60" t="str">
        <f t="shared" si="10"/>
        <v/>
      </c>
      <c r="L131" s="16"/>
    </row>
    <row r="132" spans="1:12" x14ac:dyDescent="0.35">
      <c r="A132" s="5" t="s">
        <v>247</v>
      </c>
      <c r="B132" s="6" t="s">
        <v>10</v>
      </c>
      <c r="C132" s="6" t="s">
        <v>42</v>
      </c>
      <c r="D132" s="13" t="s">
        <v>248</v>
      </c>
      <c r="E132" s="31">
        <v>16</v>
      </c>
      <c r="F132" s="16">
        <v>185.2</v>
      </c>
      <c r="G132" s="32">
        <f t="shared" si="23"/>
        <v>2963.2</v>
      </c>
      <c r="H132" s="31">
        <v>16</v>
      </c>
      <c r="I132" s="44"/>
      <c r="J132" s="32">
        <f t="shared" si="24"/>
        <v>0</v>
      </c>
      <c r="K132" s="60" t="str">
        <f t="shared" ref="K132:K180" si="25">+IF(AND(I132&lt;&gt;"",I132&gt;F132),"Valor mayor del permitido","")</f>
        <v/>
      </c>
      <c r="L132" s="16"/>
    </row>
    <row r="133" spans="1:12" x14ac:dyDescent="0.35">
      <c r="A133" s="7"/>
      <c r="B133" s="7"/>
      <c r="C133" s="7"/>
      <c r="D133" s="46" t="s">
        <v>249</v>
      </c>
      <c r="E133" s="31">
        <v>1</v>
      </c>
      <c r="F133" s="48">
        <f>SUM(G127:G132)</f>
        <v>11168.1</v>
      </c>
      <c r="G133" s="49">
        <f t="shared" si="23"/>
        <v>11168.1</v>
      </c>
      <c r="H133" s="31">
        <v>1</v>
      </c>
      <c r="I133" s="16">
        <f>SUM(J127:J132)</f>
        <v>0</v>
      </c>
      <c r="J133" s="49">
        <f t="shared" si="24"/>
        <v>0</v>
      </c>
      <c r="K133" s="60" t="str">
        <f t="shared" si="25"/>
        <v/>
      </c>
      <c r="L133" s="16"/>
    </row>
    <row r="134" spans="1:12" ht="1" customHeight="1" x14ac:dyDescent="0.35">
      <c r="A134" s="8"/>
      <c r="B134" s="8"/>
      <c r="C134" s="8"/>
      <c r="D134" s="50"/>
      <c r="E134" s="51"/>
      <c r="F134" s="8"/>
      <c r="G134" s="52"/>
      <c r="H134" s="51"/>
      <c r="I134" s="16"/>
      <c r="J134" s="52"/>
      <c r="K134" s="60" t="str">
        <f t="shared" si="25"/>
        <v/>
      </c>
      <c r="L134" s="16"/>
    </row>
    <row r="135" spans="1:12" x14ac:dyDescent="0.35">
      <c r="A135" s="10" t="s">
        <v>250</v>
      </c>
      <c r="B135" s="10" t="s">
        <v>6</v>
      </c>
      <c r="C135" s="10" t="s">
        <v>7</v>
      </c>
      <c r="D135" s="15" t="s">
        <v>251</v>
      </c>
      <c r="E135" s="36">
        <f t="shared" ref="E135:J135" si="26">E139</f>
        <v>1</v>
      </c>
      <c r="F135" s="37">
        <f t="shared" si="26"/>
        <v>4159</v>
      </c>
      <c r="G135" s="38">
        <f t="shared" si="26"/>
        <v>4159</v>
      </c>
      <c r="H135" s="36">
        <f t="shared" si="26"/>
        <v>1</v>
      </c>
      <c r="I135" s="37">
        <f t="shared" si="26"/>
        <v>0</v>
      </c>
      <c r="J135" s="38">
        <f t="shared" si="26"/>
        <v>0</v>
      </c>
      <c r="K135" s="60" t="str">
        <f t="shared" si="25"/>
        <v/>
      </c>
      <c r="L135" s="16"/>
    </row>
    <row r="136" spans="1:12" x14ac:dyDescent="0.35">
      <c r="A136" s="5" t="s">
        <v>252</v>
      </c>
      <c r="B136" s="6" t="s">
        <v>10</v>
      </c>
      <c r="C136" s="6" t="s">
        <v>17</v>
      </c>
      <c r="D136" s="13" t="s">
        <v>253</v>
      </c>
      <c r="E136" s="31">
        <v>50</v>
      </c>
      <c r="F136" s="16">
        <v>11.12</v>
      </c>
      <c r="G136" s="32">
        <f>ROUND(E136*F136,2)</f>
        <v>556</v>
      </c>
      <c r="H136" s="31">
        <v>50</v>
      </c>
      <c r="I136" s="44"/>
      <c r="J136" s="32">
        <f>ROUND(H136*I136,2)</f>
        <v>0</v>
      </c>
      <c r="K136" s="60" t="str">
        <f t="shared" si="25"/>
        <v/>
      </c>
      <c r="L136" s="16"/>
    </row>
    <row r="137" spans="1:12" x14ac:dyDescent="0.35">
      <c r="A137" s="5" t="s">
        <v>254</v>
      </c>
      <c r="B137" s="6" t="s">
        <v>10</v>
      </c>
      <c r="C137" s="6" t="s">
        <v>17</v>
      </c>
      <c r="D137" s="13" t="s">
        <v>255</v>
      </c>
      <c r="E137" s="31">
        <v>50</v>
      </c>
      <c r="F137" s="16">
        <v>3.96</v>
      </c>
      <c r="G137" s="32">
        <f>ROUND(E137*F137,2)</f>
        <v>198</v>
      </c>
      <c r="H137" s="31">
        <v>50</v>
      </c>
      <c r="I137" s="44"/>
      <c r="J137" s="32">
        <f>ROUND(H137*I137,2)</f>
        <v>0</v>
      </c>
      <c r="K137" s="60" t="str">
        <f t="shared" si="25"/>
        <v/>
      </c>
      <c r="L137" s="16"/>
    </row>
    <row r="138" spans="1:12" x14ac:dyDescent="0.35">
      <c r="A138" s="5" t="s">
        <v>256</v>
      </c>
      <c r="B138" s="6" t="s">
        <v>10</v>
      </c>
      <c r="C138" s="6" t="s">
        <v>17</v>
      </c>
      <c r="D138" s="13" t="s">
        <v>257</v>
      </c>
      <c r="E138" s="31">
        <v>500</v>
      </c>
      <c r="F138" s="16">
        <v>6.81</v>
      </c>
      <c r="G138" s="32">
        <f>ROUND(E138*F138,2)</f>
        <v>3405</v>
      </c>
      <c r="H138" s="31">
        <v>500</v>
      </c>
      <c r="I138" s="44"/>
      <c r="J138" s="32">
        <f>ROUND(H138*I138,2)</f>
        <v>0</v>
      </c>
      <c r="K138" s="60" t="str">
        <f t="shared" si="25"/>
        <v/>
      </c>
      <c r="L138" s="16"/>
    </row>
    <row r="139" spans="1:12" x14ac:dyDescent="0.35">
      <c r="A139" s="7"/>
      <c r="B139" s="7"/>
      <c r="C139" s="7"/>
      <c r="D139" s="46" t="s">
        <v>258</v>
      </c>
      <c r="E139" s="31">
        <v>1</v>
      </c>
      <c r="F139" s="48">
        <f>SUM(G136:G138)</f>
        <v>4159</v>
      </c>
      <c r="G139" s="49">
        <f>ROUND(E139*F139,2)</f>
        <v>4159</v>
      </c>
      <c r="H139" s="31">
        <v>1</v>
      </c>
      <c r="I139" s="16">
        <f>SUM(J136:J138)</f>
        <v>0</v>
      </c>
      <c r="J139" s="49">
        <f>ROUND(H139*I139,2)</f>
        <v>0</v>
      </c>
      <c r="K139" s="60" t="str">
        <f t="shared" si="25"/>
        <v/>
      </c>
      <c r="L139" s="16"/>
    </row>
    <row r="140" spans="1:12" ht="1" customHeight="1" x14ac:dyDescent="0.35">
      <c r="A140" s="8"/>
      <c r="B140" s="8"/>
      <c r="C140" s="8"/>
      <c r="D140" s="50"/>
      <c r="E140" s="51"/>
      <c r="F140" s="8"/>
      <c r="G140" s="52"/>
      <c r="H140" s="51"/>
      <c r="I140" s="16"/>
      <c r="J140" s="52"/>
      <c r="K140" s="60" t="str">
        <f t="shared" si="25"/>
        <v/>
      </c>
      <c r="L140" s="16"/>
    </row>
    <row r="141" spans="1:12" x14ac:dyDescent="0.35">
      <c r="A141" s="10" t="s">
        <v>259</v>
      </c>
      <c r="B141" s="10" t="s">
        <v>6</v>
      </c>
      <c r="C141" s="10" t="s">
        <v>7</v>
      </c>
      <c r="D141" s="15" t="s">
        <v>260</v>
      </c>
      <c r="E141" s="36">
        <f t="shared" ref="E141:J141" si="27">E147</f>
        <v>1</v>
      </c>
      <c r="F141" s="37">
        <f t="shared" si="27"/>
        <v>23100.15</v>
      </c>
      <c r="G141" s="38">
        <f t="shared" si="27"/>
        <v>23100.15</v>
      </c>
      <c r="H141" s="36">
        <f t="shared" si="27"/>
        <v>1</v>
      </c>
      <c r="I141" s="37">
        <f t="shared" si="27"/>
        <v>0</v>
      </c>
      <c r="J141" s="38">
        <f t="shared" si="27"/>
        <v>0</v>
      </c>
      <c r="K141" s="60" t="str">
        <f t="shared" si="25"/>
        <v/>
      </c>
      <c r="L141" s="16"/>
    </row>
    <row r="142" spans="1:12" x14ac:dyDescent="0.35">
      <c r="A142" s="5" t="s">
        <v>261</v>
      </c>
      <c r="B142" s="6" t="s">
        <v>10</v>
      </c>
      <c r="C142" s="6" t="s">
        <v>42</v>
      </c>
      <c r="D142" s="13" t="s">
        <v>262</v>
      </c>
      <c r="E142" s="31">
        <v>5</v>
      </c>
      <c r="F142" s="16">
        <v>83.46</v>
      </c>
      <c r="G142" s="32">
        <f t="shared" ref="G142:G147" si="28">ROUND(E142*F142,2)</f>
        <v>417.3</v>
      </c>
      <c r="H142" s="31">
        <v>5</v>
      </c>
      <c r="I142" s="44"/>
      <c r="J142" s="32">
        <f t="shared" ref="J142:J147" si="29">ROUND(H142*I142,2)</f>
        <v>0</v>
      </c>
      <c r="K142" s="60" t="str">
        <f t="shared" si="25"/>
        <v/>
      </c>
      <c r="L142" s="16"/>
    </row>
    <row r="143" spans="1:12" ht="21" x14ac:dyDescent="0.35">
      <c r="A143" s="5" t="s">
        <v>263</v>
      </c>
      <c r="B143" s="6" t="s">
        <v>10</v>
      </c>
      <c r="C143" s="6" t="s">
        <v>42</v>
      </c>
      <c r="D143" s="13" t="s">
        <v>264</v>
      </c>
      <c r="E143" s="31">
        <v>15</v>
      </c>
      <c r="F143" s="16">
        <v>380.77</v>
      </c>
      <c r="G143" s="32">
        <f t="shared" si="28"/>
        <v>5711.55</v>
      </c>
      <c r="H143" s="31">
        <v>15</v>
      </c>
      <c r="I143" s="44"/>
      <c r="J143" s="32">
        <f t="shared" si="29"/>
        <v>0</v>
      </c>
      <c r="K143" s="60" t="str">
        <f t="shared" si="25"/>
        <v/>
      </c>
      <c r="L143" s="16"/>
    </row>
    <row r="144" spans="1:12" ht="21" x14ac:dyDescent="0.35">
      <c r="A144" s="5" t="s">
        <v>265</v>
      </c>
      <c r="B144" s="6" t="s">
        <v>10</v>
      </c>
      <c r="C144" s="6" t="s">
        <v>42</v>
      </c>
      <c r="D144" s="13" t="s">
        <v>266</v>
      </c>
      <c r="E144" s="31">
        <v>7</v>
      </c>
      <c r="F144" s="16">
        <v>715.4</v>
      </c>
      <c r="G144" s="32">
        <f t="shared" si="28"/>
        <v>5007.8</v>
      </c>
      <c r="H144" s="31">
        <v>7</v>
      </c>
      <c r="I144" s="44"/>
      <c r="J144" s="32">
        <f t="shared" si="29"/>
        <v>0</v>
      </c>
      <c r="K144" s="60" t="str">
        <f t="shared" si="25"/>
        <v/>
      </c>
      <c r="L144" s="16"/>
    </row>
    <row r="145" spans="1:12" ht="21" x14ac:dyDescent="0.35">
      <c r="A145" s="5" t="s">
        <v>267</v>
      </c>
      <c r="B145" s="6" t="s">
        <v>10</v>
      </c>
      <c r="C145" s="6" t="s">
        <v>42</v>
      </c>
      <c r="D145" s="13" t="s">
        <v>268</v>
      </c>
      <c r="E145" s="31">
        <v>22</v>
      </c>
      <c r="F145" s="16">
        <v>19.73</v>
      </c>
      <c r="G145" s="32">
        <f t="shared" si="28"/>
        <v>434.06</v>
      </c>
      <c r="H145" s="31">
        <v>22</v>
      </c>
      <c r="I145" s="44"/>
      <c r="J145" s="32">
        <f t="shared" si="29"/>
        <v>0</v>
      </c>
      <c r="K145" s="60" t="str">
        <f t="shared" si="25"/>
        <v/>
      </c>
      <c r="L145" s="16"/>
    </row>
    <row r="146" spans="1:12" ht="21" x14ac:dyDescent="0.35">
      <c r="A146" s="5" t="s">
        <v>269</v>
      </c>
      <c r="B146" s="6" t="s">
        <v>10</v>
      </c>
      <c r="C146" s="6" t="s">
        <v>42</v>
      </c>
      <c r="D146" s="13" t="s">
        <v>270</v>
      </c>
      <c r="E146" s="31">
        <v>16</v>
      </c>
      <c r="F146" s="16">
        <v>720.59</v>
      </c>
      <c r="G146" s="32">
        <f t="shared" si="28"/>
        <v>11529.44</v>
      </c>
      <c r="H146" s="31">
        <v>16</v>
      </c>
      <c r="I146" s="44"/>
      <c r="J146" s="32">
        <f t="shared" si="29"/>
        <v>0</v>
      </c>
      <c r="K146" s="60" t="str">
        <f t="shared" si="25"/>
        <v/>
      </c>
      <c r="L146" s="16"/>
    </row>
    <row r="147" spans="1:12" x14ac:dyDescent="0.35">
      <c r="A147" s="7"/>
      <c r="B147" s="7"/>
      <c r="C147" s="7"/>
      <c r="D147" s="46" t="s">
        <v>271</v>
      </c>
      <c r="E147" s="31">
        <v>1</v>
      </c>
      <c r="F147" s="48">
        <f>SUM(G142:G146)</f>
        <v>23100.15</v>
      </c>
      <c r="G147" s="49">
        <f t="shared" si="28"/>
        <v>23100.15</v>
      </c>
      <c r="H147" s="31">
        <v>1</v>
      </c>
      <c r="I147" s="16">
        <f>SUM(J142:J146)</f>
        <v>0</v>
      </c>
      <c r="J147" s="49">
        <f t="shared" si="29"/>
        <v>0</v>
      </c>
      <c r="K147" s="60" t="str">
        <f t="shared" si="25"/>
        <v/>
      </c>
      <c r="L147" s="16"/>
    </row>
    <row r="148" spans="1:12" ht="1" customHeight="1" x14ac:dyDescent="0.35">
      <c r="A148" s="8"/>
      <c r="B148" s="8"/>
      <c r="C148" s="8"/>
      <c r="D148" s="50"/>
      <c r="E148" s="51"/>
      <c r="F148" s="8"/>
      <c r="G148" s="52"/>
      <c r="H148" s="51"/>
      <c r="I148" s="16"/>
      <c r="J148" s="52"/>
      <c r="K148" s="60" t="str">
        <f t="shared" si="25"/>
        <v/>
      </c>
      <c r="L148" s="16"/>
    </row>
    <row r="149" spans="1:12" x14ac:dyDescent="0.35">
      <c r="A149" s="10" t="s">
        <v>272</v>
      </c>
      <c r="B149" s="10" t="s">
        <v>6</v>
      </c>
      <c r="C149" s="10" t="s">
        <v>7</v>
      </c>
      <c r="D149" s="15" t="s">
        <v>273</v>
      </c>
      <c r="E149" s="36">
        <f t="shared" ref="E149:J149" si="30">E152</f>
        <v>1</v>
      </c>
      <c r="F149" s="37">
        <f t="shared" si="30"/>
        <v>4531.29</v>
      </c>
      <c r="G149" s="38">
        <f t="shared" si="30"/>
        <v>4531.29</v>
      </c>
      <c r="H149" s="36">
        <f t="shared" si="30"/>
        <v>1</v>
      </c>
      <c r="I149" s="37">
        <f t="shared" si="30"/>
        <v>0</v>
      </c>
      <c r="J149" s="38">
        <f t="shared" si="30"/>
        <v>0</v>
      </c>
      <c r="K149" s="60" t="str">
        <f t="shared" si="25"/>
        <v/>
      </c>
      <c r="L149" s="16"/>
    </row>
    <row r="150" spans="1:12" x14ac:dyDescent="0.35">
      <c r="A150" s="5" t="s">
        <v>274</v>
      </c>
      <c r="B150" s="6" t="s">
        <v>10</v>
      </c>
      <c r="C150" s="6" t="s">
        <v>42</v>
      </c>
      <c r="D150" s="13" t="s">
        <v>275</v>
      </c>
      <c r="E150" s="31">
        <v>1</v>
      </c>
      <c r="F150" s="16">
        <v>2224.73</v>
      </c>
      <c r="G150" s="32">
        <f>ROUND(E150*F150,2)</f>
        <v>2224.73</v>
      </c>
      <c r="H150" s="31">
        <v>1</v>
      </c>
      <c r="I150" s="44"/>
      <c r="J150" s="32">
        <f>ROUND(H150*I150,2)</f>
        <v>0</v>
      </c>
      <c r="K150" s="60" t="str">
        <f t="shared" si="25"/>
        <v/>
      </c>
      <c r="L150" s="16"/>
    </row>
    <row r="151" spans="1:12" x14ac:dyDescent="0.35">
      <c r="A151" s="5" t="s">
        <v>276</v>
      </c>
      <c r="B151" s="6" t="s">
        <v>10</v>
      </c>
      <c r="C151" s="6" t="s">
        <v>42</v>
      </c>
      <c r="D151" s="13" t="s">
        <v>277</v>
      </c>
      <c r="E151" s="31">
        <v>1</v>
      </c>
      <c r="F151" s="16">
        <v>2306.56</v>
      </c>
      <c r="G151" s="32">
        <f>ROUND(E151*F151,2)</f>
        <v>2306.56</v>
      </c>
      <c r="H151" s="31">
        <v>1</v>
      </c>
      <c r="I151" s="44"/>
      <c r="J151" s="32">
        <f>ROUND(H151*I151,2)</f>
        <v>0</v>
      </c>
      <c r="K151" s="60" t="str">
        <f t="shared" si="25"/>
        <v/>
      </c>
      <c r="L151" s="16"/>
    </row>
    <row r="152" spans="1:12" x14ac:dyDescent="0.35">
      <c r="A152" s="7"/>
      <c r="B152" s="7"/>
      <c r="C152" s="7"/>
      <c r="D152" s="46" t="s">
        <v>278</v>
      </c>
      <c r="E152" s="31">
        <v>1</v>
      </c>
      <c r="F152" s="48">
        <f>SUM(G150:G151)</f>
        <v>4531.29</v>
      </c>
      <c r="G152" s="49">
        <f>ROUND(E152*F152,2)</f>
        <v>4531.29</v>
      </c>
      <c r="H152" s="31">
        <v>1</v>
      </c>
      <c r="I152" s="16">
        <f>SUM(J150:J151)</f>
        <v>0</v>
      </c>
      <c r="J152" s="49">
        <f>ROUND(H152*I152,2)</f>
        <v>0</v>
      </c>
      <c r="K152" s="60" t="str">
        <f t="shared" si="25"/>
        <v/>
      </c>
      <c r="L152" s="16"/>
    </row>
    <row r="153" spans="1:12" ht="1" customHeight="1" x14ac:dyDescent="0.35">
      <c r="A153" s="8"/>
      <c r="B153" s="8"/>
      <c r="C153" s="8"/>
      <c r="D153" s="50"/>
      <c r="E153" s="51"/>
      <c r="F153" s="8"/>
      <c r="G153" s="52"/>
      <c r="H153" s="51"/>
      <c r="I153" s="16"/>
      <c r="J153" s="52"/>
      <c r="K153" s="60" t="str">
        <f t="shared" si="25"/>
        <v/>
      </c>
      <c r="L153" s="16"/>
    </row>
    <row r="154" spans="1:12" x14ac:dyDescent="0.35">
      <c r="A154" s="7"/>
      <c r="B154" s="7"/>
      <c r="C154" s="7"/>
      <c r="D154" s="46" t="s">
        <v>279</v>
      </c>
      <c r="E154" s="31">
        <v>1</v>
      </c>
      <c r="F154" s="48">
        <f>G121+G126+G135+G141+G149</f>
        <v>45979.040000000001</v>
      </c>
      <c r="G154" s="49">
        <f>ROUND(E154*F154,2)</f>
        <v>45979.040000000001</v>
      </c>
      <c r="H154" s="31">
        <v>1</v>
      </c>
      <c r="I154" s="16">
        <f>J121+J126+J135+J141+J149</f>
        <v>0</v>
      </c>
      <c r="J154" s="49">
        <f>ROUND(H154*I154,2)</f>
        <v>0</v>
      </c>
      <c r="K154" s="60" t="str">
        <f t="shared" si="25"/>
        <v/>
      </c>
      <c r="L154" s="16"/>
    </row>
    <row r="155" spans="1:12" ht="1" customHeight="1" x14ac:dyDescent="0.35">
      <c r="A155" s="8"/>
      <c r="B155" s="8"/>
      <c r="C155" s="8"/>
      <c r="D155" s="50"/>
      <c r="E155" s="51"/>
      <c r="F155" s="8"/>
      <c r="G155" s="52"/>
      <c r="H155" s="51"/>
      <c r="I155" s="16"/>
      <c r="J155" s="52"/>
      <c r="K155" s="60" t="str">
        <f t="shared" si="25"/>
        <v/>
      </c>
      <c r="L155" s="16"/>
    </row>
    <row r="156" spans="1:12" x14ac:dyDescent="0.35">
      <c r="A156" s="9" t="s">
        <v>280</v>
      </c>
      <c r="B156" s="9" t="s">
        <v>6</v>
      </c>
      <c r="C156" s="9" t="s">
        <v>7</v>
      </c>
      <c r="D156" s="14" t="s">
        <v>281</v>
      </c>
      <c r="E156" s="33">
        <f t="shared" ref="E156:J156" si="31">E166</f>
        <v>1</v>
      </c>
      <c r="F156" s="34">
        <f t="shared" si="31"/>
        <v>41445.11</v>
      </c>
      <c r="G156" s="35">
        <f t="shared" si="31"/>
        <v>41445.11</v>
      </c>
      <c r="H156" s="33">
        <f t="shared" si="31"/>
        <v>1</v>
      </c>
      <c r="I156" s="34">
        <f t="shared" si="31"/>
        <v>0</v>
      </c>
      <c r="J156" s="35">
        <f t="shared" si="31"/>
        <v>0</v>
      </c>
      <c r="K156" s="60" t="str">
        <f t="shared" si="25"/>
        <v/>
      </c>
      <c r="L156" s="16"/>
    </row>
    <row r="157" spans="1:12" x14ac:dyDescent="0.35">
      <c r="A157" s="5" t="s">
        <v>282</v>
      </c>
      <c r="B157" s="6" t="s">
        <v>10</v>
      </c>
      <c r="C157" s="6" t="s">
        <v>20</v>
      </c>
      <c r="D157" s="13" t="s">
        <v>283</v>
      </c>
      <c r="E157" s="31">
        <v>250</v>
      </c>
      <c r="F157" s="16">
        <v>6.95</v>
      </c>
      <c r="G157" s="32">
        <f t="shared" ref="G157:G166" si="32">ROUND(E157*F157,2)</f>
        <v>1737.5</v>
      </c>
      <c r="H157" s="31">
        <v>250</v>
      </c>
      <c r="I157" s="44"/>
      <c r="J157" s="32">
        <f t="shared" ref="J157:J166" si="33">ROUND(H157*I157,2)</f>
        <v>0</v>
      </c>
      <c r="K157" s="60" t="str">
        <f t="shared" si="25"/>
        <v/>
      </c>
      <c r="L157" s="16"/>
    </row>
    <row r="158" spans="1:12" x14ac:dyDescent="0.35">
      <c r="A158" s="5" t="s">
        <v>284</v>
      </c>
      <c r="B158" s="6" t="s">
        <v>10</v>
      </c>
      <c r="C158" s="6" t="s">
        <v>31</v>
      </c>
      <c r="D158" s="13" t="s">
        <v>285</v>
      </c>
      <c r="E158" s="31">
        <v>250</v>
      </c>
      <c r="F158" s="16">
        <v>29.82</v>
      </c>
      <c r="G158" s="32">
        <f t="shared" si="32"/>
        <v>7455</v>
      </c>
      <c r="H158" s="31">
        <v>250</v>
      </c>
      <c r="I158" s="44"/>
      <c r="J158" s="32">
        <f t="shared" si="33"/>
        <v>0</v>
      </c>
      <c r="K158" s="60" t="str">
        <f t="shared" si="25"/>
        <v/>
      </c>
      <c r="L158" s="16"/>
    </row>
    <row r="159" spans="1:12" ht="21" x14ac:dyDescent="0.35">
      <c r="A159" s="5" t="s">
        <v>286</v>
      </c>
      <c r="B159" s="6" t="s">
        <v>10</v>
      </c>
      <c r="C159" s="6" t="s">
        <v>31</v>
      </c>
      <c r="D159" s="13" t="s">
        <v>287</v>
      </c>
      <c r="E159" s="31">
        <v>250</v>
      </c>
      <c r="F159" s="16">
        <v>3.56</v>
      </c>
      <c r="G159" s="32">
        <f t="shared" si="32"/>
        <v>890</v>
      </c>
      <c r="H159" s="31">
        <v>250</v>
      </c>
      <c r="I159" s="44"/>
      <c r="J159" s="32">
        <f t="shared" si="33"/>
        <v>0</v>
      </c>
      <c r="K159" s="60" t="str">
        <f t="shared" si="25"/>
        <v/>
      </c>
      <c r="L159" s="16"/>
    </row>
    <row r="160" spans="1:12" x14ac:dyDescent="0.35">
      <c r="A160" s="5" t="s">
        <v>288</v>
      </c>
      <c r="B160" s="6" t="s">
        <v>10</v>
      </c>
      <c r="C160" s="6" t="s">
        <v>20</v>
      </c>
      <c r="D160" s="13" t="s">
        <v>289</v>
      </c>
      <c r="E160" s="31">
        <v>250</v>
      </c>
      <c r="F160" s="16">
        <v>27.04</v>
      </c>
      <c r="G160" s="32">
        <f t="shared" si="32"/>
        <v>6760</v>
      </c>
      <c r="H160" s="31">
        <v>250</v>
      </c>
      <c r="I160" s="44"/>
      <c r="J160" s="32">
        <f t="shared" si="33"/>
        <v>0</v>
      </c>
      <c r="K160" s="60" t="str">
        <f t="shared" si="25"/>
        <v/>
      </c>
      <c r="L160" s="16"/>
    </row>
    <row r="161" spans="1:12" x14ac:dyDescent="0.35">
      <c r="A161" s="5" t="s">
        <v>290</v>
      </c>
      <c r="B161" s="6" t="s">
        <v>10</v>
      </c>
      <c r="C161" s="6" t="s">
        <v>17</v>
      </c>
      <c r="D161" s="13" t="s">
        <v>291</v>
      </c>
      <c r="E161" s="31">
        <v>200</v>
      </c>
      <c r="F161" s="16">
        <v>47.1</v>
      </c>
      <c r="G161" s="32">
        <f t="shared" si="32"/>
        <v>9420</v>
      </c>
      <c r="H161" s="31">
        <v>200</v>
      </c>
      <c r="I161" s="44"/>
      <c r="J161" s="32">
        <f t="shared" si="33"/>
        <v>0</v>
      </c>
      <c r="K161" s="60" t="str">
        <f t="shared" si="25"/>
        <v/>
      </c>
      <c r="L161" s="16"/>
    </row>
    <row r="162" spans="1:12" x14ac:dyDescent="0.35">
      <c r="A162" s="5" t="s">
        <v>292</v>
      </c>
      <c r="B162" s="6" t="s">
        <v>10</v>
      </c>
      <c r="C162" s="6" t="s">
        <v>42</v>
      </c>
      <c r="D162" s="13" t="s">
        <v>293</v>
      </c>
      <c r="E162" s="31">
        <v>4</v>
      </c>
      <c r="F162" s="16">
        <v>79.400000000000006</v>
      </c>
      <c r="G162" s="32">
        <f t="shared" si="32"/>
        <v>317.60000000000002</v>
      </c>
      <c r="H162" s="31">
        <v>4</v>
      </c>
      <c r="I162" s="44"/>
      <c r="J162" s="32">
        <f t="shared" si="33"/>
        <v>0</v>
      </c>
      <c r="K162" s="60" t="str">
        <f t="shared" si="25"/>
        <v/>
      </c>
      <c r="L162" s="16"/>
    </row>
    <row r="163" spans="1:12" x14ac:dyDescent="0.35">
      <c r="A163" s="5" t="s">
        <v>294</v>
      </c>
      <c r="B163" s="6" t="s">
        <v>10</v>
      </c>
      <c r="C163" s="6" t="s">
        <v>42</v>
      </c>
      <c r="D163" s="13" t="s">
        <v>295</v>
      </c>
      <c r="E163" s="31">
        <v>4</v>
      </c>
      <c r="F163" s="16">
        <v>478.14</v>
      </c>
      <c r="G163" s="32">
        <f t="shared" si="32"/>
        <v>1912.56</v>
      </c>
      <c r="H163" s="31">
        <v>4</v>
      </c>
      <c r="I163" s="44"/>
      <c r="J163" s="32">
        <f t="shared" si="33"/>
        <v>0</v>
      </c>
      <c r="K163" s="60" t="str">
        <f t="shared" si="25"/>
        <v/>
      </c>
      <c r="L163" s="16"/>
    </row>
    <row r="164" spans="1:12" x14ac:dyDescent="0.35">
      <c r="A164" s="5" t="s">
        <v>296</v>
      </c>
      <c r="B164" s="6" t="s">
        <v>10</v>
      </c>
      <c r="C164" s="6" t="s">
        <v>42</v>
      </c>
      <c r="D164" s="13" t="s">
        <v>297</v>
      </c>
      <c r="E164" s="31">
        <v>16</v>
      </c>
      <c r="F164" s="16">
        <v>720.13</v>
      </c>
      <c r="G164" s="32">
        <f t="shared" si="32"/>
        <v>11522.08</v>
      </c>
      <c r="H164" s="31">
        <v>16</v>
      </c>
      <c r="I164" s="44"/>
      <c r="J164" s="32">
        <f t="shared" si="33"/>
        <v>0</v>
      </c>
      <c r="K164" s="60" t="str">
        <f t="shared" si="25"/>
        <v/>
      </c>
      <c r="L164" s="16"/>
    </row>
    <row r="165" spans="1:12" x14ac:dyDescent="0.35">
      <c r="A165" s="5" t="s">
        <v>298</v>
      </c>
      <c r="B165" s="6" t="s">
        <v>10</v>
      </c>
      <c r="C165" s="6" t="s">
        <v>42</v>
      </c>
      <c r="D165" s="13" t="s">
        <v>299</v>
      </c>
      <c r="E165" s="31">
        <v>3</v>
      </c>
      <c r="F165" s="16">
        <v>476.79</v>
      </c>
      <c r="G165" s="32">
        <f t="shared" si="32"/>
        <v>1430.37</v>
      </c>
      <c r="H165" s="31">
        <v>3</v>
      </c>
      <c r="I165" s="44"/>
      <c r="J165" s="32">
        <f t="shared" si="33"/>
        <v>0</v>
      </c>
      <c r="K165" s="60" t="str">
        <f t="shared" si="25"/>
        <v/>
      </c>
      <c r="L165" s="16"/>
    </row>
    <row r="166" spans="1:12" x14ac:dyDescent="0.35">
      <c r="A166" s="7"/>
      <c r="B166" s="7"/>
      <c r="C166" s="7"/>
      <c r="D166" s="46" t="s">
        <v>300</v>
      </c>
      <c r="E166" s="31">
        <v>1</v>
      </c>
      <c r="F166" s="48">
        <f>SUM(G157:G165)</f>
        <v>41445.11</v>
      </c>
      <c r="G166" s="49">
        <f t="shared" si="32"/>
        <v>41445.11</v>
      </c>
      <c r="H166" s="31">
        <v>1</v>
      </c>
      <c r="I166" s="16">
        <f>SUM(J157:J165)</f>
        <v>0</v>
      </c>
      <c r="J166" s="49">
        <f t="shared" si="33"/>
        <v>0</v>
      </c>
      <c r="K166" s="60" t="str">
        <f t="shared" si="25"/>
        <v/>
      </c>
      <c r="L166" s="16"/>
    </row>
    <row r="167" spans="1:12" ht="1" customHeight="1" x14ac:dyDescent="0.35">
      <c r="A167" s="8"/>
      <c r="B167" s="8"/>
      <c r="C167" s="8"/>
      <c r="D167" s="50"/>
      <c r="E167" s="51"/>
      <c r="F167" s="8"/>
      <c r="G167" s="52"/>
      <c r="H167" s="51"/>
      <c r="I167" s="16"/>
      <c r="J167" s="52"/>
      <c r="K167" s="60" t="str">
        <f t="shared" si="25"/>
        <v/>
      </c>
      <c r="L167" s="16"/>
    </row>
    <row r="168" spans="1:12" x14ac:dyDescent="0.35">
      <c r="A168" s="9" t="s">
        <v>301</v>
      </c>
      <c r="B168" s="9" t="s">
        <v>6</v>
      </c>
      <c r="C168" s="9" t="s">
        <v>7</v>
      </c>
      <c r="D168" s="14" t="s">
        <v>302</v>
      </c>
      <c r="E168" s="33">
        <f t="shared" ref="E168:J168" si="34">E171</f>
        <v>1</v>
      </c>
      <c r="F168" s="34">
        <f t="shared" si="34"/>
        <v>4889.7299999999996</v>
      </c>
      <c r="G168" s="35">
        <f t="shared" si="34"/>
        <v>4889.7299999999996</v>
      </c>
      <c r="H168" s="33">
        <f t="shared" si="34"/>
        <v>1</v>
      </c>
      <c r="I168" s="34">
        <f t="shared" si="34"/>
        <v>0</v>
      </c>
      <c r="J168" s="35">
        <f t="shared" si="34"/>
        <v>0</v>
      </c>
      <c r="K168" s="60" t="str">
        <f t="shared" si="25"/>
        <v/>
      </c>
      <c r="L168" s="16"/>
    </row>
    <row r="169" spans="1:12" x14ac:dyDescent="0.35">
      <c r="A169" s="5" t="s">
        <v>303</v>
      </c>
      <c r="B169" s="6" t="s">
        <v>10</v>
      </c>
      <c r="C169" s="6" t="s">
        <v>42</v>
      </c>
      <c r="D169" s="13" t="s">
        <v>304</v>
      </c>
      <c r="E169" s="31">
        <v>1</v>
      </c>
      <c r="F169" s="16">
        <v>1694.89</v>
      </c>
      <c r="G169" s="32">
        <f>ROUND(E169*F169,2)</f>
        <v>1694.89</v>
      </c>
      <c r="H169" s="31">
        <v>1</v>
      </c>
      <c r="I169" s="44"/>
      <c r="J169" s="32">
        <f>ROUND(H169*I169,2)</f>
        <v>0</v>
      </c>
      <c r="K169" s="60" t="str">
        <f t="shared" si="25"/>
        <v/>
      </c>
      <c r="L169" s="16"/>
    </row>
    <row r="170" spans="1:12" x14ac:dyDescent="0.35">
      <c r="A170" s="5" t="s">
        <v>305</v>
      </c>
      <c r="B170" s="6" t="s">
        <v>10</v>
      </c>
      <c r="C170" s="6" t="s">
        <v>42</v>
      </c>
      <c r="D170" s="13" t="s">
        <v>306</v>
      </c>
      <c r="E170" s="31">
        <v>1</v>
      </c>
      <c r="F170" s="16">
        <v>3194.84</v>
      </c>
      <c r="G170" s="32">
        <f>ROUND(E170*F170,2)</f>
        <v>3194.84</v>
      </c>
      <c r="H170" s="31">
        <v>1</v>
      </c>
      <c r="I170" s="44"/>
      <c r="J170" s="32">
        <f>ROUND(H170*I170,2)</f>
        <v>0</v>
      </c>
      <c r="K170" s="60" t="str">
        <f t="shared" si="25"/>
        <v/>
      </c>
      <c r="L170" s="16"/>
    </row>
    <row r="171" spans="1:12" x14ac:dyDescent="0.35">
      <c r="A171" s="7"/>
      <c r="B171" s="7"/>
      <c r="C171" s="7"/>
      <c r="D171" s="46" t="s">
        <v>307</v>
      </c>
      <c r="E171" s="31">
        <v>1</v>
      </c>
      <c r="F171" s="48">
        <f>SUM(G169:G170)</f>
        <v>4889.7299999999996</v>
      </c>
      <c r="G171" s="49">
        <f>ROUND(E171*F171,2)</f>
        <v>4889.7299999999996</v>
      </c>
      <c r="H171" s="31">
        <v>1</v>
      </c>
      <c r="I171" s="48">
        <f>SUM(J169:J170)</f>
        <v>0</v>
      </c>
      <c r="J171" s="49">
        <f>ROUND(H171*I171,2)</f>
        <v>0</v>
      </c>
      <c r="K171" s="60" t="str">
        <f t="shared" si="25"/>
        <v/>
      </c>
      <c r="L171" s="16"/>
    </row>
    <row r="172" spans="1:12" ht="1" customHeight="1" x14ac:dyDescent="0.35">
      <c r="A172" s="8"/>
      <c r="B172" s="8"/>
      <c r="C172" s="8"/>
      <c r="D172" s="50"/>
      <c r="E172" s="51"/>
      <c r="F172" s="8"/>
      <c r="G172" s="52"/>
      <c r="H172" s="51"/>
      <c r="I172" s="8"/>
      <c r="J172" s="52"/>
      <c r="K172" s="60" t="str">
        <f t="shared" si="25"/>
        <v/>
      </c>
      <c r="L172" s="16"/>
    </row>
    <row r="173" spans="1:12" x14ac:dyDescent="0.35">
      <c r="A173" s="7"/>
      <c r="B173" s="7"/>
      <c r="C173" s="7"/>
      <c r="D173" s="46" t="s">
        <v>308</v>
      </c>
      <c r="E173" s="47">
        <v>1</v>
      </c>
      <c r="F173" s="48">
        <f>G120+G156+G168</f>
        <v>92313.88</v>
      </c>
      <c r="G173" s="49">
        <f>ROUND(E173*F173,2)</f>
        <v>92313.88</v>
      </c>
      <c r="H173" s="47">
        <v>1</v>
      </c>
      <c r="I173" s="48">
        <f>J120+J156+J168</f>
        <v>0</v>
      </c>
      <c r="J173" s="49">
        <f>ROUND(H173*I173,2)</f>
        <v>0</v>
      </c>
      <c r="K173" s="60" t="str">
        <f t="shared" si="25"/>
        <v/>
      </c>
      <c r="L173" s="16"/>
    </row>
    <row r="174" spans="1:12" ht="1" customHeight="1" x14ac:dyDescent="0.35">
      <c r="A174" s="8"/>
      <c r="B174" s="8"/>
      <c r="C174" s="8"/>
      <c r="D174" s="50"/>
      <c r="E174" s="51"/>
      <c r="F174" s="8"/>
      <c r="G174" s="52"/>
      <c r="H174" s="51"/>
      <c r="I174" s="8"/>
      <c r="J174" s="52"/>
      <c r="K174" s="60" t="str">
        <f t="shared" si="25"/>
        <v/>
      </c>
    </row>
    <row r="175" spans="1:12" x14ac:dyDescent="0.35">
      <c r="A175" s="4" t="s">
        <v>309</v>
      </c>
      <c r="B175" s="4" t="s">
        <v>6</v>
      </c>
      <c r="C175" s="4" t="s">
        <v>7</v>
      </c>
      <c r="D175" s="12" t="s">
        <v>310</v>
      </c>
      <c r="E175" s="28">
        <v>1</v>
      </c>
      <c r="F175" s="29">
        <v>9433.17</v>
      </c>
      <c r="G175" s="30">
        <f>ROUND(E175*F175,2)</f>
        <v>9433.17</v>
      </c>
      <c r="H175" s="28">
        <v>1</v>
      </c>
      <c r="I175" s="29">
        <v>9433.17</v>
      </c>
      <c r="J175" s="30">
        <f>ROUND(H175*I175,2)</f>
        <v>9433.17</v>
      </c>
      <c r="K175" s="60" t="str">
        <f t="shared" si="25"/>
        <v/>
      </c>
    </row>
    <row r="176" spans="1:12" x14ac:dyDescent="0.35">
      <c r="A176" s="7"/>
      <c r="B176" s="7"/>
      <c r="C176" s="7"/>
      <c r="D176" s="53" t="s">
        <v>316</v>
      </c>
      <c r="E176" s="47">
        <v>1</v>
      </c>
      <c r="F176" s="48">
        <f>G4+G11+G39+G45+G79+G94+G108+G112+G119+G175</f>
        <v>785119.72</v>
      </c>
      <c r="G176" s="49">
        <f>ROUND(E176*F176,2)</f>
        <v>785119.72</v>
      </c>
      <c r="H176" s="47">
        <v>1</v>
      </c>
      <c r="I176" s="48">
        <f>J4+J11+J39+J45+J79+J94+J108+J112+J119+J175</f>
        <v>9433.17</v>
      </c>
      <c r="J176" s="49">
        <f>ROUND(H176*I176,2)</f>
        <v>9433.17</v>
      </c>
      <c r="K176" s="60" t="str">
        <f t="shared" si="25"/>
        <v/>
      </c>
    </row>
    <row r="177" spans="1:11" ht="1" customHeight="1" x14ac:dyDescent="0.35">
      <c r="A177" s="8"/>
      <c r="B177" s="8"/>
      <c r="C177" s="8"/>
      <c r="D177" s="50"/>
      <c r="E177" s="51"/>
      <c r="F177" s="8"/>
      <c r="G177" s="52"/>
      <c r="H177" s="54"/>
      <c r="J177" s="55"/>
      <c r="K177" s="60" t="str">
        <f t="shared" si="25"/>
        <v/>
      </c>
    </row>
    <row r="178" spans="1:11" x14ac:dyDescent="0.35">
      <c r="D178" s="56" t="s">
        <v>317</v>
      </c>
      <c r="E178" s="57"/>
      <c r="F178" s="58">
        <v>0.13</v>
      </c>
      <c r="G178" s="39">
        <f>+ROUND(0.13*G176,2)</f>
        <v>102065.56</v>
      </c>
      <c r="H178" s="57"/>
      <c r="I178" s="59"/>
      <c r="J178" s="39">
        <f>+ROUND(I178*J176,2)</f>
        <v>0</v>
      </c>
      <c r="K178" s="60" t="str">
        <f t="shared" si="25"/>
        <v/>
      </c>
    </row>
    <row r="179" spans="1:11" x14ac:dyDescent="0.35">
      <c r="D179" s="56" t="s">
        <v>318</v>
      </c>
      <c r="E179" s="57"/>
      <c r="F179" s="58">
        <v>0.06</v>
      </c>
      <c r="G179" s="39">
        <f>+ROUND(0.06*G176,2)</f>
        <v>47107.18</v>
      </c>
      <c r="H179" s="57"/>
      <c r="I179" s="59"/>
      <c r="J179" s="39">
        <f>+ROUND(I179*J176,2)</f>
        <v>0</v>
      </c>
      <c r="K179" s="60" t="str">
        <f t="shared" si="25"/>
        <v/>
      </c>
    </row>
    <row r="180" spans="1:11" x14ac:dyDescent="0.35">
      <c r="D180" s="17" t="s">
        <v>319</v>
      </c>
      <c r="E180" s="40"/>
      <c r="F180" s="24"/>
      <c r="G180" s="41">
        <f>+G176+G178+G179</f>
        <v>934292.46</v>
      </c>
      <c r="H180" s="40"/>
      <c r="I180" s="24"/>
      <c r="J180" s="41">
        <f>+J176+J178+J179</f>
        <v>9433.17</v>
      </c>
      <c r="K180" s="60" t="str">
        <f t="shared" si="25"/>
        <v/>
      </c>
    </row>
    <row r="181" spans="1:11" ht="17" x14ac:dyDescent="0.35">
      <c r="D181" s="18" t="s">
        <v>320</v>
      </c>
      <c r="E181" s="42"/>
      <c r="F181" s="23">
        <v>0.21</v>
      </c>
      <c r="G181" s="39">
        <f>+ROUND(0.21*G176,2)</f>
        <v>164875.14000000001</v>
      </c>
      <c r="H181" s="45"/>
      <c r="I181" s="23">
        <v>0.21</v>
      </c>
      <c r="J181" s="39">
        <f>+ROUND(0.21*J176,2)</f>
        <v>1980.97</v>
      </c>
    </row>
    <row r="182" spans="1:11" ht="17" x14ac:dyDescent="0.35">
      <c r="D182" s="17" t="s">
        <v>321</v>
      </c>
      <c r="E182" s="43"/>
      <c r="F182" s="26"/>
      <c r="G182" s="41">
        <f>+G180+G181</f>
        <v>1099167.6000000001</v>
      </c>
      <c r="H182" s="43"/>
      <c r="I182" s="25"/>
      <c r="J182" s="41">
        <f>+J180+J181</f>
        <v>11414.14</v>
      </c>
    </row>
    <row r="183" spans="1:11" ht="36.65" customHeight="1" x14ac:dyDescent="0.35">
      <c r="A183" s="63" t="s">
        <v>322</v>
      </c>
      <c r="B183" s="64"/>
      <c r="C183" s="65"/>
      <c r="D183" s="20"/>
      <c r="E183" s="27" t="s">
        <v>323</v>
      </c>
      <c r="F183" s="66"/>
      <c r="G183" s="67"/>
      <c r="H183" s="67"/>
      <c r="I183" s="67"/>
      <c r="J183" s="68"/>
    </row>
    <row r="184" spans="1:11" ht="49.75" customHeight="1" x14ac:dyDescent="0.35">
      <c r="A184" s="63" t="s">
        <v>324</v>
      </c>
      <c r="B184" s="64"/>
      <c r="C184" s="65"/>
      <c r="D184" s="21"/>
      <c r="E184" s="27" t="s">
        <v>325</v>
      </c>
      <c r="F184" s="66"/>
      <c r="G184" s="67"/>
      <c r="H184" s="67"/>
      <c r="I184" s="67"/>
      <c r="J184" s="68"/>
    </row>
    <row r="185" spans="1:11" ht="47.4" customHeight="1" x14ac:dyDescent="0.35">
      <c r="A185" s="63" t="s">
        <v>326</v>
      </c>
      <c r="B185" s="64"/>
      <c r="C185" s="65"/>
      <c r="D185" s="22"/>
      <c r="E185" s="27" t="s">
        <v>327</v>
      </c>
      <c r="F185" s="66"/>
      <c r="G185" s="67"/>
      <c r="H185" s="67"/>
      <c r="I185" s="67"/>
      <c r="J185" s="68"/>
    </row>
    <row r="186" spans="1:11" ht="40.75" customHeight="1" x14ac:dyDescent="0.35">
      <c r="A186" s="69" t="s">
        <v>328</v>
      </c>
      <c r="B186" s="70"/>
      <c r="C186" s="71"/>
      <c r="D186" s="78" t="s">
        <v>332</v>
      </c>
      <c r="E186" s="78"/>
      <c r="F186" s="78"/>
      <c r="G186" s="78"/>
      <c r="H186" s="78"/>
      <c r="I186" s="78"/>
      <c r="J186" s="78"/>
    </row>
    <row r="187" spans="1:11" ht="33.65" customHeight="1" x14ac:dyDescent="0.35">
      <c r="A187" s="72"/>
      <c r="B187" s="73"/>
      <c r="C187" s="74"/>
      <c r="D187" s="78" t="s">
        <v>333</v>
      </c>
      <c r="E187" s="78"/>
      <c r="F187" s="78"/>
      <c r="G187" s="78"/>
      <c r="H187" s="78"/>
      <c r="I187" s="78"/>
      <c r="J187" s="78" t="s">
        <v>7</v>
      </c>
    </row>
    <row r="188" spans="1:11" ht="58.5" customHeight="1" x14ac:dyDescent="0.35">
      <c r="A188" s="72"/>
      <c r="B188" s="73"/>
      <c r="C188" s="74"/>
      <c r="D188" s="78" t="s">
        <v>329</v>
      </c>
      <c r="E188" s="78"/>
      <c r="F188" s="78"/>
      <c r="G188" s="78"/>
      <c r="H188" s="78"/>
      <c r="I188" s="78"/>
      <c r="J188" s="78" t="s">
        <v>7</v>
      </c>
    </row>
    <row r="189" spans="1:11" ht="24.65" customHeight="1" x14ac:dyDescent="0.35">
      <c r="A189" s="75"/>
      <c r="B189" s="76"/>
      <c r="C189" s="77"/>
      <c r="D189" s="78" t="s">
        <v>330</v>
      </c>
      <c r="E189" s="78"/>
      <c r="F189" s="78"/>
      <c r="G189" s="78"/>
      <c r="H189" s="78"/>
      <c r="I189" s="78"/>
      <c r="J189" s="78" t="s">
        <v>7</v>
      </c>
    </row>
    <row r="190" spans="1:11" ht="22.25" customHeight="1" x14ac:dyDescent="0.35"/>
  </sheetData>
  <sheetProtection algorithmName="SHA-512" hashValue="0d632y7T1RflaTmMRpPpXUfjbtlXJAV5z51BM1qJWAkI79rJYog0z1swKnRKrQorkvwybvpYmVCt7ahrAmZhFg==" saltValue="aQZuQ0Faawnh8iX/2sva4w==" spinCount="100000" sheet="1" scenarios="1"/>
  <autoFilter ref="A3:J176" xr:uid="{19534A58-6B4E-47F1-8166-6DDC9A53D69B}"/>
  <mergeCells count="14">
    <mergeCell ref="A186:C189"/>
    <mergeCell ref="D186:J186"/>
    <mergeCell ref="D187:J187"/>
    <mergeCell ref="D188:J188"/>
    <mergeCell ref="D189:J189"/>
    <mergeCell ref="A1:J1"/>
    <mergeCell ref="E2:G2"/>
    <mergeCell ref="H2:J2"/>
    <mergeCell ref="A185:C185"/>
    <mergeCell ref="F185:J185"/>
    <mergeCell ref="A184:C184"/>
    <mergeCell ref="F184:J184"/>
    <mergeCell ref="A183:C183"/>
    <mergeCell ref="F183:J183"/>
  </mergeCells>
  <conditionalFormatting sqref="I113:I118 I5:I10 I12:I38 I40:I44 I46:I78 I80:I93 I95:I107 I109:I111 I122:I125 I127:I134 I136:I140 I142:I148 I150:I155 I157:I167 I169:I170">
    <cfRule type="expression" dxfId="0" priority="2">
      <formula>AND($I5&gt;$F5,NOT($O5))</formula>
    </cfRule>
  </conditionalFormatting>
  <conditionalFormatting sqref="I114">
    <cfRule type="expression" priority="1" stopIfTrue="1">
      <formula>$I$114=""</formula>
    </cfRule>
  </conditionalFormatting>
  <dataValidations disablePrompts="1" count="1">
    <dataValidation type="list" allowBlank="1" showInputMessage="1" showErrorMessage="1" sqref="B4:B177" xr:uid="{1D4EDA52-063D-469B-B100-574863BB18D4}">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2024-01-11T10:52:03Z</dcterms:created>
  <dcterms:modified xsi:type="dcterms:W3CDTF">2024-01-16T11:08:57Z</dcterms:modified>
</cp:coreProperties>
</file>