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IOSEC\02 LÍNEA AÉREA\02 GASTO\2023\MANTO ALUMBRADO TUNELES\1 Licitacion\12 Doc Definitiva\"/>
    </mc:Choice>
  </mc:AlternateContent>
  <xr:revisionPtr revIDLastSave="0" documentId="13_ncr:1_{45208649-A74B-42A7-A126-D2EAFF1061DA}" xr6:coauthVersionLast="47" xr6:coauthVersionMax="47" xr10:uidLastSave="{00000000-0000-0000-0000-000000000000}"/>
  <bookViews>
    <workbookView xWindow="-23148" yWindow="-12" windowWidth="23256" windowHeight="12576" xr2:uid="{CF12E011-C057-4307-B331-3441651C4B5A}"/>
  </bookViews>
  <sheets>
    <sheet name="Preciario" sheetId="1" r:id="rId1"/>
  </sheets>
  <definedNames>
    <definedName name="_xlnm.Print_Area" localSheetId="0">Preciario!$A$1:$H$88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E17" i="1"/>
  <c r="E16" i="1"/>
  <c r="G16" i="1" s="1"/>
  <c r="G15" i="1"/>
  <c r="E15" i="1"/>
  <c r="E14" i="1"/>
  <c r="G14" i="1" s="1"/>
  <c r="G13" i="1"/>
  <c r="E13" i="1"/>
  <c r="E12" i="1"/>
  <c r="G12" i="1" s="1"/>
  <c r="G8" i="1"/>
  <c r="G7" i="1"/>
  <c r="G6" i="1"/>
  <c r="G5" i="1"/>
  <c r="E5" i="1"/>
  <c r="G4" i="1"/>
  <c r="G3" i="1"/>
  <c r="E3" i="1"/>
  <c r="G9" i="1" l="1"/>
  <c r="G68" i="1"/>
  <c r="G70" i="1" l="1"/>
  <c r="G72" i="1" s="1"/>
  <c r="G73" i="1" l="1"/>
  <c r="G75" i="1" s="1"/>
  <c r="G77" i="1" s="1"/>
  <c r="G79" i="1" s="1"/>
</calcChain>
</file>

<file path=xl/sharedStrings.xml><?xml version="1.0" encoding="utf-8"?>
<sst xmlns="http://schemas.openxmlformats.org/spreadsheetml/2006/main" count="218" uniqueCount="151">
  <si>
    <t>CAP.</t>
  </si>
  <si>
    <t>CÓDIGO</t>
  </si>
  <si>
    <t>UNIDAD</t>
  </si>
  <si>
    <t>DESCRIPCIÓN DE LA PARTIDA</t>
  </si>
  <si>
    <t>CANT. PRES.</t>
  </si>
  <si>
    <t>IMPORTE UD.</t>
  </si>
  <si>
    <t>IMPORTE OFERTA</t>
  </si>
  <si>
    <t>IMPORTE MÁXIMO UD.</t>
  </si>
  <si>
    <t>MANTENIMIENTO (incluye MATERIALES salvo suministro luminarias tipo LED)</t>
  </si>
  <si>
    <t>JMNV</t>
  </si>
  <si>
    <t>Jornada</t>
  </si>
  <si>
    <t>Jornada de mantenimiento nocturna con los medios ofertados compuesta por, al menos, un vehículo auxiliar con conductor y dos oficiales. Incluye traslado de vehículos, mano de obra y los materiales necesarios para los trabajos relacionados con el Mantenimiento del Alumbrado, Fuerza y cable de alimentación para las salidas de emergencia en túnel de vía principal, sacos y cocheras.</t>
  </si>
  <si>
    <t>JMDV</t>
  </si>
  <si>
    <t>Jornada de mantenimiento diurna con los medios ofertados compuesta por, al menos, un vehículo auxiliar con conductor y dos oficiales. Incluye traslado de vehículos, mano de obra y los materiales necesarios para los trabajos relacionados con el Mantenimiento del Alumbrado, Fuerza y cable de alimentación para las salidas de emergencia en túnel de vía principal, sacos y cocheras.</t>
  </si>
  <si>
    <t>JMNsV</t>
  </si>
  <si>
    <t>Jornada de mantenimiento nocturna con los medios ofertados compuesta por tres oficiales sin vehículo auxiliar. Incluye traslados, mano de obra y los materiales necesarios para los trabajos relacionados con el Mantenimiento del Alumbrado, Fuerza y cable de alimentación para las salidas de emergencia en túnel de vía principal, sacos y cocheras.</t>
  </si>
  <si>
    <t>JMDsV</t>
  </si>
  <si>
    <t>Jornada de mantenimiento diurna con los medios ofertados compuesta por tres oficiales sin vehículo auxiliar. Incluye traslados, mano de obra y los materiales necesarios para los trabajos relacionados con el Mantenimiento del Alumbrado, Fuerza y cable de alimentación para las salidas de emergencia en túnel de vía principal, sacos y cocheras.</t>
  </si>
  <si>
    <t>JON</t>
  </si>
  <si>
    <t>Jornada de mantenimiento de un oficial en horario nocturno. Incluye materiales, traslados  y mano de obra para los trabajos relacionados con el Mantenimiento del Alumbrado, Fuerza y cable de alimentación para las salidas de emergencia en túnel de vía principal, sacos y cocheras.</t>
  </si>
  <si>
    <t>JOD</t>
  </si>
  <si>
    <t>Jornada de mantenimiento de un oficial en horario diurno. Incluye materiales, traslados y mano de obra para los trabajos relacionados con el Mantenimiento del Alumbrado, Fuerza y cable de alimentación para las salidas de emergencia en túnelde vía principal, sacos y cocheras.</t>
  </si>
  <si>
    <t>SERVICIOS DE MANTENIMIENTO ALUMBRADO Y FUERZA TUNELES:</t>
  </si>
  <si>
    <t>JORNADAS MANO DE OBRA (NO incluye MATERIALES)</t>
  </si>
  <si>
    <t>JTNV</t>
  </si>
  <si>
    <t>Jornada de trabajo nocturna con los medios ofertados compuesta por un vehículo auxiliar con conductor y dos oficiales para las Actuaciones Extraordinarias: Trabajos de Independización / Sectorización, Reparación acto vandálico y Mejora de las Instalaciones. Incluye traslado de vehículos, mano de obra. No incluye los materiales necesarios.</t>
  </si>
  <si>
    <t>JTDV</t>
  </si>
  <si>
    <t>Jornada de trabajo diurna con los medios ofertados compuesta por un vehículo auxiliar con conductor y dos oficiales para las Actuaciones Extraordinarias: Trabajos de Independización / Sectorización, Reparación acto vandálico y Mejora de las Instalaciones. Incluye traslado de vehículos, mano de obra. No incluye los materiales necesarios.</t>
  </si>
  <si>
    <t>JTNsV</t>
  </si>
  <si>
    <t>Jornada de trabajo nocturna con los medios ofertados compuesta por tres oficiales sin vehículo auxiliar para las Actuaciones Extraordinarias: Trabajos de Independización / Sectorización, Reparación acto vandálico y Mejora de las Instalaciones. Incluye traslados, mano de obra. No incluye los materiales necesarios.</t>
  </si>
  <si>
    <t>JTDsV</t>
  </si>
  <si>
    <t>Jornada de trabajo diurna con los medios ofertados compuesta por tres oficiales sin vehículo auxiliar para las Actuaciones Extraordinarias: Trabajos de Independización/Sectorización, Reparación acto vandálico y Mejora de las Instalaciones. Incluye traslados, mano de obra. No incluye los materiales necesarios.</t>
  </si>
  <si>
    <t>JTON</t>
  </si>
  <si>
    <t>Jornada de trabajo de un oficial en horario nocturno para los trabajos a realizar para las Actuaciones Extraordinarias: Trabajos de Independización / Sectorización, Reparación acto vandálico y Mejora de las Instalaciones. Incluye traslados, mano de obra. No incluye los materiales necesarios.</t>
  </si>
  <si>
    <t>JTOD</t>
  </si>
  <si>
    <t>Jornada de trabajo de un oficial en horario diurno para los trabajos a realizar para las Actuaciones Extraordinarias: Trabajos de Independización / Sectorización, Reparación acto vandálico y Mejora de las Instalaciones. Incluye traslados, mano de obra. No incluye los materiales necesarios.</t>
  </si>
  <si>
    <t>CAJA CONEX / DISTRIB</t>
  </si>
  <si>
    <t>SM01</t>
  </si>
  <si>
    <t>Unidad</t>
  </si>
  <si>
    <t>Suministro caja de derivación estanca de aluminio inyectado ( resistente al fuego), grado de protección  IP65 - IK09</t>
  </si>
  <si>
    <t>SM02</t>
  </si>
  <si>
    <t>Suministro Caja de conexión con conos. IP55. IK08. 100 x 100 x 55 mm. Cierre con tornillos 1/4 de vuelta</t>
  </si>
  <si>
    <t>SM03</t>
  </si>
  <si>
    <t>Suministro Caja de conexión con conos. IP55. IK08. 153 x 110 x 65 mm. Cierre con tornillos 1/4 de vuelta</t>
  </si>
  <si>
    <t>SM04</t>
  </si>
  <si>
    <t>Suministro Caja de distribución de 12 elementos. IP65. IK08. Dimensiones exteriores 270 x 250 x 160 mm. Pretroquelado lateral, superior e inferior. Tornillos INOX de cierre ultra rápido.</t>
  </si>
  <si>
    <t>SM05</t>
  </si>
  <si>
    <t>Suministro Caja de distribución de 22 elementos.2 filas. IP65. IK08. Dimensiones exteriores 270 x 500 x 160 mm. Lateral liso y pretroquelado superior e inferior. Tornillos INOX de cierre ultra rápido.</t>
  </si>
  <si>
    <t>CAJA PULSADOR</t>
  </si>
  <si>
    <t>SM06</t>
  </si>
  <si>
    <t>Suministro caja de 1 pulsador completa lista para montaje, IP66 o superior, metálica, con pulsador verde luminoso, incluidos pasacables M20.Tipo Siemens 3SU1851 o similar.</t>
  </si>
  <si>
    <t>SM07</t>
  </si>
  <si>
    <t>Suministro Caja para Ap. de mando, 22mm, redondos, caja de metal, parte superior gris, 1 punto de mando, sin equipar, rebaje para plaquitas, fijacion en base, arriba y abajo sendos 1 x M20</t>
  </si>
  <si>
    <t>SM08</t>
  </si>
  <si>
    <t>Suministro Pulsador iluminado, 22mm, redondo, metal, brillante, verde, boton, rasante, momentaneo</t>
  </si>
  <si>
    <t>SM09</t>
  </si>
  <si>
    <t>Suministro Soporte pare 3 módulos de metal</t>
  </si>
  <si>
    <t>SM10</t>
  </si>
  <si>
    <t>Suministro Módulo de contactos con 1 contacto, 1na, bornes de tornillo, para fijación en base</t>
  </si>
  <si>
    <t>SM11</t>
  </si>
  <si>
    <t>Suministro Módulo led con led 24v ac/dc integrado, verde, bornes de tornillo, para fijación en base</t>
  </si>
  <si>
    <t>SM12</t>
  </si>
  <si>
    <t>Suministro Pasacable métrico m20 con tuerca hexagonal para caja</t>
  </si>
  <si>
    <t>CAJA TOMAS</t>
  </si>
  <si>
    <t>SM13</t>
  </si>
  <si>
    <t>Suministro Cofret IP67 con 2 tomas de corriente IP67 (1 Schuko + 1  3P+T) montadas y cableadas c/protecciones</t>
  </si>
  <si>
    <t>SM14</t>
  </si>
  <si>
    <t>Suministro Cofret IP67 con tomas de corriente IP67 (1 Schuko + 1  3P+T) montadas y cableadas s/protecciones</t>
  </si>
  <si>
    <t>SM15</t>
  </si>
  <si>
    <t>Suministro Base Schuko IP67 2P+T 16A para empotrar con contacto lateral (240V)</t>
  </si>
  <si>
    <t>SM16</t>
  </si>
  <si>
    <t>Suministro Base inclinada IP67 3P+T 16A para empotrar (400V)</t>
  </si>
  <si>
    <t>SM17</t>
  </si>
  <si>
    <t>Suministro Interruptor Magnetotérmico Industrial 4X16A C</t>
  </si>
  <si>
    <t>SM18</t>
  </si>
  <si>
    <t>Suministro Interruptor Diferencial 4x25A 30mA AC</t>
  </si>
  <si>
    <t>SM19</t>
  </si>
  <si>
    <t>Suministro Caja de Toma de Corriente superficie que incluye,  8 módulos, c/ tapa transparente, con toma de corriente SCHUKO, 16A, y protección magnetotermica y diferencial.</t>
  </si>
  <si>
    <t>SM20</t>
  </si>
  <si>
    <t>Suministro Caja de distribución superficie estanca, IP65, c/ tapa transparente, c/carril DIN, 8 módulos</t>
  </si>
  <si>
    <t>SM21</t>
  </si>
  <si>
    <t xml:space="preserve">Suministro Toma de corriente SCHUKO, 16A,  para caja de distribución / carril DIN </t>
  </si>
  <si>
    <t>SM22</t>
  </si>
  <si>
    <t>Suministro Interruptor Magnetotérmico Industrial 2X16A C 10KA</t>
  </si>
  <si>
    <t>SM23</t>
  </si>
  <si>
    <t>Suministro Interruptor Diferencial 2x25A 30mA AC</t>
  </si>
  <si>
    <t>CONDUCTORES</t>
  </si>
  <si>
    <t>SM24</t>
  </si>
  <si>
    <t>Metro</t>
  </si>
  <si>
    <t>Suministro de conductor de cobre de 3G 2,5 mm2. 0.6/1 KV RZ1-K (AS).</t>
  </si>
  <si>
    <t>SM25</t>
  </si>
  <si>
    <t>Suministro de conductor de cobre de 3G 4 mm2. 0.6/1 KV RZ1-K (AS).</t>
  </si>
  <si>
    <t>SM26</t>
  </si>
  <si>
    <t>Suministro de conductor de cobre de 3G 6 mm2. 0.6/1 KV RZ1-K (AS).</t>
  </si>
  <si>
    <t>SM27</t>
  </si>
  <si>
    <t>Suministro de conductor de cobre de 3G 2,5 mm2. 0.6/1 KV SZ1-K (AS+).</t>
  </si>
  <si>
    <t>SM28</t>
  </si>
  <si>
    <t>Suministro de conductor de cobre de 3G 4 mm2. 0.6/1 KV SZ1-K (AS+).</t>
  </si>
  <si>
    <t>SM29</t>
  </si>
  <si>
    <t>Suministro de conductor de cobre de 3G 6 mm2. 0.6/1 KV SZ1-K (AS+).</t>
  </si>
  <si>
    <t>SM30</t>
  </si>
  <si>
    <t>Suministro de conductor de cobre de 5G 2,5 mm2. 0.6/1 KV RZ1-K (AS).</t>
  </si>
  <si>
    <t>SM31</t>
  </si>
  <si>
    <t>Suministro de conductor de cobre de 5G 4 mm2. 0.6/1 KV RZ1-K (AS).</t>
  </si>
  <si>
    <t>SM32</t>
  </si>
  <si>
    <t>Suministro de conductor de cobre de 5G 6 mm2. 0.6/1 KV RZ1-K (AS).</t>
  </si>
  <si>
    <t>SM33</t>
  </si>
  <si>
    <t>Suministro de conductor de cobre de 5G 10 mm2. 0.6/1 KV RZ1-K (AS).</t>
  </si>
  <si>
    <t>SM34</t>
  </si>
  <si>
    <t>Suministro de conductor de cobre de 5G 16 mm2. 0.6/1 KV RZ1-K (AS).</t>
  </si>
  <si>
    <t>SM35</t>
  </si>
  <si>
    <t>Suministro de conductor de cobre de 5G 2,5 mm2. 0.6/1 KV SZ1-K (AS+).</t>
  </si>
  <si>
    <t>SM36</t>
  </si>
  <si>
    <t>Suministro de conductor de cobre de 5G 4 mm2. 0.6/1 KV SZ1-K (AS+).</t>
  </si>
  <si>
    <t>SM37</t>
  </si>
  <si>
    <t>Suministro de conductor de cobre de 5G 6 mm2. 0.6/1 KV SZ1-K (AS+).</t>
  </si>
  <si>
    <t>SM38</t>
  </si>
  <si>
    <t>Suministro de conductor de cobre de 5G 10 mm2. 0.6/1 KV SZ1-K (AS+).</t>
  </si>
  <si>
    <t>SM39</t>
  </si>
  <si>
    <t>Suministro de conductor de cobre de 5G 16 mm2. 0.6/1 KV SZ1-K (AS+).</t>
  </si>
  <si>
    <t>SM40</t>
  </si>
  <si>
    <t xml:space="preserve">Suministro de base de enchufe estanca SCHUKO, 16A, IP55, con tapa </t>
  </si>
  <si>
    <t>SM41</t>
  </si>
  <si>
    <t>Suministro de luminaria tipo “Ojos de buey” IP 65 e IK 10, lampara led , con armadura de fundición inyectable y pintada, 9 W. Carandini o similar aprobado.incluirá caja estanca de derivación en aluminio inyectado (resistente al fuego) con clemas s. sección del cable y racores para la instalación del cable</t>
  </si>
  <si>
    <t>SM42</t>
  </si>
  <si>
    <t>Suministro de luminaria led IP&gt;66 e IK&gt;08. para 1 tubo de 600mm , c/tubo de 1090 lumenes o sup., 4000K, Potencia. 15-50 W. c/ cable conectado terminado en clavija macho.</t>
  </si>
  <si>
    <t>SM43</t>
  </si>
  <si>
    <t>Suministro de luminaria led IP&gt;66 e IK&gt;08. para 2 tubos de 600mm , c/tubos de 1090 lumenes o sup., 4000K, Potencia. 15-50 W. c/ cable conectado terminado en clavija macho.</t>
  </si>
  <si>
    <t>SM44</t>
  </si>
  <si>
    <t>Suministro de luminaria led IP&gt;66 e IK&gt;08. para 1 tubo de 1200mm , c/tubo de 2180 lumenes o sup., 4000K, Potencia. 15-50 W. c/ cable conectado terminado en clavija macho.</t>
  </si>
  <si>
    <t>SM45</t>
  </si>
  <si>
    <t>Suministro de luminaria led IP&gt;66 e IK&gt;08. para 2 tubos de 1200mm , c/tubos de 2180 lumenes o sup., 4000K, Potencia. 15-50 W. c/ cable conectado terminado en clavija macho.</t>
  </si>
  <si>
    <t>SM46</t>
  </si>
  <si>
    <t>Suministro de luminaria led IP&gt;66 e IK&gt;08. para 1 tubo de 1500mm , c/tubo de 2725 lumenes o sup., 4000K, Potencia. 15-50 W. c/ cable conectado terminado en clavija macho.</t>
  </si>
  <si>
    <t>SM47</t>
  </si>
  <si>
    <t>Suministro de luminaria led IP&gt;66 e IK&gt;08. para 2 tubos de 1500mm , c/tubos de 2725 lumenes o sup., 4000K, Potencia. 15-50 W. c/ cable conectado terminado en clavija macho.</t>
  </si>
  <si>
    <t>CANALIZACIONES</t>
  </si>
  <si>
    <t>SM48</t>
  </si>
  <si>
    <t>Suministro de canalización eléctrica superficial realizada con tubo de acero galvanizado M-25 mm con p.p. de caja metálica de registro, boquillas de nilón y  piezas especiales, incluso accesorios de fijación y unión.</t>
  </si>
  <si>
    <t>SM49</t>
  </si>
  <si>
    <t>Suministro de canalización eléctrica superficial realizada con tubo de acero galvanizado M-32 mm con p.p. de caja metálica de registro, boquillas de nilón y  piezas especiales, incluso accesorios de fijación y unión.</t>
  </si>
  <si>
    <t>SM50</t>
  </si>
  <si>
    <t>SERVICIO ACTUACIONES EXTRAORDINARIAS Y SUMINISTRO DE MATERIALES</t>
  </si>
  <si>
    <t>TOTAL PRESUPUESTO EJECUCIÓN (PE):</t>
  </si>
  <si>
    <t>GASTOS GENERALES (GG) (- % PE):</t>
  </si>
  <si>
    <t>BENEFICIO INDUSTRIAL (BI) (- % PE):</t>
  </si>
  <si>
    <t>TOTAL OFERTA SIN IVA: PE + GG + BI</t>
  </si>
  <si>
    <t>IVA (21% Total Oferta sin IVA)</t>
  </si>
  <si>
    <t>TOTAL OFERTA CON IVA (Total Oferta sin IVA + IVA):</t>
  </si>
  <si>
    <t>NOTA:Para la elaboración de este documento se tendrán en cuenta las notas del apartado 27 del cuadro resumen del Pliego de Condiciones Particulares.</t>
  </si>
  <si>
    <t xml:space="preserve">Suministro de bandeja rejiband o similar aprobada de dimensiones 150x60 mm. Fabricada con varilla acero Ø5mm bicromatado UNE 37-522-73 o similar esp.8-12 micras (EN 50-085) y borde de seguridad, con separador para distribución de líneas eléctricas en baja tensión y de telecomunicaciones, soportes cada 80 cm y  puesta a tierra cada tramo de bandeja mediante conductor desnudo de cobre de 35 mm2 de sección.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</si>
</sst>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44" fontId="0" fillId="2" borderId="1" xfId="1" applyFont="1" applyFill="1" applyBorder="1" applyAlignment="1" applyProtection="1">
      <alignment horizontal="center" vertical="center"/>
      <protection locked="0"/>
    </xf>
    <xf numFmtId="44" fontId="3" fillId="0" borderId="1" xfId="1" applyFont="1" applyBorder="1" applyAlignment="1" applyProtection="1">
      <alignment horizontal="center" vertical="center"/>
    </xf>
    <xf numFmtId="44" fontId="3" fillId="0" borderId="0" xfId="1" applyFont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 vertical="center"/>
    </xf>
    <xf numFmtId="9" fontId="4" fillId="2" borderId="8" xfId="2" applyFont="1" applyFill="1" applyBorder="1" applyAlignment="1" applyProtection="1">
      <alignment horizontal="center" vertical="center" wrapText="1"/>
      <protection locked="0"/>
    </xf>
    <xf numFmtId="9" fontId="4" fillId="0" borderId="8" xfId="2" applyFont="1" applyFill="1" applyBorder="1" applyAlignment="1" applyProtection="1">
      <alignment horizontal="center" vertical="center" wrapText="1"/>
    </xf>
    <xf numFmtId="9" fontId="0" fillId="0" borderId="0" xfId="2" applyFont="1" applyBorder="1" applyAlignment="1" applyProtection="1">
      <alignment horizontal="center"/>
    </xf>
    <xf numFmtId="164" fontId="7" fillId="0" borderId="0" xfId="2" applyNumberFormat="1" applyFont="1" applyBorder="1" applyAlignment="1" applyProtection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4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textRotation="90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right" vertical="center"/>
    </xf>
    <xf numFmtId="164" fontId="5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2" fillId="0" borderId="0" xfId="0" applyNumberFormat="1" applyFont="1"/>
    <xf numFmtId="44" fontId="2" fillId="0" borderId="0" xfId="0" applyNumberFormat="1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0" fillId="0" borderId="5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1807F-497F-4D06-A421-FE332B85438A}">
  <sheetPr>
    <pageSetUpPr fitToPage="1"/>
  </sheetPr>
  <dimension ref="A2:M81"/>
  <sheetViews>
    <sheetView tabSelected="1" zoomScale="70" zoomScaleNormal="70" zoomScaleSheetLayoutView="89" workbookViewId="0">
      <selection activeCell="A2" sqref="A2"/>
    </sheetView>
  </sheetViews>
  <sheetFormatPr baseColWidth="10" defaultColWidth="11.44140625" defaultRowHeight="14.4" x14ac:dyDescent="0.3"/>
  <cols>
    <col min="1" max="1" width="5.109375" bestFit="1" customWidth="1" collapsed="1"/>
    <col min="2" max="3" width="11.44140625" collapsed="1"/>
    <col min="4" max="4" width="68.88671875" customWidth="1" collapsed="1"/>
    <col min="5" max="5" width="13.88671875" bestFit="1" customWidth="1" collapsed="1"/>
    <col min="6" max="6" width="16" customWidth="1" collapsed="1"/>
    <col min="7" max="7" width="20.109375" customWidth="1" collapsed="1"/>
    <col min="8" max="8" width="20.88671875" bestFit="1" customWidth="1" collapsed="1"/>
    <col min="9" max="9" width="13.33203125" bestFit="1" customWidth="1" collapsed="1"/>
    <col min="10" max="10" width="18.6640625" bestFit="1" customWidth="1" collapsed="1"/>
    <col min="11" max="11" width="13.33203125" customWidth="1" collapsed="1"/>
    <col min="12" max="12" width="13.33203125" bestFit="1" customWidth="1" collapsed="1"/>
    <col min="13" max="13" width="14.44140625" bestFit="1" customWidth="1" collapsed="1"/>
    <col min="14" max="16384" width="11.44140625" collapsed="1"/>
  </cols>
  <sheetData>
    <row r="2" spans="1:13" ht="33" customHeight="1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10"/>
      <c r="J2" s="10"/>
      <c r="K2" s="10"/>
      <c r="L2" s="10"/>
      <c r="M2" s="10"/>
    </row>
    <row r="3" spans="1:13" ht="105.75" customHeight="1" x14ac:dyDescent="0.3">
      <c r="A3" s="37" t="s">
        <v>8</v>
      </c>
      <c r="B3" s="9" t="s">
        <v>9</v>
      </c>
      <c r="C3" s="9" t="s">
        <v>10</v>
      </c>
      <c r="D3" s="11" t="s">
        <v>11</v>
      </c>
      <c r="E3" s="9">
        <f>180*4</f>
        <v>720</v>
      </c>
      <c r="F3" s="1"/>
      <c r="G3" s="12">
        <f>ROUND(E3*F3,2)</f>
        <v>0</v>
      </c>
      <c r="H3" s="13">
        <v>1175</v>
      </c>
      <c r="I3" s="14"/>
      <c r="J3" s="14"/>
      <c r="K3" s="14"/>
      <c r="L3" s="14"/>
      <c r="M3" s="14"/>
    </row>
    <row r="4" spans="1:13" ht="105.75" customHeight="1" x14ac:dyDescent="0.3">
      <c r="A4" s="38"/>
      <c r="B4" s="9" t="s">
        <v>12</v>
      </c>
      <c r="C4" s="9" t="s">
        <v>10</v>
      </c>
      <c r="D4" s="11" t="s">
        <v>13</v>
      </c>
      <c r="E4" s="9">
        <v>10</v>
      </c>
      <c r="F4" s="1"/>
      <c r="G4" s="12">
        <f t="shared" ref="G4:G8" si="0">ROUND(E4*F4,2)</f>
        <v>0</v>
      </c>
      <c r="H4" s="13">
        <v>996</v>
      </c>
      <c r="I4" s="15"/>
      <c r="J4" s="15"/>
      <c r="K4" s="15"/>
      <c r="L4" s="15"/>
      <c r="M4" s="15"/>
    </row>
    <row r="5" spans="1:13" ht="105.75" customHeight="1" x14ac:dyDescent="0.3">
      <c r="A5" s="38"/>
      <c r="B5" s="9" t="s">
        <v>14</v>
      </c>
      <c r="C5" s="9" t="s">
        <v>10</v>
      </c>
      <c r="D5" s="11" t="s">
        <v>15</v>
      </c>
      <c r="E5" s="9">
        <f>15*4</f>
        <v>60</v>
      </c>
      <c r="F5" s="1"/>
      <c r="G5" s="12">
        <f t="shared" si="0"/>
        <v>0</v>
      </c>
      <c r="H5" s="13">
        <v>1057</v>
      </c>
    </row>
    <row r="6" spans="1:13" ht="105.75" customHeight="1" x14ac:dyDescent="0.3">
      <c r="A6" s="38"/>
      <c r="B6" s="9" t="s">
        <v>16</v>
      </c>
      <c r="C6" s="9" t="s">
        <v>10</v>
      </c>
      <c r="D6" s="11" t="s">
        <v>17</v>
      </c>
      <c r="E6" s="9">
        <v>10</v>
      </c>
      <c r="F6" s="1"/>
      <c r="G6" s="12">
        <f t="shared" si="0"/>
        <v>0</v>
      </c>
      <c r="H6" s="13">
        <v>899</v>
      </c>
    </row>
    <row r="7" spans="1:13" ht="57.6" x14ac:dyDescent="0.3">
      <c r="A7" s="38"/>
      <c r="B7" s="9" t="s">
        <v>18</v>
      </c>
      <c r="C7" s="9" t="s">
        <v>10</v>
      </c>
      <c r="D7" s="11" t="s">
        <v>19</v>
      </c>
      <c r="E7" s="9">
        <v>10</v>
      </c>
      <c r="F7" s="1"/>
      <c r="G7" s="12">
        <f t="shared" si="0"/>
        <v>0</v>
      </c>
      <c r="H7" s="13">
        <v>103</v>
      </c>
    </row>
    <row r="8" spans="1:13" ht="57.6" x14ac:dyDescent="0.3">
      <c r="A8" s="38"/>
      <c r="B8" s="9" t="s">
        <v>20</v>
      </c>
      <c r="C8" s="9" t="s">
        <v>10</v>
      </c>
      <c r="D8" s="11" t="s">
        <v>21</v>
      </c>
      <c r="E8" s="9">
        <v>10</v>
      </c>
      <c r="F8" s="1"/>
      <c r="G8" s="12">
        <f t="shared" si="0"/>
        <v>0</v>
      </c>
      <c r="H8" s="13">
        <v>103</v>
      </c>
    </row>
    <row r="9" spans="1:13" ht="18" x14ac:dyDescent="0.3">
      <c r="A9" s="16"/>
      <c r="B9" s="35" t="s">
        <v>22</v>
      </c>
      <c r="C9" s="35"/>
      <c r="D9" s="35"/>
      <c r="E9" s="35"/>
      <c r="F9" s="36"/>
      <c r="G9" s="2">
        <f>SUM(G3:G8)</f>
        <v>0</v>
      </c>
    </row>
    <row r="10" spans="1:13" ht="18" x14ac:dyDescent="0.3">
      <c r="A10" s="16"/>
      <c r="D10" s="17"/>
      <c r="E10" s="17"/>
      <c r="F10" s="17"/>
      <c r="G10" s="3"/>
    </row>
    <row r="11" spans="1:13" ht="33" customHeight="1" x14ac:dyDescent="0.3">
      <c r="A11" s="9" t="s">
        <v>0</v>
      </c>
      <c r="B11" s="9" t="s">
        <v>1</v>
      </c>
      <c r="C11" s="9" t="s">
        <v>2</v>
      </c>
      <c r="D11" s="18" t="s">
        <v>3</v>
      </c>
      <c r="E11" s="18" t="s">
        <v>4</v>
      </c>
      <c r="F11" s="18" t="s">
        <v>5</v>
      </c>
      <c r="G11" s="9" t="s">
        <v>6</v>
      </c>
      <c r="H11" s="9" t="s">
        <v>7</v>
      </c>
      <c r="I11" s="10"/>
      <c r="J11" s="10"/>
      <c r="K11" s="10"/>
      <c r="L11" s="10"/>
      <c r="M11" s="10"/>
    </row>
    <row r="12" spans="1:13" ht="105.75" customHeight="1" x14ac:dyDescent="0.3">
      <c r="A12" s="37" t="s">
        <v>23</v>
      </c>
      <c r="B12" s="9" t="s">
        <v>24</v>
      </c>
      <c r="C12" s="9" t="s">
        <v>10</v>
      </c>
      <c r="D12" s="11" t="s">
        <v>25</v>
      </c>
      <c r="E12" s="9">
        <f>4*15</f>
        <v>60</v>
      </c>
      <c r="F12" s="1"/>
      <c r="G12" s="12">
        <f>ROUND(E12*F12,2)</f>
        <v>0</v>
      </c>
      <c r="H12" s="13">
        <v>1098</v>
      </c>
      <c r="I12" s="14"/>
      <c r="J12" s="14"/>
      <c r="K12" s="14"/>
      <c r="L12" s="14"/>
      <c r="M12" s="14"/>
    </row>
    <row r="13" spans="1:13" ht="105.75" customHeight="1" x14ac:dyDescent="0.3">
      <c r="A13" s="38"/>
      <c r="B13" s="9" t="s">
        <v>26</v>
      </c>
      <c r="C13" s="9" t="s">
        <v>10</v>
      </c>
      <c r="D13" s="11" t="s">
        <v>27</v>
      </c>
      <c r="E13" s="9">
        <f>3*4</f>
        <v>12</v>
      </c>
      <c r="F13" s="1"/>
      <c r="G13" s="12">
        <f t="shared" ref="G13:G67" si="1">ROUND(E13*F13,2)</f>
        <v>0</v>
      </c>
      <c r="H13" s="13">
        <v>935</v>
      </c>
      <c r="I13" s="19"/>
      <c r="J13" s="19"/>
      <c r="K13" s="19"/>
      <c r="L13" s="19"/>
      <c r="M13" s="19"/>
    </row>
    <row r="14" spans="1:13" ht="105.75" customHeight="1" x14ac:dyDescent="0.3">
      <c r="A14" s="38"/>
      <c r="B14" s="9" t="s">
        <v>28</v>
      </c>
      <c r="C14" s="9" t="s">
        <v>10</v>
      </c>
      <c r="D14" s="11" t="s">
        <v>29</v>
      </c>
      <c r="E14" s="9">
        <f t="shared" ref="E14:E17" si="2">3*4</f>
        <v>12</v>
      </c>
      <c r="F14" s="1"/>
      <c r="G14" s="12">
        <f t="shared" si="1"/>
        <v>0</v>
      </c>
      <c r="H14" s="13">
        <v>991</v>
      </c>
    </row>
    <row r="15" spans="1:13" ht="105.75" customHeight="1" x14ac:dyDescent="0.3">
      <c r="A15" s="38"/>
      <c r="B15" s="9" t="s">
        <v>30</v>
      </c>
      <c r="C15" s="9" t="s">
        <v>10</v>
      </c>
      <c r="D15" s="11" t="s">
        <v>31</v>
      </c>
      <c r="E15" s="9">
        <f t="shared" si="2"/>
        <v>12</v>
      </c>
      <c r="F15" s="1"/>
      <c r="G15" s="12">
        <f t="shared" si="1"/>
        <v>0</v>
      </c>
      <c r="H15" s="13">
        <v>843</v>
      </c>
    </row>
    <row r="16" spans="1:13" ht="79.2" customHeight="1" x14ac:dyDescent="0.3">
      <c r="A16" s="38"/>
      <c r="B16" s="9" t="s">
        <v>32</v>
      </c>
      <c r="C16" s="9" t="s">
        <v>10</v>
      </c>
      <c r="D16" s="11" t="s">
        <v>33</v>
      </c>
      <c r="E16" s="9">
        <f t="shared" si="2"/>
        <v>12</v>
      </c>
      <c r="F16" s="1"/>
      <c r="G16" s="12">
        <f t="shared" si="1"/>
        <v>0</v>
      </c>
      <c r="H16" s="13">
        <v>93</v>
      </c>
    </row>
    <row r="17" spans="1:8" ht="79.2" customHeight="1" x14ac:dyDescent="0.3">
      <c r="A17" s="38"/>
      <c r="B17" s="9" t="s">
        <v>34</v>
      </c>
      <c r="C17" s="9" t="s">
        <v>10</v>
      </c>
      <c r="D17" s="11" t="s">
        <v>35</v>
      </c>
      <c r="E17" s="9">
        <f t="shared" si="2"/>
        <v>12</v>
      </c>
      <c r="F17" s="1"/>
      <c r="G17" s="12">
        <f t="shared" si="1"/>
        <v>0</v>
      </c>
      <c r="H17" s="13">
        <v>93</v>
      </c>
    </row>
    <row r="18" spans="1:8" ht="33" customHeight="1" x14ac:dyDescent="0.3">
      <c r="A18" s="34" t="s">
        <v>36</v>
      </c>
      <c r="B18" s="9" t="s">
        <v>37</v>
      </c>
      <c r="C18" s="9" t="s">
        <v>38</v>
      </c>
      <c r="D18" s="11" t="s">
        <v>39</v>
      </c>
      <c r="E18" s="9">
        <v>1</v>
      </c>
      <c r="F18" s="1"/>
      <c r="G18" s="4">
        <f t="shared" si="1"/>
        <v>0</v>
      </c>
      <c r="H18" s="13">
        <v>16</v>
      </c>
    </row>
    <row r="19" spans="1:8" ht="33" customHeight="1" x14ac:dyDescent="0.3">
      <c r="A19" s="34"/>
      <c r="B19" s="9" t="s">
        <v>40</v>
      </c>
      <c r="C19" s="9" t="s">
        <v>38</v>
      </c>
      <c r="D19" s="11" t="s">
        <v>41</v>
      </c>
      <c r="E19" s="9">
        <v>1</v>
      </c>
      <c r="F19" s="1"/>
      <c r="G19" s="4">
        <f t="shared" si="1"/>
        <v>0</v>
      </c>
      <c r="H19" s="13">
        <v>8</v>
      </c>
    </row>
    <row r="20" spans="1:8" ht="33" customHeight="1" x14ac:dyDescent="0.3">
      <c r="A20" s="34"/>
      <c r="B20" s="9" t="s">
        <v>42</v>
      </c>
      <c r="C20" s="9" t="s">
        <v>38</v>
      </c>
      <c r="D20" s="11" t="s">
        <v>43</v>
      </c>
      <c r="E20" s="9">
        <v>1</v>
      </c>
      <c r="F20" s="1"/>
      <c r="G20" s="4">
        <f t="shared" si="1"/>
        <v>0</v>
      </c>
      <c r="H20" s="13">
        <v>11</v>
      </c>
    </row>
    <row r="21" spans="1:8" ht="43.2" x14ac:dyDescent="0.3">
      <c r="A21" s="34"/>
      <c r="B21" s="9" t="s">
        <v>44</v>
      </c>
      <c r="C21" s="9" t="s">
        <v>38</v>
      </c>
      <c r="D21" s="11" t="s">
        <v>45</v>
      </c>
      <c r="E21" s="9">
        <v>1</v>
      </c>
      <c r="F21" s="1"/>
      <c r="G21" s="4">
        <f t="shared" si="1"/>
        <v>0</v>
      </c>
      <c r="H21" s="13">
        <v>52</v>
      </c>
    </row>
    <row r="22" spans="1:8" ht="43.2" x14ac:dyDescent="0.3">
      <c r="A22" s="34"/>
      <c r="B22" s="9" t="s">
        <v>46</v>
      </c>
      <c r="C22" s="9" t="s">
        <v>38</v>
      </c>
      <c r="D22" s="11" t="s">
        <v>47</v>
      </c>
      <c r="E22" s="9">
        <v>1</v>
      </c>
      <c r="F22" s="1"/>
      <c r="G22" s="4">
        <f t="shared" si="1"/>
        <v>0</v>
      </c>
      <c r="H22" s="13">
        <v>93</v>
      </c>
    </row>
    <row r="23" spans="1:8" ht="43.2" x14ac:dyDescent="0.3">
      <c r="A23" s="34" t="s">
        <v>48</v>
      </c>
      <c r="B23" s="9" t="s">
        <v>49</v>
      </c>
      <c r="C23" s="9" t="s">
        <v>38</v>
      </c>
      <c r="D23" s="11" t="s">
        <v>50</v>
      </c>
      <c r="E23" s="9">
        <v>1</v>
      </c>
      <c r="F23" s="1"/>
      <c r="G23" s="4">
        <f t="shared" si="1"/>
        <v>0</v>
      </c>
      <c r="H23" s="13">
        <v>205</v>
      </c>
    </row>
    <row r="24" spans="1:8" ht="43.2" x14ac:dyDescent="0.3">
      <c r="A24" s="34"/>
      <c r="B24" s="9" t="s">
        <v>51</v>
      </c>
      <c r="C24" s="9" t="s">
        <v>38</v>
      </c>
      <c r="D24" s="11" t="s">
        <v>52</v>
      </c>
      <c r="E24" s="9">
        <v>1</v>
      </c>
      <c r="F24" s="1"/>
      <c r="G24" s="4">
        <f t="shared" si="1"/>
        <v>0</v>
      </c>
      <c r="H24" s="13">
        <v>72</v>
      </c>
    </row>
    <row r="25" spans="1:8" ht="33" customHeight="1" x14ac:dyDescent="0.3">
      <c r="A25" s="34"/>
      <c r="B25" s="9" t="s">
        <v>53</v>
      </c>
      <c r="C25" s="9" t="s">
        <v>38</v>
      </c>
      <c r="D25" s="11" t="s">
        <v>54</v>
      </c>
      <c r="E25" s="9">
        <v>1</v>
      </c>
      <c r="F25" s="1"/>
      <c r="G25" s="4">
        <f t="shared" si="1"/>
        <v>0</v>
      </c>
      <c r="H25" s="13">
        <v>27</v>
      </c>
    </row>
    <row r="26" spans="1:8" ht="19.8" customHeight="1" x14ac:dyDescent="0.3">
      <c r="A26" s="34"/>
      <c r="B26" s="9" t="s">
        <v>55</v>
      </c>
      <c r="C26" s="9" t="s">
        <v>38</v>
      </c>
      <c r="D26" s="11" t="s">
        <v>56</v>
      </c>
      <c r="E26" s="9">
        <v>1</v>
      </c>
      <c r="F26" s="1"/>
      <c r="G26" s="4">
        <f t="shared" si="1"/>
        <v>0</v>
      </c>
      <c r="H26" s="13">
        <v>72</v>
      </c>
    </row>
    <row r="27" spans="1:8" ht="33" customHeight="1" x14ac:dyDescent="0.3">
      <c r="A27" s="34"/>
      <c r="B27" s="9" t="s">
        <v>57</v>
      </c>
      <c r="C27" s="9" t="s">
        <v>38</v>
      </c>
      <c r="D27" s="11" t="s">
        <v>58</v>
      </c>
      <c r="E27" s="9">
        <v>1</v>
      </c>
      <c r="F27" s="1"/>
      <c r="G27" s="4">
        <f t="shared" si="1"/>
        <v>0</v>
      </c>
      <c r="H27" s="13">
        <v>11</v>
      </c>
    </row>
    <row r="28" spans="1:8" ht="33" customHeight="1" x14ac:dyDescent="0.3">
      <c r="A28" s="34"/>
      <c r="B28" s="9" t="s">
        <v>59</v>
      </c>
      <c r="C28" s="9" t="s">
        <v>38</v>
      </c>
      <c r="D28" s="11" t="s">
        <v>60</v>
      </c>
      <c r="E28" s="9">
        <v>1</v>
      </c>
      <c r="F28" s="1"/>
      <c r="G28" s="4">
        <f t="shared" si="1"/>
        <v>0</v>
      </c>
      <c r="H28" s="13">
        <v>16</v>
      </c>
    </row>
    <row r="29" spans="1:8" ht="33" customHeight="1" x14ac:dyDescent="0.3">
      <c r="A29" s="34"/>
      <c r="B29" s="9" t="s">
        <v>61</v>
      </c>
      <c r="C29" s="9" t="s">
        <v>38</v>
      </c>
      <c r="D29" s="11" t="s">
        <v>62</v>
      </c>
      <c r="E29" s="9">
        <v>1</v>
      </c>
      <c r="F29" s="1"/>
      <c r="G29" s="4">
        <f t="shared" si="1"/>
        <v>0</v>
      </c>
      <c r="H29" s="13">
        <v>32</v>
      </c>
    </row>
    <row r="30" spans="1:8" ht="33" customHeight="1" x14ac:dyDescent="0.3">
      <c r="A30" s="31" t="s">
        <v>63</v>
      </c>
      <c r="B30" s="9" t="s">
        <v>64</v>
      </c>
      <c r="C30" s="9" t="s">
        <v>38</v>
      </c>
      <c r="D30" s="11" t="s">
        <v>65</v>
      </c>
      <c r="E30" s="9">
        <v>1</v>
      </c>
      <c r="F30" s="1"/>
      <c r="G30" s="4">
        <f t="shared" si="1"/>
        <v>0</v>
      </c>
      <c r="H30" s="13">
        <v>180</v>
      </c>
    </row>
    <row r="31" spans="1:8" ht="33" customHeight="1" x14ac:dyDescent="0.3">
      <c r="A31" s="32"/>
      <c r="B31" s="9" t="s">
        <v>66</v>
      </c>
      <c r="C31" s="9" t="s">
        <v>38</v>
      </c>
      <c r="D31" s="11" t="s">
        <v>67</v>
      </c>
      <c r="E31" s="9">
        <v>1</v>
      </c>
      <c r="F31" s="1"/>
      <c r="G31" s="4">
        <f t="shared" si="1"/>
        <v>0</v>
      </c>
      <c r="H31" s="13">
        <v>103</v>
      </c>
    </row>
    <row r="32" spans="1:8" ht="33" customHeight="1" x14ac:dyDescent="0.3">
      <c r="A32" s="32"/>
      <c r="B32" s="9" t="s">
        <v>68</v>
      </c>
      <c r="C32" s="9" t="s">
        <v>38</v>
      </c>
      <c r="D32" s="11" t="s">
        <v>69</v>
      </c>
      <c r="E32" s="9">
        <v>1</v>
      </c>
      <c r="F32" s="1"/>
      <c r="G32" s="4">
        <f t="shared" si="1"/>
        <v>0</v>
      </c>
      <c r="H32" s="13">
        <v>11</v>
      </c>
    </row>
    <row r="33" spans="1:8" ht="18" customHeight="1" x14ac:dyDescent="0.3">
      <c r="A33" s="32"/>
      <c r="B33" s="9" t="s">
        <v>70</v>
      </c>
      <c r="C33" s="9" t="s">
        <v>38</v>
      </c>
      <c r="D33" s="11" t="s">
        <v>71</v>
      </c>
      <c r="E33" s="9">
        <v>1</v>
      </c>
      <c r="F33" s="1"/>
      <c r="G33" s="4">
        <f t="shared" si="1"/>
        <v>0</v>
      </c>
      <c r="H33" s="13">
        <v>16</v>
      </c>
    </row>
    <row r="34" spans="1:8" ht="18.600000000000001" customHeight="1" x14ac:dyDescent="0.3">
      <c r="A34" s="32"/>
      <c r="B34" s="9" t="s">
        <v>72</v>
      </c>
      <c r="C34" s="9" t="s">
        <v>38</v>
      </c>
      <c r="D34" s="11" t="s">
        <v>73</v>
      </c>
      <c r="E34" s="9">
        <v>1</v>
      </c>
      <c r="F34" s="1"/>
      <c r="G34" s="4">
        <f t="shared" si="1"/>
        <v>0</v>
      </c>
      <c r="H34" s="13">
        <v>307</v>
      </c>
    </row>
    <row r="35" spans="1:8" ht="21" customHeight="1" x14ac:dyDescent="0.3">
      <c r="A35" s="32"/>
      <c r="B35" s="9" t="s">
        <v>74</v>
      </c>
      <c r="C35" s="9" t="s">
        <v>38</v>
      </c>
      <c r="D35" s="11" t="s">
        <v>75</v>
      </c>
      <c r="E35" s="9">
        <v>1</v>
      </c>
      <c r="F35" s="1"/>
      <c r="G35" s="4">
        <f t="shared" si="1"/>
        <v>0</v>
      </c>
      <c r="H35" s="13">
        <v>613</v>
      </c>
    </row>
    <row r="36" spans="1:8" ht="43.2" x14ac:dyDescent="0.3">
      <c r="A36" s="32"/>
      <c r="B36" s="9" t="s">
        <v>76</v>
      </c>
      <c r="C36" s="9" t="s">
        <v>38</v>
      </c>
      <c r="D36" s="11" t="s">
        <v>77</v>
      </c>
      <c r="E36" s="9">
        <v>1</v>
      </c>
      <c r="F36" s="1"/>
      <c r="G36" s="4">
        <f t="shared" si="1"/>
        <v>0</v>
      </c>
      <c r="H36" s="13">
        <v>258.26</v>
      </c>
    </row>
    <row r="37" spans="1:8" ht="33" customHeight="1" x14ac:dyDescent="0.3">
      <c r="A37" s="32"/>
      <c r="B37" s="9" t="s">
        <v>78</v>
      </c>
      <c r="C37" s="9" t="s">
        <v>38</v>
      </c>
      <c r="D37" s="11" t="s">
        <v>79</v>
      </c>
      <c r="E37" s="9">
        <v>1</v>
      </c>
      <c r="F37" s="1"/>
      <c r="G37" s="4">
        <f t="shared" si="1"/>
        <v>0</v>
      </c>
      <c r="H37" s="13">
        <v>42</v>
      </c>
    </row>
    <row r="38" spans="1:8" ht="28.8" customHeight="1" x14ac:dyDescent="0.3">
      <c r="A38" s="32"/>
      <c r="B38" s="9" t="s">
        <v>80</v>
      </c>
      <c r="C38" s="9" t="s">
        <v>38</v>
      </c>
      <c r="D38" s="11" t="s">
        <v>81</v>
      </c>
      <c r="E38" s="9">
        <v>1</v>
      </c>
      <c r="F38" s="1"/>
      <c r="G38" s="4">
        <f t="shared" si="1"/>
        <v>0</v>
      </c>
      <c r="H38" s="13">
        <v>52</v>
      </c>
    </row>
    <row r="39" spans="1:8" ht="21" customHeight="1" x14ac:dyDescent="0.3">
      <c r="A39" s="32"/>
      <c r="B39" s="9" t="s">
        <v>82</v>
      </c>
      <c r="C39" s="9" t="s">
        <v>38</v>
      </c>
      <c r="D39" s="11" t="s">
        <v>83</v>
      </c>
      <c r="E39" s="9">
        <v>1</v>
      </c>
      <c r="F39" s="1"/>
      <c r="G39" s="4">
        <f t="shared" si="1"/>
        <v>0</v>
      </c>
      <c r="H39" s="13">
        <v>161</v>
      </c>
    </row>
    <row r="40" spans="1:8" ht="21" customHeight="1" x14ac:dyDescent="0.3">
      <c r="A40" s="33"/>
      <c r="B40" s="9" t="s">
        <v>84</v>
      </c>
      <c r="C40" s="9" t="s">
        <v>38</v>
      </c>
      <c r="D40" s="11" t="s">
        <v>85</v>
      </c>
      <c r="E40" s="9">
        <v>1</v>
      </c>
      <c r="F40" s="1"/>
      <c r="G40" s="4">
        <f t="shared" si="1"/>
        <v>0</v>
      </c>
      <c r="H40" s="13">
        <v>220</v>
      </c>
    </row>
    <row r="41" spans="1:8" ht="21.75" customHeight="1" x14ac:dyDescent="0.3">
      <c r="A41" s="31" t="s">
        <v>86</v>
      </c>
      <c r="B41" s="9" t="s">
        <v>87</v>
      </c>
      <c r="C41" s="9" t="s">
        <v>88</v>
      </c>
      <c r="D41" s="20" t="s">
        <v>89</v>
      </c>
      <c r="E41" s="9">
        <v>50</v>
      </c>
      <c r="F41" s="1"/>
      <c r="G41" s="4">
        <f t="shared" si="1"/>
        <v>0</v>
      </c>
      <c r="H41" s="13">
        <v>3</v>
      </c>
    </row>
    <row r="42" spans="1:8" ht="21.75" customHeight="1" x14ac:dyDescent="0.3">
      <c r="A42" s="32"/>
      <c r="B42" s="9" t="s">
        <v>90</v>
      </c>
      <c r="C42" s="9" t="s">
        <v>88</v>
      </c>
      <c r="D42" s="20" t="s">
        <v>91</v>
      </c>
      <c r="E42" s="9">
        <v>50</v>
      </c>
      <c r="F42" s="1"/>
      <c r="G42" s="4">
        <f t="shared" si="1"/>
        <v>0</v>
      </c>
      <c r="H42" s="13">
        <v>4</v>
      </c>
    </row>
    <row r="43" spans="1:8" ht="21.75" customHeight="1" x14ac:dyDescent="0.3">
      <c r="A43" s="32"/>
      <c r="B43" s="9" t="s">
        <v>92</v>
      </c>
      <c r="C43" s="9" t="s">
        <v>88</v>
      </c>
      <c r="D43" s="20" t="s">
        <v>93</v>
      </c>
      <c r="E43" s="9">
        <v>50</v>
      </c>
      <c r="F43" s="1"/>
      <c r="G43" s="4">
        <f t="shared" si="1"/>
        <v>0</v>
      </c>
      <c r="H43" s="13">
        <v>5</v>
      </c>
    </row>
    <row r="44" spans="1:8" ht="21.75" customHeight="1" x14ac:dyDescent="0.3">
      <c r="A44" s="32"/>
      <c r="B44" s="9" t="s">
        <v>94</v>
      </c>
      <c r="C44" s="9" t="s">
        <v>88</v>
      </c>
      <c r="D44" s="20" t="s">
        <v>95</v>
      </c>
      <c r="E44" s="9">
        <v>50</v>
      </c>
      <c r="F44" s="1"/>
      <c r="G44" s="4">
        <f t="shared" si="1"/>
        <v>0</v>
      </c>
      <c r="H44" s="13">
        <v>4</v>
      </c>
    </row>
    <row r="45" spans="1:8" ht="21.75" customHeight="1" x14ac:dyDescent="0.3">
      <c r="A45" s="32"/>
      <c r="B45" s="9" t="s">
        <v>96</v>
      </c>
      <c r="C45" s="9" t="s">
        <v>88</v>
      </c>
      <c r="D45" s="20" t="s">
        <v>97</v>
      </c>
      <c r="E45" s="9">
        <v>50</v>
      </c>
      <c r="F45" s="1"/>
      <c r="G45" s="4">
        <f t="shared" si="1"/>
        <v>0</v>
      </c>
      <c r="H45" s="13">
        <v>5</v>
      </c>
    </row>
    <row r="46" spans="1:8" ht="21.75" customHeight="1" x14ac:dyDescent="0.3">
      <c r="A46" s="32"/>
      <c r="B46" s="9" t="s">
        <v>98</v>
      </c>
      <c r="C46" s="9" t="s">
        <v>88</v>
      </c>
      <c r="D46" s="20" t="s">
        <v>99</v>
      </c>
      <c r="E46" s="9">
        <v>50</v>
      </c>
      <c r="F46" s="1"/>
      <c r="G46" s="4">
        <f t="shared" si="1"/>
        <v>0</v>
      </c>
      <c r="H46" s="13">
        <v>7</v>
      </c>
    </row>
    <row r="47" spans="1:8" ht="21.75" customHeight="1" x14ac:dyDescent="0.3">
      <c r="A47" s="32"/>
      <c r="B47" s="9" t="s">
        <v>100</v>
      </c>
      <c r="C47" s="9" t="s">
        <v>88</v>
      </c>
      <c r="D47" s="20" t="s">
        <v>101</v>
      </c>
      <c r="E47" s="9">
        <v>50</v>
      </c>
      <c r="F47" s="1"/>
      <c r="G47" s="4">
        <f>ROUND(E47*F47,2)</f>
        <v>0</v>
      </c>
      <c r="H47" s="13">
        <v>4</v>
      </c>
    </row>
    <row r="48" spans="1:8" ht="21.75" customHeight="1" x14ac:dyDescent="0.3">
      <c r="A48" s="32"/>
      <c r="B48" s="9" t="s">
        <v>102</v>
      </c>
      <c r="C48" s="9" t="s">
        <v>88</v>
      </c>
      <c r="D48" s="20" t="s">
        <v>103</v>
      </c>
      <c r="E48" s="9">
        <v>50</v>
      </c>
      <c r="F48" s="1"/>
      <c r="G48" s="4">
        <f t="shared" si="1"/>
        <v>0</v>
      </c>
      <c r="H48" s="13">
        <v>5</v>
      </c>
    </row>
    <row r="49" spans="1:8" ht="21.75" customHeight="1" x14ac:dyDescent="0.3">
      <c r="A49" s="32"/>
      <c r="B49" s="9" t="s">
        <v>104</v>
      </c>
      <c r="C49" s="9" t="s">
        <v>88</v>
      </c>
      <c r="D49" s="20" t="s">
        <v>105</v>
      </c>
      <c r="E49" s="9">
        <v>50</v>
      </c>
      <c r="F49" s="1"/>
      <c r="G49" s="4">
        <f t="shared" si="1"/>
        <v>0</v>
      </c>
      <c r="H49" s="13">
        <v>6</v>
      </c>
    </row>
    <row r="50" spans="1:8" ht="21.75" customHeight="1" x14ac:dyDescent="0.3">
      <c r="A50" s="32"/>
      <c r="B50" s="9" t="s">
        <v>106</v>
      </c>
      <c r="C50" s="9" t="s">
        <v>88</v>
      </c>
      <c r="D50" s="20" t="s">
        <v>107</v>
      </c>
      <c r="E50" s="9">
        <v>50</v>
      </c>
      <c r="F50" s="1"/>
      <c r="G50" s="4">
        <f t="shared" si="1"/>
        <v>0</v>
      </c>
      <c r="H50" s="13">
        <v>8</v>
      </c>
    </row>
    <row r="51" spans="1:8" ht="21.75" customHeight="1" x14ac:dyDescent="0.3">
      <c r="A51" s="32"/>
      <c r="B51" s="9" t="s">
        <v>108</v>
      </c>
      <c r="C51" s="9" t="s">
        <v>88</v>
      </c>
      <c r="D51" s="20" t="s">
        <v>109</v>
      </c>
      <c r="E51" s="9">
        <v>50</v>
      </c>
      <c r="F51" s="1"/>
      <c r="G51" s="4">
        <f t="shared" si="1"/>
        <v>0</v>
      </c>
      <c r="H51" s="13">
        <v>13</v>
      </c>
    </row>
    <row r="52" spans="1:8" ht="21.75" customHeight="1" x14ac:dyDescent="0.3">
      <c r="A52" s="32"/>
      <c r="B52" s="9" t="s">
        <v>110</v>
      </c>
      <c r="C52" s="9" t="s">
        <v>88</v>
      </c>
      <c r="D52" s="20" t="s">
        <v>111</v>
      </c>
      <c r="E52" s="9">
        <v>50</v>
      </c>
      <c r="F52" s="1"/>
      <c r="G52" s="4">
        <f t="shared" si="1"/>
        <v>0</v>
      </c>
      <c r="H52" s="4">
        <v>5</v>
      </c>
    </row>
    <row r="53" spans="1:8" ht="21.75" customHeight="1" x14ac:dyDescent="0.3">
      <c r="A53" s="32"/>
      <c r="B53" s="9" t="s">
        <v>112</v>
      </c>
      <c r="C53" s="9" t="s">
        <v>88</v>
      </c>
      <c r="D53" s="20" t="s">
        <v>113</v>
      </c>
      <c r="E53" s="9">
        <v>50</v>
      </c>
      <c r="F53" s="1"/>
      <c r="G53" s="4">
        <f t="shared" si="1"/>
        <v>0</v>
      </c>
      <c r="H53" s="13">
        <v>6</v>
      </c>
    </row>
    <row r="54" spans="1:8" ht="21.75" customHeight="1" x14ac:dyDescent="0.3">
      <c r="A54" s="32"/>
      <c r="B54" s="9" t="s">
        <v>114</v>
      </c>
      <c r="C54" s="9" t="s">
        <v>88</v>
      </c>
      <c r="D54" s="20" t="s">
        <v>115</v>
      </c>
      <c r="E54" s="9">
        <v>50</v>
      </c>
      <c r="F54" s="1"/>
      <c r="G54" s="4">
        <f t="shared" si="1"/>
        <v>0</v>
      </c>
      <c r="H54" s="13">
        <v>7</v>
      </c>
    </row>
    <row r="55" spans="1:8" ht="21.75" customHeight="1" x14ac:dyDescent="0.3">
      <c r="A55" s="32"/>
      <c r="B55" s="9" t="s">
        <v>116</v>
      </c>
      <c r="C55" s="9" t="s">
        <v>88</v>
      </c>
      <c r="D55" s="20" t="s">
        <v>117</v>
      </c>
      <c r="E55" s="9">
        <v>50</v>
      </c>
      <c r="F55" s="1"/>
      <c r="G55" s="4">
        <f t="shared" si="1"/>
        <v>0</v>
      </c>
      <c r="H55" s="13">
        <v>9</v>
      </c>
    </row>
    <row r="56" spans="1:8" ht="21.75" customHeight="1" x14ac:dyDescent="0.3">
      <c r="A56" s="33"/>
      <c r="B56" s="9" t="s">
        <v>118</v>
      </c>
      <c r="C56" s="9" t="s">
        <v>88</v>
      </c>
      <c r="D56" s="20" t="s">
        <v>119</v>
      </c>
      <c r="E56" s="9">
        <v>50</v>
      </c>
      <c r="F56" s="1"/>
      <c r="G56" s="4">
        <f t="shared" si="1"/>
        <v>0</v>
      </c>
      <c r="H56" s="13">
        <v>14</v>
      </c>
    </row>
    <row r="57" spans="1:8" x14ac:dyDescent="0.3">
      <c r="A57" s="34"/>
      <c r="B57" s="9" t="s">
        <v>120</v>
      </c>
      <c r="C57" s="9" t="s">
        <v>38</v>
      </c>
      <c r="D57" s="20" t="s">
        <v>121</v>
      </c>
      <c r="E57" s="9">
        <v>5</v>
      </c>
      <c r="F57" s="1"/>
      <c r="G57" s="4">
        <f t="shared" si="1"/>
        <v>0</v>
      </c>
      <c r="H57" s="13">
        <v>21</v>
      </c>
    </row>
    <row r="58" spans="1:8" ht="57.6" x14ac:dyDescent="0.3">
      <c r="A58" s="34"/>
      <c r="B58" s="9" t="s">
        <v>122</v>
      </c>
      <c r="C58" s="9" t="s">
        <v>38</v>
      </c>
      <c r="D58" s="20" t="s">
        <v>123</v>
      </c>
      <c r="E58" s="9">
        <v>5</v>
      </c>
      <c r="F58" s="1"/>
      <c r="G58" s="4">
        <f t="shared" si="1"/>
        <v>0</v>
      </c>
      <c r="H58" s="13">
        <v>93</v>
      </c>
    </row>
    <row r="59" spans="1:8" ht="43.2" x14ac:dyDescent="0.3">
      <c r="A59" s="34"/>
      <c r="B59" s="9" t="s">
        <v>124</v>
      </c>
      <c r="C59" s="9" t="s">
        <v>38</v>
      </c>
      <c r="D59" s="20" t="s">
        <v>125</v>
      </c>
      <c r="E59" s="9">
        <v>5</v>
      </c>
      <c r="F59" s="1"/>
      <c r="G59" s="4">
        <f t="shared" si="1"/>
        <v>0</v>
      </c>
      <c r="H59" s="13">
        <v>32</v>
      </c>
    </row>
    <row r="60" spans="1:8" ht="43.2" x14ac:dyDescent="0.3">
      <c r="A60" s="34"/>
      <c r="B60" s="9" t="s">
        <v>126</v>
      </c>
      <c r="C60" s="9" t="s">
        <v>38</v>
      </c>
      <c r="D60" s="20" t="s">
        <v>127</v>
      </c>
      <c r="E60" s="9">
        <v>5</v>
      </c>
      <c r="F60" s="1"/>
      <c r="G60" s="4">
        <f t="shared" si="1"/>
        <v>0</v>
      </c>
      <c r="H60" s="13">
        <v>42</v>
      </c>
    </row>
    <row r="61" spans="1:8" ht="43.2" x14ac:dyDescent="0.3">
      <c r="A61" s="34"/>
      <c r="B61" s="9" t="s">
        <v>128</v>
      </c>
      <c r="C61" s="9" t="s">
        <v>38</v>
      </c>
      <c r="D61" s="20" t="s">
        <v>129</v>
      </c>
      <c r="E61" s="9">
        <v>5</v>
      </c>
      <c r="F61" s="1"/>
      <c r="G61" s="4">
        <f t="shared" si="1"/>
        <v>0</v>
      </c>
      <c r="H61" s="13">
        <v>42</v>
      </c>
    </row>
    <row r="62" spans="1:8" ht="43.2" x14ac:dyDescent="0.3">
      <c r="A62" s="34"/>
      <c r="B62" s="9" t="s">
        <v>130</v>
      </c>
      <c r="C62" s="9" t="s">
        <v>38</v>
      </c>
      <c r="D62" s="20" t="s">
        <v>131</v>
      </c>
      <c r="E62" s="9">
        <v>5</v>
      </c>
      <c r="F62" s="1"/>
      <c r="G62" s="4">
        <f t="shared" si="1"/>
        <v>0</v>
      </c>
      <c r="H62" s="13">
        <v>57</v>
      </c>
    </row>
    <row r="63" spans="1:8" ht="43.2" x14ac:dyDescent="0.3">
      <c r="A63" s="34"/>
      <c r="B63" s="9" t="s">
        <v>132</v>
      </c>
      <c r="C63" s="9" t="s">
        <v>38</v>
      </c>
      <c r="D63" s="20" t="s">
        <v>133</v>
      </c>
      <c r="E63" s="9">
        <v>5</v>
      </c>
      <c r="F63" s="1"/>
      <c r="G63" s="4">
        <f t="shared" si="1"/>
        <v>0</v>
      </c>
      <c r="H63" s="13">
        <v>47</v>
      </c>
    </row>
    <row r="64" spans="1:8" ht="43.2" x14ac:dyDescent="0.3">
      <c r="A64" s="34"/>
      <c r="B64" s="9" t="s">
        <v>134</v>
      </c>
      <c r="C64" s="9" t="s">
        <v>38</v>
      </c>
      <c r="D64" s="20" t="s">
        <v>135</v>
      </c>
      <c r="E64" s="9">
        <v>5</v>
      </c>
      <c r="F64" s="1"/>
      <c r="G64" s="4">
        <f t="shared" si="1"/>
        <v>0</v>
      </c>
      <c r="H64" s="13">
        <v>72</v>
      </c>
    </row>
    <row r="65" spans="1:9" ht="60.75" customHeight="1" x14ac:dyDescent="0.3">
      <c r="A65" s="34" t="s">
        <v>136</v>
      </c>
      <c r="B65" s="9" t="s">
        <v>137</v>
      </c>
      <c r="C65" s="9" t="s">
        <v>88</v>
      </c>
      <c r="D65" s="20" t="s">
        <v>138</v>
      </c>
      <c r="E65" s="9">
        <v>50</v>
      </c>
      <c r="F65" s="1"/>
      <c r="G65" s="4">
        <f t="shared" si="1"/>
        <v>0</v>
      </c>
      <c r="H65" s="13">
        <v>7</v>
      </c>
    </row>
    <row r="66" spans="1:9" ht="60" customHeight="1" x14ac:dyDescent="0.3">
      <c r="A66" s="34"/>
      <c r="B66" s="9" t="s">
        <v>139</v>
      </c>
      <c r="C66" s="9" t="s">
        <v>88</v>
      </c>
      <c r="D66" s="20" t="s">
        <v>140</v>
      </c>
      <c r="E66" s="9">
        <v>50</v>
      </c>
      <c r="F66" s="1"/>
      <c r="G66" s="4">
        <f t="shared" si="1"/>
        <v>0</v>
      </c>
      <c r="H66" s="13">
        <v>9</v>
      </c>
    </row>
    <row r="67" spans="1:9" ht="105" customHeight="1" x14ac:dyDescent="0.3">
      <c r="A67" s="34"/>
      <c r="B67" s="9" t="s">
        <v>141</v>
      </c>
      <c r="C67" s="9" t="s">
        <v>88</v>
      </c>
      <c r="D67" s="20" t="s">
        <v>150</v>
      </c>
      <c r="E67" s="9">
        <v>50</v>
      </c>
      <c r="F67" s="1"/>
      <c r="G67" s="4">
        <f t="shared" si="1"/>
        <v>0</v>
      </c>
      <c r="H67" s="13">
        <v>21</v>
      </c>
    </row>
    <row r="68" spans="1:9" ht="14.4" customHeight="1" x14ac:dyDescent="0.3">
      <c r="A68" s="35" t="s">
        <v>142</v>
      </c>
      <c r="B68" s="35"/>
      <c r="C68" s="35"/>
      <c r="D68" s="35"/>
      <c r="E68" s="35"/>
      <c r="F68" s="36"/>
      <c r="G68" s="2">
        <f>SUM(G12:G67)</f>
        <v>0</v>
      </c>
    </row>
    <row r="69" spans="1:9" ht="18.600000000000001" customHeight="1" thickBot="1" x14ac:dyDescent="0.35"/>
    <row r="70" spans="1:9" ht="18.600000000000001" customHeight="1" thickBot="1" x14ac:dyDescent="0.35">
      <c r="D70" s="21" t="s">
        <v>143</v>
      </c>
      <c r="E70" s="22"/>
      <c r="G70" s="23">
        <f>G68+G9</f>
        <v>0</v>
      </c>
    </row>
    <row r="71" spans="1:9" ht="18.600000000000001" customHeight="1" thickBot="1" x14ac:dyDescent="0.35">
      <c r="D71" s="24"/>
      <c r="G71" s="25"/>
    </row>
    <row r="72" spans="1:9" ht="18.600000000000001" customHeight="1" thickBot="1" x14ac:dyDescent="0.35">
      <c r="D72" s="21" t="s">
        <v>144</v>
      </c>
      <c r="E72" s="5"/>
      <c r="G72" s="23">
        <f>+ROUND(E72*G70,2)</f>
        <v>0</v>
      </c>
    </row>
    <row r="73" spans="1:9" ht="18.600000000000001" customHeight="1" thickBot="1" x14ac:dyDescent="0.35">
      <c r="D73" s="21" t="s">
        <v>145</v>
      </c>
      <c r="E73" s="5"/>
      <c r="G73" s="23">
        <f>+ROUND(E73*G70,2)</f>
        <v>0</v>
      </c>
    </row>
    <row r="74" spans="1:9" ht="18.600000000000001" customHeight="1" thickBot="1" x14ac:dyDescent="0.35">
      <c r="D74" s="24"/>
      <c r="E74" s="24"/>
      <c r="G74" s="26"/>
    </row>
    <row r="75" spans="1:9" ht="18.600000000000001" customHeight="1" thickBot="1" x14ac:dyDescent="0.35">
      <c r="D75" s="21" t="s">
        <v>146</v>
      </c>
      <c r="E75" s="24"/>
      <c r="G75" s="23">
        <f>+G70+G73+G72</f>
        <v>0</v>
      </c>
      <c r="I75" s="27"/>
    </row>
    <row r="76" spans="1:9" ht="18.600000000000001" customHeight="1" thickBot="1" x14ac:dyDescent="0.35">
      <c r="D76" s="28"/>
      <c r="E76" s="24"/>
      <c r="G76" s="26"/>
    </row>
    <row r="77" spans="1:9" ht="18.600000000000001" customHeight="1" thickBot="1" x14ac:dyDescent="0.35">
      <c r="D77" s="21" t="s">
        <v>147</v>
      </c>
      <c r="E77" s="6">
        <v>0.21</v>
      </c>
      <c r="G77" s="23">
        <f>+ROUND(E77*G75,2)</f>
        <v>0</v>
      </c>
    </row>
    <row r="78" spans="1:9" ht="18.600000000000001" customHeight="1" thickBot="1" x14ac:dyDescent="0.35">
      <c r="D78" s="22"/>
      <c r="E78" s="7"/>
      <c r="G78" s="8"/>
    </row>
    <row r="79" spans="1:9" ht="18.600000000000001" customHeight="1" thickBot="1" x14ac:dyDescent="0.35">
      <c r="D79" s="21" t="s">
        <v>148</v>
      </c>
      <c r="E79" s="29"/>
      <c r="G79" s="23">
        <f>+G77+G75</f>
        <v>0</v>
      </c>
    </row>
    <row r="81" spans="2:2" x14ac:dyDescent="0.3">
      <c r="B81" s="30" t="s">
        <v>149</v>
      </c>
    </row>
  </sheetData>
  <sheetProtection algorithmName="SHA-512" hashValue="NZoHvC6T+6qgV6ce0Z/fTVF89j0a3dIuUzSFA4JCfYQ5ccsozMw5MbQ9l/cRs3fjUHdUMv6F76AgtlAm+R+mwA==" saltValue="iZR2XNNDMCzIx+RnS+zY5w==" spinCount="100000" sheet="1" objects="1" scenarios="1"/>
  <mergeCells count="10">
    <mergeCell ref="A41:A56"/>
    <mergeCell ref="A57:A64"/>
    <mergeCell ref="A65:A67"/>
    <mergeCell ref="A68:F68"/>
    <mergeCell ref="A3:A8"/>
    <mergeCell ref="B9:F9"/>
    <mergeCell ref="A12:A17"/>
    <mergeCell ref="A18:A22"/>
    <mergeCell ref="A23:A29"/>
    <mergeCell ref="A30:A40"/>
  </mergeCells>
  <pageMargins left="0.70866141732283472" right="0.31496062992125984" top="0.94488188976377963" bottom="0.74803149606299213" header="0.31496062992125984" footer="0.31496062992125984"/>
  <pageSetup paperSize="9" scale="43" fitToHeight="2" orientation="portrait" r:id="rId1"/>
  <headerFooter>
    <oddHeader xml:space="preserve">&amp;CSERVICIO DE MANTENIMIENTO DEL ALUMBRADO Y FUERZA EN TÚNEL DE VÍA PRINCIPAL, SACOS Y COCHERAS
DIVISIÓN DE INSTALACIONES Y SISTEMAS DE INFORMACIÓN-ÁREA DE MANTENIMIENTO DE INSTALACIONES
SERVICIO: MANTENIMIENTO ELECTRIFICACIÓN Y SEÑALIZACIÓN FERROVIARIA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Preciario</vt:lpstr>
      <vt:lpstr>Preciario!Área_de_impresión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Martínez García, Juan Francisco</cp:lastModifiedBy>
  <cp:lastPrinted>2023-11-07T06:01:44Z</cp:lastPrinted>
  <dcterms:created xsi:type="dcterms:W3CDTF">2023-11-07T05:54:54Z</dcterms:created>
  <dcterms:modified xsi:type="dcterms:W3CDTF">2024-02-22T10:44:51Z</dcterms:modified>
</cp:coreProperties>
</file>