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8_{277F1588-E405-4816-9995-5CBC25623E07}" xr6:coauthVersionLast="47" xr6:coauthVersionMax="47" xr10:uidLastSave="{00000000-0000-0000-0000-000000000000}"/>
  <bookViews>
    <workbookView xWindow="-120" yWindow="-120" windowWidth="29040" windowHeight="15840" xr2:uid="{BBDF3249-6B65-4828-A5E2-4352C7C613E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1" l="1"/>
  <c r="D28" i="1"/>
  <c r="D9" i="1"/>
  <c r="E34" i="1"/>
  <c r="E37" i="1" l="1"/>
  <c r="G28" i="1"/>
  <c r="G29" i="1"/>
  <c r="D24" i="1"/>
  <c r="G24" i="1" s="1"/>
  <c r="D23" i="1"/>
  <c r="G23" i="1" s="1"/>
  <c r="D19" i="1"/>
  <c r="G19" i="1" s="1"/>
  <c r="D18" i="1"/>
  <c r="G18" i="1" s="1"/>
  <c r="D14" i="1"/>
  <c r="D13" i="1"/>
  <c r="G13" i="1" s="1"/>
  <c r="G9" i="1"/>
  <c r="D8" i="1"/>
  <c r="G8" i="1" s="1"/>
  <c r="H9" i="1"/>
  <c r="H24" i="1"/>
  <c r="H23" i="1"/>
  <c r="H19" i="1"/>
  <c r="H18" i="1"/>
  <c r="H14" i="1"/>
  <c r="H13" i="1"/>
  <c r="C36" i="1"/>
  <c r="G36" i="1" l="1"/>
  <c r="I18" i="1"/>
  <c r="E36" i="1"/>
  <c r="I24" i="1" l="1"/>
  <c r="J24" i="1" s="1"/>
  <c r="I23" i="1"/>
  <c r="J23" i="1" s="1"/>
  <c r="J18" i="1" l="1"/>
  <c r="I19" i="1"/>
  <c r="J19" i="1" s="1"/>
  <c r="I13" i="1"/>
  <c r="J13" i="1" s="1"/>
  <c r="H37" i="1" l="1"/>
  <c r="H36" i="1"/>
  <c r="H29" i="1" l="1"/>
  <c r="H28" i="1"/>
  <c r="I29" i="1" l="1"/>
  <c r="I28" i="1"/>
  <c r="I8" i="1"/>
  <c r="J8" i="1" l="1"/>
  <c r="I36" i="1"/>
  <c r="J28" i="1"/>
  <c r="J29" i="1"/>
  <c r="I9" i="1"/>
  <c r="J9" i="1" s="1"/>
  <c r="J36" i="1" l="1"/>
  <c r="G14" i="1"/>
  <c r="G37" i="1" s="1"/>
  <c r="C37" i="1"/>
  <c r="I14" i="1" l="1"/>
  <c r="J14" i="1" l="1"/>
  <c r="I37" i="1"/>
  <c r="J37" i="1" s="1"/>
</calcChain>
</file>

<file path=xl/sharedStrings.xml><?xml version="1.0" encoding="utf-8"?>
<sst xmlns="http://schemas.openxmlformats.org/spreadsheetml/2006/main" count="57" uniqueCount="23">
  <si>
    <t>Lote</t>
  </si>
  <si>
    <t>Importe total  de la oferta (incluido IVA)</t>
  </si>
  <si>
    <t>NOMBRE DE LA EMPRESA OFERENTE:</t>
  </si>
  <si>
    <t>Importe de la Oferta 
IVA no incluido</t>
  </si>
  <si>
    <t>% del IVA  que aplica</t>
  </si>
  <si>
    <t xml:space="preserve">Importe del IVA </t>
  </si>
  <si>
    <t>RESUMEN DE LA OFERTA PRESENTADA</t>
  </si>
  <si>
    <t>Importe TOTAL de la Oferta 
IVA no incluido</t>
  </si>
  <si>
    <t>Importe del IVA del total de la oferta</t>
  </si>
  <si>
    <t>Importe TOTAL de la oferta (incluido IVA)</t>
  </si>
  <si>
    <t xml:space="preserve">% del IVA  que aplica
</t>
  </si>
  <si>
    <t>Total horas contrato</t>
  </si>
  <si>
    <t xml:space="preserve">Importe Máximo Licitación </t>
  </si>
  <si>
    <t>OFERTA ECONÓMICA QUE SE PRESENTA EN LA LICITACIÓN PARA LA VIGILANCIA DE LOS RECINTOS, DEPENDENCIAS Y ESPACIOS EXPOSITIVOS  DE METRO DE MADRID. PERIODO 2024-2028</t>
  </si>
  <si>
    <t xml:space="preserve">Horas de servicio </t>
  </si>
  <si>
    <r>
      <t xml:space="preserve">Precio/hora ofertado 
</t>
    </r>
    <r>
      <rPr>
        <sz val="10"/>
        <color theme="1"/>
        <rFont val="Calibri"/>
        <family val="2"/>
      </rPr>
      <t xml:space="preserve">(nº con 2 decimales )
</t>
    </r>
  </si>
  <si>
    <r>
      <t xml:space="preserve">Importe Máximo Licitación ejercicio </t>
    </r>
    <r>
      <rPr>
        <b/>
        <sz val="14"/>
        <color theme="1"/>
        <rFont val="Calibri"/>
        <family val="2"/>
      </rPr>
      <t>2025</t>
    </r>
  </si>
  <si>
    <r>
      <t xml:space="preserve">Importe Máximo Licitación ejercicio </t>
    </r>
    <r>
      <rPr>
        <b/>
        <sz val="14"/>
        <color theme="1"/>
        <rFont val="Calibri"/>
        <family val="2"/>
      </rPr>
      <t>2024</t>
    </r>
  </si>
  <si>
    <r>
      <t xml:space="preserve">Importe Máximo Licitación ejercicio </t>
    </r>
    <r>
      <rPr>
        <b/>
        <sz val="14"/>
        <color theme="1"/>
        <rFont val="Calibri"/>
        <family val="2"/>
      </rPr>
      <t>2026</t>
    </r>
  </si>
  <si>
    <r>
      <t xml:space="preserve">Importe Máximo Licitación ejercicio </t>
    </r>
    <r>
      <rPr>
        <b/>
        <sz val="14"/>
        <color theme="1"/>
        <rFont val="Calibri"/>
        <family val="2"/>
      </rPr>
      <t>2027</t>
    </r>
  </si>
  <si>
    <r>
      <t xml:space="preserve">Importe Máximo Licitación ejercicio </t>
    </r>
    <r>
      <rPr>
        <b/>
        <sz val="14"/>
        <color theme="1"/>
        <rFont val="Calibri"/>
        <family val="2"/>
      </rPr>
      <t>2028</t>
    </r>
  </si>
  <si>
    <t>SE DEBEN CUMPLIMENTAR LAS COLUMNAS: "Precio/hora" PARA TODOS LOS LOTES EN CADA UNO DE LOS AÑOS DE DURACIÓN DEL CONTRATO y la del "% del IVA" en el primer año del Lote 1</t>
  </si>
  <si>
    <t>Precio/hora máximo a ofertar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</si>
</sst>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0\ &quot;€&quot;;[Red]\-#,##0.000\ &quot;€&quot;"/>
    <numFmt numFmtId="166" formatCode="#,##0.00\ &quot;€&quot;"/>
    <numFmt numFmtId="167" formatCode="#,##0.0000\ &quot;€&quot;"/>
    <numFmt numFmtId="168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Calibri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Protection="1">
      <protection hidden="1"/>
    </xf>
    <xf numFmtId="8" fontId="0" fillId="0" borderId="0" xfId="0" applyNumberFormat="1" applyProtection="1">
      <protection hidden="1"/>
    </xf>
    <xf numFmtId="3" fontId="0" fillId="0" borderId="0" xfId="0" applyNumberFormat="1" applyProtection="1">
      <protection hidden="1"/>
    </xf>
    <xf numFmtId="10" fontId="0" fillId="0" borderId="1" xfId="0" applyNumberFormat="1" applyBorder="1" applyAlignment="1" applyProtection="1">
      <alignment horizontal="center"/>
      <protection locked="0"/>
    </xf>
    <xf numFmtId="0" fontId="5" fillId="0" borderId="0" xfId="0" applyFont="1" applyAlignment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/>
    <xf numFmtId="0" fontId="4" fillId="4" borderId="9" xfId="0" applyFont="1" applyFill="1" applyBorder="1" applyAlignment="1" applyProtection="1">
      <alignment horizontal="center" vertical="center" wrapText="1"/>
      <protection hidden="1"/>
    </xf>
    <xf numFmtId="8" fontId="0" fillId="4" borderId="1" xfId="0" applyNumberFormat="1" applyFill="1" applyBorder="1" applyAlignment="1" applyProtection="1">
      <alignment horizontal="center"/>
      <protection hidden="1"/>
    </xf>
    <xf numFmtId="8" fontId="0" fillId="4" borderId="11" xfId="0" applyNumberFormat="1" applyFill="1" applyBorder="1" applyAlignment="1">
      <alignment horizontal="center"/>
    </xf>
    <xf numFmtId="164" fontId="0" fillId="4" borderId="3" xfId="2" applyNumberFormat="1" applyFont="1" applyFill="1" applyBorder="1" applyAlignment="1" applyProtection="1">
      <alignment horizontal="center"/>
    </xf>
    <xf numFmtId="164" fontId="0" fillId="4" borderId="1" xfId="0" applyNumberFormat="1" applyFill="1" applyBorder="1" applyAlignment="1" applyProtection="1">
      <alignment horizontal="center"/>
      <protection hidden="1"/>
    </xf>
    <xf numFmtId="165" fontId="0" fillId="0" borderId="0" xfId="0" applyNumberFormat="1" applyProtection="1">
      <protection hidden="1"/>
    </xf>
    <xf numFmtId="8" fontId="0" fillId="0" borderId="1" xfId="0" applyNumberFormat="1" applyBorder="1" applyAlignment="1" applyProtection="1">
      <alignment horizont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0" applyNumberFormat="1"/>
    <xf numFmtId="44" fontId="9" fillId="0" borderId="0" xfId="0" applyNumberFormat="1" applyFont="1" applyProtection="1">
      <protection hidden="1"/>
    </xf>
    <xf numFmtId="0" fontId="4" fillId="4" borderId="12" xfId="0" applyFont="1" applyFill="1" applyBorder="1" applyAlignment="1" applyProtection="1">
      <alignment horizontal="center" vertical="center" wrapText="1"/>
      <protection hidden="1"/>
    </xf>
    <xf numFmtId="164" fontId="0" fillId="4" borderId="3" xfId="0" applyNumberFormat="1" applyFill="1" applyBorder="1" applyAlignment="1" applyProtection="1">
      <alignment horizontal="center"/>
      <protection hidden="1"/>
    </xf>
    <xf numFmtId="166" fontId="0" fillId="0" borderId="0" xfId="0" applyNumberFormat="1"/>
    <xf numFmtId="0" fontId="7" fillId="0" borderId="0" xfId="0" applyFont="1"/>
    <xf numFmtId="0" fontId="4" fillId="2" borderId="7" xfId="0" applyFont="1" applyFill="1" applyBorder="1" applyAlignment="1">
      <alignment horizontal="center" vertical="center" wrapText="1"/>
    </xf>
    <xf numFmtId="166" fontId="4" fillId="2" borderId="8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166" fontId="0" fillId="5" borderId="1" xfId="0" applyNumberFormat="1" applyFill="1" applyBorder="1" applyAlignment="1">
      <alignment horizontal="center"/>
    </xf>
    <xf numFmtId="166" fontId="9" fillId="0" borderId="0" xfId="0" applyNumberFormat="1" applyFont="1"/>
    <xf numFmtId="166" fontId="0" fillId="2" borderId="1" xfId="0" applyNumberFormat="1" applyFill="1" applyBorder="1" applyAlignment="1">
      <alignment horizontal="center"/>
    </xf>
    <xf numFmtId="0" fontId="6" fillId="0" borderId="0" xfId="0" applyFont="1"/>
    <xf numFmtId="3" fontId="0" fillId="0" borderId="0" xfId="0" applyNumberFormat="1"/>
    <xf numFmtId="10" fontId="0" fillId="6" borderId="1" xfId="0" applyNumberFormat="1" applyFill="1" applyBorder="1" applyAlignment="1">
      <alignment horizontal="center"/>
    </xf>
    <xf numFmtId="10" fontId="0" fillId="6" borderId="10" xfId="0" applyNumberForma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/>
    </xf>
    <xf numFmtId="44" fontId="11" fillId="4" borderId="1" xfId="1" applyFont="1" applyFill="1" applyBorder="1" applyAlignment="1" applyProtection="1">
      <alignment horizontal="center" vertical="center"/>
    </xf>
    <xf numFmtId="10" fontId="11" fillId="4" borderId="1" xfId="0" applyNumberFormat="1" applyFont="1" applyFill="1" applyBorder="1" applyAlignment="1" applyProtection="1">
      <alignment horizontal="center" vertical="center"/>
      <protection hidden="1"/>
    </xf>
    <xf numFmtId="44" fontId="11" fillId="4" borderId="3" xfId="1" applyFont="1" applyFill="1" applyBorder="1" applyAlignment="1" applyProtection="1">
      <alignment horizontal="center" vertical="center"/>
    </xf>
    <xf numFmtId="0" fontId="12" fillId="0" borderId="0" xfId="0" applyFont="1" applyProtection="1">
      <protection hidden="1"/>
    </xf>
    <xf numFmtId="0" fontId="2" fillId="0" borderId="0" xfId="0" applyFont="1" applyAlignment="1" applyProtection="1">
      <alignment horizontal="center" vertical="center"/>
      <protection locked="0"/>
    </xf>
    <xf numFmtId="4" fontId="0" fillId="0" borderId="0" xfId="0" applyNumberFormat="1"/>
    <xf numFmtId="4" fontId="0" fillId="0" borderId="0" xfId="0" applyNumberFormat="1" applyAlignment="1">
      <alignment vertical="center" wrapText="1"/>
    </xf>
    <xf numFmtId="4" fontId="5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0" fontId="10" fillId="4" borderId="13" xfId="0" applyFont="1" applyFill="1" applyBorder="1" applyAlignment="1" applyProtection="1">
      <alignment horizontal="center" vertical="center" wrapText="1"/>
      <protection hidden="1"/>
    </xf>
    <xf numFmtId="0" fontId="10" fillId="4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/>
    </xf>
    <xf numFmtId="44" fontId="11" fillId="4" borderId="15" xfId="1" applyFont="1" applyFill="1" applyBorder="1" applyAlignment="1" applyProtection="1">
      <alignment horizontal="center" vertical="center"/>
    </xf>
    <xf numFmtId="10" fontId="11" fillId="4" borderId="15" xfId="0" applyNumberFormat="1" applyFont="1" applyFill="1" applyBorder="1" applyAlignment="1" applyProtection="1">
      <alignment horizontal="center" vertical="center"/>
      <protection hidden="1"/>
    </xf>
    <xf numFmtId="44" fontId="11" fillId="4" borderId="16" xfId="1" applyFont="1" applyFill="1" applyBorder="1" applyAlignment="1" applyProtection="1">
      <alignment horizontal="center" vertical="center"/>
    </xf>
    <xf numFmtId="0" fontId="0" fillId="2" borderId="14" xfId="0" applyFill="1" applyBorder="1" applyAlignment="1">
      <alignment horizontal="center"/>
    </xf>
    <xf numFmtId="166" fontId="0" fillId="2" borderId="15" xfId="0" applyNumberFormat="1" applyFill="1" applyBorder="1" applyAlignment="1">
      <alignment horizontal="center"/>
    </xf>
    <xf numFmtId="8" fontId="0" fillId="0" borderId="15" xfId="0" applyNumberFormat="1" applyBorder="1" applyAlignment="1" applyProtection="1">
      <alignment horizontal="center"/>
      <protection locked="0"/>
    </xf>
    <xf numFmtId="164" fontId="0" fillId="4" borderId="15" xfId="0" applyNumberFormat="1" applyFill="1" applyBorder="1" applyAlignment="1" applyProtection="1">
      <alignment horizontal="center"/>
      <protection hidden="1"/>
    </xf>
    <xf numFmtId="10" fontId="0" fillId="6" borderId="17" xfId="0" applyNumberFormat="1" applyFill="1" applyBorder="1" applyAlignment="1">
      <alignment horizontal="center"/>
    </xf>
    <xf numFmtId="8" fontId="0" fillId="4" borderId="18" xfId="0" applyNumberFormat="1" applyFill="1" applyBorder="1" applyAlignment="1">
      <alignment horizontal="center"/>
    </xf>
    <xf numFmtId="164" fontId="0" fillId="4" borderId="16" xfId="2" applyNumberFormat="1" applyFont="1" applyFill="1" applyBorder="1" applyAlignment="1" applyProtection="1">
      <alignment horizontal="center"/>
    </xf>
    <xf numFmtId="166" fontId="0" fillId="5" borderId="15" xfId="0" applyNumberFormat="1" applyFill="1" applyBorder="1" applyAlignment="1">
      <alignment horizontal="center"/>
    </xf>
    <xf numFmtId="10" fontId="0" fillId="6" borderId="15" xfId="0" applyNumberFormat="1" applyFill="1" applyBorder="1" applyAlignment="1">
      <alignment horizontal="center"/>
    </xf>
    <xf numFmtId="8" fontId="0" fillId="4" borderId="15" xfId="0" applyNumberFormat="1" applyFill="1" applyBorder="1" applyAlignment="1" applyProtection="1">
      <alignment horizontal="center"/>
      <protection hidden="1"/>
    </xf>
    <xf numFmtId="164" fontId="0" fillId="4" borderId="16" xfId="0" applyNumberFormat="1" applyFill="1" applyBorder="1" applyAlignment="1" applyProtection="1">
      <alignment horizontal="center"/>
      <protection hidden="1"/>
    </xf>
    <xf numFmtId="3" fontId="2" fillId="0" borderId="0" xfId="0" applyNumberFormat="1" applyFont="1" applyAlignment="1" applyProtection="1">
      <alignment horizontal="center" vertical="center"/>
      <protection locked="0"/>
    </xf>
    <xf numFmtId="3" fontId="4" fillId="2" borderId="8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3" fontId="9" fillId="0" borderId="0" xfId="0" applyNumberFormat="1" applyFont="1"/>
    <xf numFmtId="0" fontId="3" fillId="4" borderId="9" xfId="0" applyFont="1" applyFill="1" applyBorder="1" applyAlignment="1" applyProtection="1">
      <alignment horizontal="center" vertical="center" wrapText="1"/>
      <protection hidden="1"/>
    </xf>
    <xf numFmtId="0" fontId="4" fillId="3" borderId="8" xfId="0" applyFont="1" applyFill="1" applyBorder="1" applyAlignment="1" applyProtection="1">
      <alignment horizontal="center" vertical="top" wrapText="1"/>
      <protection hidden="1"/>
    </xf>
    <xf numFmtId="4" fontId="2" fillId="0" borderId="0" xfId="0" applyNumberFormat="1" applyFont="1" applyAlignment="1" applyProtection="1">
      <alignment horizontal="center" vertical="center"/>
      <protection locked="0"/>
    </xf>
    <xf numFmtId="4" fontId="4" fillId="2" borderId="8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/>
    </xf>
    <xf numFmtId="4" fontId="0" fillId="2" borderId="15" xfId="0" applyNumberFormat="1" applyFill="1" applyBorder="1" applyAlignment="1">
      <alignment horizontal="center"/>
    </xf>
    <xf numFmtId="4" fontId="9" fillId="0" borderId="0" xfId="0" applyNumberFormat="1" applyFont="1"/>
    <xf numFmtId="0" fontId="2" fillId="3" borderId="4" xfId="0" applyFont="1" applyFill="1" applyBorder="1" applyAlignment="1" applyProtection="1">
      <alignment vertical="center"/>
      <protection locked="0"/>
    </xf>
    <xf numFmtId="0" fontId="2" fillId="3" borderId="5" xfId="0" applyFont="1" applyFill="1" applyBorder="1" applyAlignment="1" applyProtection="1">
      <alignment vertical="center"/>
      <protection locked="0"/>
    </xf>
    <xf numFmtId="0" fontId="2" fillId="3" borderId="6" xfId="0" applyFont="1" applyFill="1" applyBorder="1" applyAlignment="1" applyProtection="1">
      <alignment vertical="center"/>
      <protection locked="0"/>
    </xf>
    <xf numFmtId="0" fontId="2" fillId="2" borderId="28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167" fontId="0" fillId="0" borderId="0" xfId="0" applyNumberFormat="1"/>
    <xf numFmtId="168" fontId="0" fillId="0" borderId="0" xfId="0" applyNumberFormat="1"/>
    <xf numFmtId="0" fontId="2" fillId="0" borderId="0" xfId="0" applyFont="1" applyAlignment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/>
      <protection locked="0"/>
    </xf>
    <xf numFmtId="0" fontId="2" fillId="3" borderId="26" xfId="0" applyFont="1" applyFill="1" applyBorder="1" applyAlignment="1" applyProtection="1">
      <alignment horizontal="center" vertical="center"/>
      <protection locked="0"/>
    </xf>
    <xf numFmtId="0" fontId="2" fillId="3" borderId="27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0" fontId="2" fillId="2" borderId="22" xfId="0" applyFont="1" applyFill="1" applyBorder="1" applyAlignment="1" applyProtection="1">
      <alignment horizontal="center" vertical="center" wrapText="1"/>
      <protection hidden="1"/>
    </xf>
    <xf numFmtId="166" fontId="11" fillId="2" borderId="20" xfId="0" applyNumberFormat="1" applyFont="1" applyFill="1" applyBorder="1" applyAlignment="1">
      <alignment horizontal="right" vertical="center"/>
    </xf>
    <xf numFmtId="166" fontId="11" fillId="2" borderId="21" xfId="0" applyNumberFormat="1" applyFont="1" applyFill="1" applyBorder="1" applyAlignment="1">
      <alignment horizontal="right" vertical="center"/>
    </xf>
    <xf numFmtId="166" fontId="11" fillId="2" borderId="17" xfId="0" applyNumberFormat="1" applyFont="1" applyFill="1" applyBorder="1" applyAlignment="1">
      <alignment horizontal="right" vertical="center"/>
    </xf>
    <xf numFmtId="166" fontId="11" fillId="2" borderId="23" xfId="0" applyNumberFormat="1" applyFont="1" applyFill="1" applyBorder="1" applyAlignment="1">
      <alignment horizontal="right" vertical="center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 wrapText="1"/>
    </xf>
    <xf numFmtId="3" fontId="11" fillId="2" borderId="10" xfId="0" applyNumberFormat="1" applyFont="1" applyFill="1" applyBorder="1" applyAlignment="1">
      <alignment horizontal="center" vertical="center"/>
    </xf>
    <xf numFmtId="3" fontId="11" fillId="2" borderId="24" xfId="0" applyNumberFormat="1" applyFont="1" applyFill="1" applyBorder="1" applyAlignment="1">
      <alignment horizontal="center" vertical="center"/>
    </xf>
    <xf numFmtId="3" fontId="11" fillId="2" borderId="17" xfId="0" applyNumberFormat="1" applyFont="1" applyFill="1" applyBorder="1" applyAlignment="1">
      <alignment horizontal="center" vertical="center"/>
    </xf>
    <xf numFmtId="3" fontId="11" fillId="2" borderId="23" xfId="0" applyNumberFormat="1" applyFont="1" applyFill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400C4-2CB1-41B5-B19F-00E0BA90F1DA}">
  <sheetPr>
    <pageSetUpPr fitToPage="1"/>
  </sheetPr>
  <dimension ref="A2:O40"/>
  <sheetViews>
    <sheetView tabSelected="1" zoomScale="110" zoomScaleNormal="110" workbookViewId="0">
      <pane ySplit="5" topLeftCell="A6" activePane="bottomLeft" state="frozen"/>
      <selection activeCell="B1" sqref="B1"/>
      <selection pane="bottomLeft" activeCell="F8" sqref="F8:F9"/>
    </sheetView>
  </sheetViews>
  <sheetFormatPr baseColWidth="10" defaultRowHeight="15" x14ac:dyDescent="0.25"/>
  <cols>
    <col min="1" max="1" width="23.28515625" customWidth="1"/>
    <col min="2" max="2" width="8.5703125" customWidth="1"/>
    <col min="3" max="3" width="18.5703125" style="23" customWidth="1"/>
    <col min="4" max="4" width="14.7109375" style="32" customWidth="1"/>
    <col min="5" max="5" width="12.42578125" style="41" customWidth="1"/>
    <col min="6" max="6" width="11.28515625" customWidth="1"/>
    <col min="7" max="7" width="21.42578125" customWidth="1"/>
    <col min="8" max="8" width="11" customWidth="1"/>
    <col min="9" max="9" width="16.140625" customWidth="1"/>
    <col min="10" max="10" width="22" customWidth="1"/>
    <col min="11" max="11" width="15.5703125" style="41" customWidth="1"/>
    <col min="12" max="12" width="18.7109375" style="41" customWidth="1"/>
  </cols>
  <sheetData>
    <row r="2" spans="1:15" s="17" customFormat="1" ht="39.6" customHeight="1" x14ac:dyDescent="0.25">
      <c r="B2" s="81" t="s">
        <v>13</v>
      </c>
      <c r="C2" s="81"/>
      <c r="D2" s="81"/>
      <c r="E2" s="81"/>
      <c r="F2" s="81"/>
      <c r="G2" s="81"/>
      <c r="H2" s="81"/>
      <c r="I2" s="81"/>
      <c r="J2" s="42"/>
      <c r="K2" s="42"/>
    </row>
    <row r="3" spans="1:15" x14ac:dyDescent="0.25">
      <c r="B3" s="7" t="s">
        <v>21</v>
      </c>
      <c r="C3" s="32"/>
      <c r="D3" s="41"/>
      <c r="E3"/>
      <c r="F3" s="1"/>
      <c r="G3" s="1"/>
      <c r="H3" s="1"/>
      <c r="J3" s="41"/>
      <c r="L3"/>
    </row>
    <row r="4" spans="1:15" ht="15.75" thickBot="1" x14ac:dyDescent="0.3">
      <c r="B4" s="24"/>
      <c r="C4"/>
      <c r="G4" s="1"/>
      <c r="H4" s="1"/>
      <c r="I4" s="1"/>
    </row>
    <row r="5" spans="1:15" ht="28.9" customHeight="1" thickBot="1" x14ac:dyDescent="0.3">
      <c r="B5" s="74" t="s">
        <v>2</v>
      </c>
      <c r="C5" s="75"/>
      <c r="D5" s="76"/>
      <c r="E5" s="85"/>
      <c r="F5" s="86"/>
      <c r="G5" s="86"/>
      <c r="H5" s="86"/>
      <c r="I5" s="86"/>
      <c r="J5" s="87"/>
    </row>
    <row r="6" spans="1:15" ht="28.9" customHeight="1" thickBot="1" x14ac:dyDescent="0.3">
      <c r="A6" s="40"/>
      <c r="B6" s="40"/>
      <c r="C6" s="40"/>
      <c r="D6" s="62"/>
      <c r="E6" s="69"/>
      <c r="F6" s="40"/>
      <c r="G6" s="40"/>
      <c r="H6" s="40"/>
      <c r="I6" s="40"/>
      <c r="J6" s="40"/>
    </row>
    <row r="7" spans="1:15" s="5" customFormat="1" ht="54" customHeight="1" x14ac:dyDescent="0.25">
      <c r="B7" s="25" t="s">
        <v>0</v>
      </c>
      <c r="C7" s="26" t="s">
        <v>17</v>
      </c>
      <c r="D7" s="63" t="s">
        <v>14</v>
      </c>
      <c r="E7" s="70" t="s">
        <v>22</v>
      </c>
      <c r="F7" s="68" t="s">
        <v>15</v>
      </c>
      <c r="G7" s="10" t="s">
        <v>3</v>
      </c>
      <c r="H7" s="6" t="s">
        <v>10</v>
      </c>
      <c r="I7" s="10" t="s">
        <v>5</v>
      </c>
      <c r="J7" s="21" t="s">
        <v>1</v>
      </c>
      <c r="K7" s="43"/>
      <c r="L7" s="41"/>
      <c r="M7"/>
      <c r="N7"/>
      <c r="O7"/>
    </row>
    <row r="8" spans="1:15" ht="18.600000000000001" customHeight="1" x14ac:dyDescent="0.25">
      <c r="B8" s="27">
        <v>1</v>
      </c>
      <c r="C8" s="28">
        <v>1059380</v>
      </c>
      <c r="D8" s="64">
        <f>C8/23.5</f>
        <v>45080</v>
      </c>
      <c r="E8" s="71">
        <v>23.5</v>
      </c>
      <c r="F8" s="16"/>
      <c r="G8" s="14">
        <f>F8*D8</f>
        <v>0</v>
      </c>
      <c r="H8" s="4"/>
      <c r="I8" s="11">
        <f>(G8*H8)</f>
        <v>0</v>
      </c>
      <c r="J8" s="22">
        <f>+G8+I8</f>
        <v>0</v>
      </c>
    </row>
    <row r="9" spans="1:15" ht="18.600000000000001" customHeight="1" thickBot="1" x14ac:dyDescent="0.3">
      <c r="B9" s="51">
        <v>2</v>
      </c>
      <c r="C9" s="58">
        <v>584250</v>
      </c>
      <c r="D9" s="65">
        <f>C9/23.5</f>
        <v>24861.702127659573</v>
      </c>
      <c r="E9" s="72">
        <v>23.5</v>
      </c>
      <c r="F9" s="53"/>
      <c r="G9" s="54">
        <f>F9*D9</f>
        <v>0</v>
      </c>
      <c r="H9" s="59">
        <f>H8</f>
        <v>0</v>
      </c>
      <c r="I9" s="60">
        <f>(G9*H9)</f>
        <v>0</v>
      </c>
      <c r="J9" s="61">
        <f>+G9+I9</f>
        <v>0</v>
      </c>
    </row>
    <row r="10" spans="1:15" x14ac:dyDescent="0.25">
      <c r="F10" s="3"/>
      <c r="G10" s="1"/>
      <c r="H10" s="2"/>
      <c r="I10" s="2"/>
      <c r="K10" s="43"/>
    </row>
    <row r="11" spans="1:15" ht="25.15" customHeight="1" thickBot="1" x14ac:dyDescent="0.3">
      <c r="C11" s="79"/>
      <c r="D11" s="23"/>
      <c r="F11" s="23"/>
      <c r="G11" s="23"/>
      <c r="H11" s="1"/>
      <c r="I11" s="1"/>
    </row>
    <row r="12" spans="1:15" s="5" customFormat="1" ht="54.6" customHeight="1" x14ac:dyDescent="0.25">
      <c r="B12" s="25" t="s">
        <v>0</v>
      </c>
      <c r="C12" s="26" t="s">
        <v>16</v>
      </c>
      <c r="D12" s="63" t="s">
        <v>14</v>
      </c>
      <c r="E12" s="70" t="s">
        <v>22</v>
      </c>
      <c r="F12" s="68" t="s">
        <v>15</v>
      </c>
      <c r="G12" s="10" t="s">
        <v>3</v>
      </c>
      <c r="H12" s="6" t="s">
        <v>10</v>
      </c>
      <c r="I12" s="10" t="s">
        <v>5</v>
      </c>
      <c r="J12" s="21" t="s">
        <v>1</v>
      </c>
      <c r="K12" s="41"/>
      <c r="L12" s="41"/>
    </row>
    <row r="13" spans="1:15" ht="18.600000000000001" customHeight="1" x14ac:dyDescent="0.25">
      <c r="B13" s="27">
        <v>1</v>
      </c>
      <c r="C13" s="28">
        <v>8481195</v>
      </c>
      <c r="D13" s="64">
        <f>C13/24.25</f>
        <v>349740</v>
      </c>
      <c r="E13" s="71">
        <v>24.25</v>
      </c>
      <c r="F13" s="16"/>
      <c r="G13" s="14">
        <f>F13*D13</f>
        <v>0</v>
      </c>
      <c r="H13" s="33">
        <f>$H$8</f>
        <v>0</v>
      </c>
      <c r="I13" s="11">
        <f>(G13*H13)</f>
        <v>0</v>
      </c>
      <c r="J13" s="22">
        <f>+G13+I13</f>
        <v>0</v>
      </c>
    </row>
    <row r="14" spans="1:15" ht="18.600000000000001" customHeight="1" thickBot="1" x14ac:dyDescent="0.3">
      <c r="B14" s="51">
        <v>2</v>
      </c>
      <c r="C14" s="58">
        <v>4710902</v>
      </c>
      <c r="D14" s="65">
        <f>C14/24.25</f>
        <v>194264</v>
      </c>
      <c r="E14" s="72">
        <v>24.25</v>
      </c>
      <c r="F14" s="53"/>
      <c r="G14" s="54">
        <f>F14*D14</f>
        <v>0</v>
      </c>
      <c r="H14" s="59">
        <f>$H$8</f>
        <v>0</v>
      </c>
      <c r="I14" s="60">
        <f>(G14*H14)</f>
        <v>0</v>
      </c>
      <c r="J14" s="61">
        <f>+G14+I14</f>
        <v>0</v>
      </c>
    </row>
    <row r="15" spans="1:15" x14ac:dyDescent="0.25">
      <c r="B15" s="9"/>
      <c r="F15" s="1"/>
      <c r="G15" s="1"/>
      <c r="H15" s="1"/>
      <c r="I15" s="1"/>
    </row>
    <row r="16" spans="1:15" ht="25.15" customHeight="1" thickBot="1" x14ac:dyDescent="0.3">
      <c r="D16" s="23"/>
      <c r="F16" s="23"/>
      <c r="G16" s="1"/>
      <c r="H16" s="1"/>
      <c r="I16" s="1"/>
    </row>
    <row r="17" spans="2:12" s="5" customFormat="1" ht="54" customHeight="1" x14ac:dyDescent="0.25">
      <c r="B17" s="25" t="s">
        <v>0</v>
      </c>
      <c r="C17" s="26" t="s">
        <v>18</v>
      </c>
      <c r="D17" s="63" t="s">
        <v>14</v>
      </c>
      <c r="E17" s="70" t="s">
        <v>22</v>
      </c>
      <c r="F17" s="68" t="s">
        <v>15</v>
      </c>
      <c r="G17" s="10" t="s">
        <v>3</v>
      </c>
      <c r="H17" s="6" t="s">
        <v>10</v>
      </c>
      <c r="I17" s="10" t="s">
        <v>5</v>
      </c>
      <c r="J17" s="21" t="s">
        <v>1</v>
      </c>
      <c r="K17" s="43"/>
      <c r="L17" s="43"/>
    </row>
    <row r="18" spans="2:12" ht="18.600000000000001" customHeight="1" x14ac:dyDescent="0.25">
      <c r="B18" s="27">
        <v>1</v>
      </c>
      <c r="C18" s="28">
        <v>8743500</v>
      </c>
      <c r="D18" s="64">
        <f>C18/25</f>
        <v>349740</v>
      </c>
      <c r="E18" s="71">
        <v>25</v>
      </c>
      <c r="F18" s="16"/>
      <c r="G18" s="14">
        <f>F18*D18</f>
        <v>0</v>
      </c>
      <c r="H18" s="33">
        <f>$H$8</f>
        <v>0</v>
      </c>
      <c r="I18" s="11">
        <f>(G18*H18)</f>
        <v>0</v>
      </c>
      <c r="J18" s="22">
        <f>+G18+I18</f>
        <v>0</v>
      </c>
      <c r="L18" s="43"/>
    </row>
    <row r="19" spans="2:12" ht="18.600000000000001" customHeight="1" thickBot="1" x14ac:dyDescent="0.3">
      <c r="B19" s="51">
        <v>2</v>
      </c>
      <c r="C19" s="58">
        <v>4856600</v>
      </c>
      <c r="D19" s="65">
        <f>C19/25</f>
        <v>194264</v>
      </c>
      <c r="E19" s="72">
        <v>25</v>
      </c>
      <c r="F19" s="53"/>
      <c r="G19" s="54">
        <f>F19*D19</f>
        <v>0</v>
      </c>
      <c r="H19" s="59">
        <f>$H$8</f>
        <v>0</v>
      </c>
      <c r="I19" s="60">
        <f>(G19*H19)</f>
        <v>0</v>
      </c>
      <c r="J19" s="61">
        <f>+G19+I19</f>
        <v>0</v>
      </c>
      <c r="L19" s="43"/>
    </row>
    <row r="20" spans="2:12" x14ac:dyDescent="0.25">
      <c r="B20" s="9"/>
      <c r="F20" s="1"/>
      <c r="G20" s="1"/>
      <c r="H20" s="1"/>
      <c r="I20" s="1"/>
      <c r="K20" s="43"/>
      <c r="L20" s="43"/>
    </row>
    <row r="21" spans="2:12" ht="25.15" customHeight="1" thickBot="1" x14ac:dyDescent="0.3">
      <c r="D21" s="23"/>
      <c r="F21" s="23"/>
      <c r="G21" s="1"/>
      <c r="H21" s="1"/>
      <c r="I21" s="1"/>
    </row>
    <row r="22" spans="2:12" s="5" customFormat="1" ht="54.6" customHeight="1" x14ac:dyDescent="0.25">
      <c r="B22" s="25" t="s">
        <v>0</v>
      </c>
      <c r="C22" s="26" t="s">
        <v>19</v>
      </c>
      <c r="D22" s="63" t="s">
        <v>14</v>
      </c>
      <c r="E22" s="70" t="s">
        <v>22</v>
      </c>
      <c r="F22" s="68" t="s">
        <v>15</v>
      </c>
      <c r="G22" s="10" t="s">
        <v>3</v>
      </c>
      <c r="H22" s="6" t="s">
        <v>10</v>
      </c>
      <c r="I22" s="10" t="s">
        <v>5</v>
      </c>
      <c r="J22" s="21" t="s">
        <v>1</v>
      </c>
      <c r="K22" s="43"/>
      <c r="L22" s="43"/>
    </row>
    <row r="23" spans="2:12" ht="18.600000000000001" customHeight="1" x14ac:dyDescent="0.25">
      <c r="B23" s="27">
        <v>1</v>
      </c>
      <c r="C23" s="28">
        <v>8918370</v>
      </c>
      <c r="D23" s="64">
        <f>C23/25.5</f>
        <v>349740</v>
      </c>
      <c r="E23" s="71">
        <v>25.5</v>
      </c>
      <c r="F23" s="16"/>
      <c r="G23" s="14">
        <f>F23*D23</f>
        <v>0</v>
      </c>
      <c r="H23" s="33">
        <f>$H$8</f>
        <v>0</v>
      </c>
      <c r="I23" s="11">
        <f>(G23*H23)</f>
        <v>0</v>
      </c>
      <c r="J23" s="22">
        <f>+G23+I23</f>
        <v>0</v>
      </c>
      <c r="L23" s="43"/>
    </row>
    <row r="24" spans="2:12" ht="18.600000000000001" customHeight="1" thickBot="1" x14ac:dyDescent="0.3">
      <c r="B24" s="51">
        <v>2</v>
      </c>
      <c r="C24" s="58">
        <v>4953732</v>
      </c>
      <c r="D24" s="65">
        <f>C24/25.5</f>
        <v>194264</v>
      </c>
      <c r="E24" s="72">
        <v>25.5</v>
      </c>
      <c r="F24" s="53"/>
      <c r="G24" s="54">
        <f>F24*D24</f>
        <v>0</v>
      </c>
      <c r="H24" s="59">
        <f>$H$8</f>
        <v>0</v>
      </c>
      <c r="I24" s="60">
        <f>(G24*H24)</f>
        <v>0</v>
      </c>
      <c r="J24" s="61">
        <f>+G24+I24</f>
        <v>0</v>
      </c>
      <c r="L24" s="43"/>
    </row>
    <row r="25" spans="2:12" x14ac:dyDescent="0.25">
      <c r="B25" s="9"/>
      <c r="F25" s="1"/>
      <c r="G25" s="1"/>
      <c r="H25" s="1"/>
      <c r="I25" s="1"/>
      <c r="K25" s="43"/>
      <c r="L25" s="43"/>
    </row>
    <row r="26" spans="2:12" s="9" customFormat="1" ht="25.15" customHeight="1" thickBot="1" x14ac:dyDescent="0.3">
      <c r="C26" s="29"/>
      <c r="D26" s="29"/>
      <c r="E26" s="73"/>
      <c r="F26" s="29"/>
      <c r="G26" s="8"/>
      <c r="H26" s="8"/>
      <c r="I26" s="8"/>
      <c r="J26" s="8"/>
      <c r="K26" s="41"/>
      <c r="L26" s="41"/>
    </row>
    <row r="27" spans="2:12" s="17" customFormat="1" ht="54" customHeight="1" x14ac:dyDescent="0.25">
      <c r="B27" s="25" t="s">
        <v>0</v>
      </c>
      <c r="C27" s="26" t="s">
        <v>20</v>
      </c>
      <c r="D27" s="63" t="s">
        <v>14</v>
      </c>
      <c r="E27" s="70" t="s">
        <v>22</v>
      </c>
      <c r="F27" s="68" t="s">
        <v>15</v>
      </c>
      <c r="G27" s="10" t="s">
        <v>3</v>
      </c>
      <c r="H27" s="6" t="s">
        <v>10</v>
      </c>
      <c r="I27" s="10" t="s">
        <v>5</v>
      </c>
      <c r="J27" s="21" t="s">
        <v>1</v>
      </c>
      <c r="K27" s="44"/>
      <c r="L27" s="44"/>
    </row>
    <row r="28" spans="2:12" ht="18.600000000000001" customHeight="1" x14ac:dyDescent="0.25">
      <c r="B28" s="27">
        <v>1</v>
      </c>
      <c r="C28" s="30">
        <v>7968986</v>
      </c>
      <c r="D28" s="64">
        <f>C28/26</f>
        <v>306499.46153846156</v>
      </c>
      <c r="E28" s="71">
        <v>26</v>
      </c>
      <c r="F28" s="16"/>
      <c r="G28" s="14">
        <f>F28*D28</f>
        <v>0</v>
      </c>
      <c r="H28" s="34">
        <f>+$H$8</f>
        <v>0</v>
      </c>
      <c r="I28" s="12">
        <f>(G28*H28)</f>
        <v>0</v>
      </c>
      <c r="J28" s="13">
        <f>+G28+I28</f>
        <v>0</v>
      </c>
    </row>
    <row r="29" spans="2:12" ht="18.600000000000001" customHeight="1" thickBot="1" x14ac:dyDescent="0.3">
      <c r="B29" s="51">
        <v>2</v>
      </c>
      <c r="C29" s="52">
        <v>4399213.9971428569</v>
      </c>
      <c r="D29" s="65">
        <f>C29/26</f>
        <v>169200.53835164834</v>
      </c>
      <c r="E29" s="72">
        <v>26</v>
      </c>
      <c r="F29" s="53"/>
      <c r="G29" s="54">
        <f>F29*D29</f>
        <v>0</v>
      </c>
      <c r="H29" s="55">
        <f>+$H$8</f>
        <v>0</v>
      </c>
      <c r="I29" s="56">
        <f>(G29*H29)</f>
        <v>0</v>
      </c>
      <c r="J29" s="57">
        <f>+G29+I29</f>
        <v>0</v>
      </c>
    </row>
    <row r="30" spans="2:12" x14ac:dyDescent="0.25">
      <c r="F30" s="3"/>
      <c r="G30" s="15"/>
      <c r="H30" s="2"/>
      <c r="I30" s="2"/>
    </row>
    <row r="31" spans="2:12" x14ac:dyDescent="0.25">
      <c r="B31" s="31"/>
      <c r="D31" s="80"/>
      <c r="F31" s="1"/>
      <c r="G31" s="1"/>
      <c r="H31" s="1"/>
      <c r="I31" s="8"/>
      <c r="J31" s="2"/>
    </row>
    <row r="32" spans="2:12" ht="23.25" x14ac:dyDescent="0.35">
      <c r="D32" s="80"/>
      <c r="F32" s="39" t="s">
        <v>6</v>
      </c>
      <c r="H32" s="1"/>
      <c r="I32" s="1"/>
      <c r="J32" s="2"/>
    </row>
    <row r="33" spans="2:12" ht="15.75" thickBot="1" x14ac:dyDescent="0.3">
      <c r="B33" s="31"/>
      <c r="F33" s="1"/>
      <c r="G33" s="1"/>
      <c r="H33" s="1"/>
      <c r="I33" s="1"/>
      <c r="J33" s="1"/>
    </row>
    <row r="34" spans="2:12" ht="30" customHeight="1" thickBot="1" x14ac:dyDescent="0.3">
      <c r="B34" s="82" t="s">
        <v>2</v>
      </c>
      <c r="C34" s="83"/>
      <c r="D34" s="84"/>
      <c r="E34" s="88">
        <f>E5</f>
        <v>0</v>
      </c>
      <c r="F34" s="89"/>
      <c r="G34" s="89"/>
      <c r="H34" s="89"/>
      <c r="I34" s="89"/>
      <c r="J34" s="89"/>
      <c r="L34"/>
    </row>
    <row r="35" spans="2:12" s="18" customFormat="1" ht="51" customHeight="1" x14ac:dyDescent="0.25">
      <c r="B35" s="77" t="s">
        <v>0</v>
      </c>
      <c r="C35" s="90" t="s">
        <v>12</v>
      </c>
      <c r="D35" s="91"/>
      <c r="E35" s="96" t="s">
        <v>11</v>
      </c>
      <c r="F35" s="97"/>
      <c r="G35" s="67" t="s">
        <v>7</v>
      </c>
      <c r="H35" s="45" t="s">
        <v>4</v>
      </c>
      <c r="I35" s="46" t="s">
        <v>8</v>
      </c>
      <c r="J35" s="78" t="s">
        <v>9</v>
      </c>
    </row>
    <row r="36" spans="2:12" ht="22.9" customHeight="1" x14ac:dyDescent="0.25">
      <c r="B36" s="35">
        <v>1</v>
      </c>
      <c r="C36" s="92">
        <f>C28+C23+C18+C13+C8</f>
        <v>35171431</v>
      </c>
      <c r="D36" s="93"/>
      <c r="E36" s="98">
        <f>D28+D23+D18+D13+D8</f>
        <v>1400799.4615384615</v>
      </c>
      <c r="F36" s="99"/>
      <c r="G36" s="36">
        <f>G28+G23+G18+G13+G8</f>
        <v>0</v>
      </c>
      <c r="H36" s="37">
        <f>+H8</f>
        <v>0</v>
      </c>
      <c r="I36" s="36">
        <f>I28+I23+I18+I13+I8</f>
        <v>0</v>
      </c>
      <c r="J36" s="38">
        <f>+G36+I36</f>
        <v>0</v>
      </c>
    </row>
    <row r="37" spans="2:12" ht="22.9" customHeight="1" thickBot="1" x14ac:dyDescent="0.3">
      <c r="B37" s="47">
        <v>2</v>
      </c>
      <c r="C37" s="94">
        <f>C29+C24+C19+C14+C9</f>
        <v>19504697.997142859</v>
      </c>
      <c r="D37" s="95"/>
      <c r="E37" s="100">
        <f>D29+D24+D19+D14+D9</f>
        <v>776854.24047930795</v>
      </c>
      <c r="F37" s="101"/>
      <c r="G37" s="48">
        <f>G29+G24+G19+G14+G9</f>
        <v>0</v>
      </c>
      <c r="H37" s="49">
        <f>+H9</f>
        <v>0</v>
      </c>
      <c r="I37" s="48">
        <f>I29+I24+I19+I14+I9</f>
        <v>0</v>
      </c>
      <c r="J37" s="50">
        <f>+G37+I37</f>
        <v>0</v>
      </c>
    </row>
    <row r="38" spans="2:12" x14ac:dyDescent="0.25">
      <c r="C38" s="19"/>
      <c r="F38" s="19"/>
      <c r="G38" s="19"/>
    </row>
    <row r="39" spans="2:12" s="9" customFormat="1" x14ac:dyDescent="0.25">
      <c r="C39" s="29"/>
      <c r="D39" s="66"/>
      <c r="E39" s="73"/>
      <c r="F39" s="8"/>
      <c r="G39" s="8"/>
      <c r="H39" s="20"/>
      <c r="I39" s="2"/>
      <c r="J39" s="8"/>
      <c r="K39" s="41"/>
      <c r="L39" s="41"/>
    </row>
    <row r="40" spans="2:12" s="9" customFormat="1" x14ac:dyDescent="0.25">
      <c r="C40" s="29"/>
      <c r="D40" s="66"/>
      <c r="E40" s="73"/>
      <c r="F40" s="8"/>
      <c r="G40" s="8"/>
      <c r="H40" s="8"/>
      <c r="I40" s="2"/>
      <c r="J40" s="8"/>
      <c r="K40" s="41"/>
      <c r="L40" s="41"/>
    </row>
  </sheetData>
  <sheetProtection algorithmName="SHA-512" hashValue="rLFGHaZDk+ELTYLLkiz0SZJsfOSNUf3KykswSzRFbZu28UMLnz+57mrX+eXYrdLYszkFQmRiispV039I2dq7CA==" saltValue="Ie09OWxj8A5/+vkegj5ILw==" spinCount="100000" sheet="1" formatCells="0" formatColumns="0" formatRows="0"/>
  <mergeCells count="10">
    <mergeCell ref="C36:D36"/>
    <mergeCell ref="C37:D37"/>
    <mergeCell ref="E35:F35"/>
    <mergeCell ref="E36:F36"/>
    <mergeCell ref="E37:F37"/>
    <mergeCell ref="B2:I2"/>
    <mergeCell ref="B34:D34"/>
    <mergeCell ref="E5:J5"/>
    <mergeCell ref="E34:J34"/>
    <mergeCell ref="C35:D35"/>
  </mergeCells>
  <conditionalFormatting sqref="C8">
    <cfRule type="cellIs" dxfId="27" priority="137" operator="greaterThan">
      <formula>$C$8</formula>
    </cfRule>
  </conditionalFormatting>
  <conditionalFormatting sqref="C9">
    <cfRule type="cellIs" dxfId="26" priority="136" operator="greaterThan">
      <formula>$C$9</formula>
    </cfRule>
  </conditionalFormatting>
  <conditionalFormatting sqref="E36:E37">
    <cfRule type="cellIs" dxfId="25" priority="183" operator="greaterThan">
      <formula>42886514</formula>
    </cfRule>
  </conditionalFormatting>
  <conditionalFormatting sqref="G8">
    <cfRule type="cellIs" dxfId="24" priority="21" operator="greaterThan">
      <formula>$C$8</formula>
    </cfRule>
    <cfRule type="cellIs" dxfId="23" priority="27" operator="greaterThan">
      <formula>1059380</formula>
    </cfRule>
    <cfRule type="cellIs" dxfId="22" priority="30" operator="greaterThan">
      <formula>8743500</formula>
    </cfRule>
  </conditionalFormatting>
  <conditionalFormatting sqref="G8:G9">
    <cfRule type="cellIs" dxfId="21" priority="31" operator="greaterThan">
      <formula>C8</formula>
    </cfRule>
  </conditionalFormatting>
  <conditionalFormatting sqref="G9">
    <cfRule type="cellIs" dxfId="20" priority="26" operator="greaterThan">
      <formula>" $C$109,50 € "</formula>
    </cfRule>
  </conditionalFormatting>
  <conditionalFormatting sqref="G13">
    <cfRule type="cellIs" dxfId="19" priority="3" operator="greaterThan">
      <formula>$C$13</formula>
    </cfRule>
  </conditionalFormatting>
  <conditionalFormatting sqref="G14">
    <cfRule type="cellIs" dxfId="18" priority="18" operator="greaterThan">
      <formula>$C$14</formula>
    </cfRule>
    <cfRule type="cellIs" dxfId="17" priority="23" operator="greaterThan">
      <formula>4713327</formula>
    </cfRule>
    <cfRule type="cellIs" dxfId="16" priority="33" operator="greaterThan">
      <formula>C14</formula>
    </cfRule>
  </conditionalFormatting>
  <conditionalFormatting sqref="G18">
    <cfRule type="cellIs" dxfId="15" priority="17" operator="greaterThan">
      <formula>$C$18</formula>
    </cfRule>
    <cfRule type="cellIs" dxfId="14" priority="34" operator="greaterThan">
      <formula>8743500</formula>
    </cfRule>
  </conditionalFormatting>
  <conditionalFormatting sqref="G18:G19">
    <cfRule type="cellIs" dxfId="13" priority="45" operator="greaterThan">
      <formula>C18</formula>
    </cfRule>
  </conditionalFormatting>
  <conditionalFormatting sqref="G19">
    <cfRule type="cellIs" dxfId="12" priority="16" operator="greaterThan">
      <formula>$C$19</formula>
    </cfRule>
  </conditionalFormatting>
  <conditionalFormatting sqref="G23">
    <cfRule type="cellIs" dxfId="11" priority="15" operator="greaterThan">
      <formula>$C$23</formula>
    </cfRule>
  </conditionalFormatting>
  <conditionalFormatting sqref="G23:G24">
    <cfRule type="cellIs" dxfId="10" priority="46" operator="greaterThan">
      <formula>C23</formula>
    </cfRule>
  </conditionalFormatting>
  <conditionalFormatting sqref="G24">
    <cfRule type="cellIs" dxfId="9" priority="14" operator="greaterThan">
      <formula>$C$24</formula>
    </cfRule>
  </conditionalFormatting>
  <conditionalFormatting sqref="G28">
    <cfRule type="cellIs" dxfId="8" priority="13" operator="greaterThan">
      <formula>$C$28</formula>
    </cfRule>
  </conditionalFormatting>
  <conditionalFormatting sqref="G28:G29">
    <cfRule type="cellIs" dxfId="7" priority="218" operator="greaterThan">
      <formula>C28</formula>
    </cfRule>
  </conditionalFormatting>
  <conditionalFormatting sqref="G29">
    <cfRule type="cellIs" dxfId="6" priority="12" operator="greaterThan">
      <formula>$C$29</formula>
    </cfRule>
  </conditionalFormatting>
  <conditionalFormatting sqref="G36">
    <cfRule type="cellIs" dxfId="5" priority="11" operator="greaterThan">
      <formula>$C$36</formula>
    </cfRule>
  </conditionalFormatting>
  <conditionalFormatting sqref="G37">
    <cfRule type="cellIs" dxfId="4" priority="10" operator="greaterThan">
      <formula>$C$37</formula>
    </cfRule>
  </conditionalFormatting>
  <conditionalFormatting sqref="G9:H9">
    <cfRule type="cellIs" dxfId="3" priority="20" operator="greaterThan">
      <formula>$C$9</formula>
    </cfRule>
  </conditionalFormatting>
  <conditionalFormatting sqref="H36:H37">
    <cfRule type="cellIs" dxfId="2" priority="212" operator="greaterThan">
      <formula>#REF!</formula>
    </cfRule>
  </conditionalFormatting>
  <conditionalFormatting sqref="I36">
    <cfRule type="cellIs" dxfId="1" priority="2" operator="greaterThan">
      <formula>$C$36</formula>
    </cfRule>
  </conditionalFormatting>
  <conditionalFormatting sqref="I37">
    <cfRule type="cellIs" dxfId="0" priority="1" operator="greaterThan">
      <formula>$C$37</formula>
    </cfRule>
  </conditionalFormatting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2023-10-27T07:56:44Z</dcterms:created>
  <dcterms:modified xsi:type="dcterms:W3CDTF">2024-02-12T06:23:51Z</dcterms:modified>
</cp:coreProperties>
</file>