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omp\Subdirecciones\Contratacion\00. EXPEDIENTES_REVISION_PUBLICADO\SGT - 2023 - 225 - AB - SERVICIOS DE TRASLADOS Y MUDANZAS EN DEPENDENCIAS DE CANAL - SER\"/>
    </mc:Choice>
  </mc:AlternateContent>
  <xr:revisionPtr revIDLastSave="0" documentId="8_{F04F0730-13ED-4391-A5E7-27E3243BDA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 memoria económic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M10" i="1"/>
  <c r="K10" i="1"/>
  <c r="I10" i="1"/>
  <c r="G10" i="1"/>
  <c r="E10" i="1"/>
  <c r="C10" i="1"/>
  <c r="D11" i="1" l="1"/>
  <c r="M22" i="1" l="1"/>
  <c r="M24" i="1" l="1"/>
  <c r="H22" i="1"/>
  <c r="C22" i="1"/>
  <c r="B22" i="1"/>
  <c r="B23" i="1" l="1"/>
  <c r="B24" i="1" s="1"/>
  <c r="C23" i="1"/>
  <c r="C24" i="1" s="1"/>
  <c r="H23" i="1"/>
  <c r="H24" i="1" s="1"/>
  <c r="K22" i="1"/>
  <c r="L22" i="1"/>
  <c r="I22" i="1"/>
  <c r="J22" i="1"/>
  <c r="D22" i="1"/>
  <c r="E22" i="1"/>
  <c r="E24" i="1" l="1"/>
  <c r="D24" i="1"/>
  <c r="E23" i="1"/>
  <c r="D23" i="1"/>
  <c r="J23" i="1"/>
  <c r="L23" i="1"/>
  <c r="I23" i="1"/>
  <c r="I24" i="1"/>
  <c r="J24" i="1"/>
  <c r="L24" i="1"/>
  <c r="K24" i="1"/>
  <c r="K23" i="1"/>
  <c r="E16" i="1"/>
  <c r="J16" i="1" l="1"/>
  <c r="D16" i="1"/>
  <c r="L16" i="1" l="1"/>
  <c r="K16" i="1"/>
  <c r="I16" i="1"/>
</calcChain>
</file>

<file path=xl/sharedStrings.xml><?xml version="1.0" encoding="utf-8"?>
<sst xmlns="http://schemas.openxmlformats.org/spreadsheetml/2006/main" count="62" uniqueCount="54">
  <si>
    <t>Identificación del expediente de contratación:</t>
  </si>
  <si>
    <t>Número de expediente</t>
  </si>
  <si>
    <t>Denominación</t>
  </si>
  <si>
    <t>Posición presupuestaria</t>
  </si>
  <si>
    <t>Centro de beneficio</t>
  </si>
  <si>
    <t>Diferencia</t>
  </si>
  <si>
    <t>%</t>
  </si>
  <si>
    <t>euros</t>
  </si>
  <si>
    <t>Euros</t>
  </si>
  <si>
    <t>Variación sobre adjudicacion licitación previa</t>
  </si>
  <si>
    <t>I</t>
  </si>
  <si>
    <t>Concepto de gasto (III)</t>
  </si>
  <si>
    <t>III</t>
  </si>
  <si>
    <t>V</t>
  </si>
  <si>
    <t>Valor adjudicación (IV)</t>
  </si>
  <si>
    <t>Coste nuevos servicios (V)</t>
  </si>
  <si>
    <t>En el caso de que existieran en el nuevo contrato. En caso contrario, la casilla se dejará en blanco</t>
  </si>
  <si>
    <t>Fórmulas a emplear</t>
  </si>
  <si>
    <t>(A)</t>
  </si>
  <si>
    <t>(B)</t>
  </si>
  <si>
    <t>(C)</t>
  </si>
  <si>
    <t>(C)-(A)€</t>
  </si>
  <si>
    <t>(B)/(A)%</t>
  </si>
  <si>
    <t>(B)-(A)€</t>
  </si>
  <si>
    <t>(C)-(B)€</t>
  </si>
  <si>
    <t>Deben recogerse de forma desagregada todos los conceptos de gasto reflejados en el INI</t>
  </si>
  <si>
    <t>(C)/(A)%</t>
  </si>
  <si>
    <t>(C)/(B)%</t>
  </si>
  <si>
    <t>Cuenta contable</t>
  </si>
  <si>
    <t>Anualidades (I)</t>
  </si>
  <si>
    <t>IVA</t>
  </si>
  <si>
    <t>TOTAL GASTOS</t>
  </si>
  <si>
    <t>Importe licitación anual</t>
  </si>
  <si>
    <t>Importe anual</t>
  </si>
  <si>
    <t>Variación sobre licitación previa anual</t>
  </si>
  <si>
    <t>Todos los importes incluyen el IVA más la posible prórroga</t>
  </si>
  <si>
    <t>SUBTOTAL</t>
  </si>
  <si>
    <t>LICITACIÓN PREVIA (II)</t>
  </si>
  <si>
    <t>NUEVA LICITACIÓN (II)</t>
  </si>
  <si>
    <t>Duración (indicar duración inicial + eventual prórroga)</t>
  </si>
  <si>
    <t>Tipo de contrato (indicar si es de Obras, Servicios o Suministros)</t>
  </si>
  <si>
    <t>Importe total (I) (Con prórroga y con IVA)</t>
  </si>
  <si>
    <t xml:space="preserve">En el caso de que la duración sea superior a un año, los valores reflejados se referirán exclusivamente a un periodo de 12 meses, sin prórroga y sin IVA, coherente con lo indicado en el apartado 3.E del INI.      </t>
  </si>
  <si>
    <t>II - IV</t>
  </si>
  <si>
    <t xml:space="preserve">Si el nuevo contrato es inferior a 12 meses, la comparación con el contrato anterior se reducirá al mismo periodo del contrato actual del nuevo INI. </t>
  </si>
  <si>
    <t>SERVICIOS</t>
  </si>
  <si>
    <t>G/622100/000002</t>
  </si>
  <si>
    <t>IMPORTE CONTRATO 101/2018</t>
  </si>
  <si>
    <t>SERVICIO DE TRASLADOS Y MUDANZAS EN DEPENDENCIAS DE CANAL DE ISABEL II, S.A., M.P.</t>
  </si>
  <si>
    <t>K180003</t>
  </si>
  <si>
    <t>Importe anual (II) (Será igual al importe total de la columna (C))</t>
  </si>
  <si>
    <t>225/2023</t>
  </si>
  <si>
    <t>IMPORTE CONTRATO 225/2023</t>
  </si>
  <si>
    <t>4 AÑOS + 4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</si>
</sst>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3" formatCode="_-* #,##0.00_-;\-* #,##0.00_-;_-* &quot;-&quot;??_-;_-@_-"/>
    <numFmt numFmtId="164" formatCode="#,##0.00\ &quot;€&quot;"/>
  </numFmts>
  <fonts count="15" x14ac:knownFonts="1">
    <font>
      <sz val="10"/>
      <name val="Arial"/>
    </font>
    <font>
      <sz val="8"/>
      <name val="Arial"/>
      <family val="2"/>
    </font>
    <font>
      <sz val="10"/>
      <color rgb="FF0084C9"/>
      <name val="Calibri"/>
      <family val="2"/>
      <scheme val="minor"/>
    </font>
    <font>
      <sz val="8"/>
      <color rgb="FF0084C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7"/>
      <color rgb="FF0070C0"/>
      <name val="Calibri"/>
      <family val="2"/>
      <scheme val="minor"/>
    </font>
    <font>
      <sz val="7"/>
      <color rgb="FF0084C9"/>
      <name val="Calibri"/>
      <family val="2"/>
      <scheme val="minor"/>
    </font>
    <font>
      <i/>
      <sz val="7"/>
      <color rgb="FF0084C9"/>
      <name val="Calibri"/>
      <family val="2"/>
      <scheme val="minor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name val="Arial"/>
      <family val="2"/>
    </font>
    <font>
      <sz val="7"/>
      <color rgb="FF000000"/>
      <name val="Calibri"/>
      <family val="2"/>
    </font>
    <font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84C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84C9"/>
      </left>
      <right style="thin">
        <color rgb="FF0084C9"/>
      </right>
      <top style="thin">
        <color rgb="FF0084C9"/>
      </top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 style="thin">
        <color rgb="FF0084C9"/>
      </top>
      <bottom style="thin">
        <color rgb="FF0084C9"/>
      </bottom>
      <diagonal/>
    </border>
    <border>
      <left/>
      <right style="thin">
        <color rgb="FF0084C9"/>
      </right>
      <top style="thin">
        <color rgb="FF0070C0"/>
      </top>
      <bottom/>
      <diagonal/>
    </border>
    <border>
      <left/>
      <right style="thin">
        <color rgb="FF0084C9"/>
      </right>
      <top/>
      <bottom/>
      <diagonal/>
    </border>
    <border>
      <left/>
      <right style="thin">
        <color rgb="FF0084C9"/>
      </right>
      <top/>
      <bottom style="thin">
        <color rgb="FF0070C0"/>
      </bottom>
      <diagonal/>
    </border>
    <border>
      <left style="thin">
        <color rgb="FF0084C9"/>
      </left>
      <right/>
      <top/>
      <bottom/>
      <diagonal/>
    </border>
    <border>
      <left style="thin">
        <color rgb="FF0084C9"/>
      </left>
      <right/>
      <top style="thin">
        <color rgb="FF0084C9"/>
      </top>
      <bottom style="thin">
        <color rgb="FF0084C9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rgb="FF0084C9"/>
      </left>
      <right/>
      <top/>
      <bottom style="thin">
        <color rgb="FF0084C9"/>
      </bottom>
      <diagonal/>
    </border>
    <border>
      <left/>
      <right style="thin">
        <color rgb="FF0084C9"/>
      </right>
      <top/>
      <bottom style="thin">
        <color rgb="FF0084C9"/>
      </bottom>
      <diagonal/>
    </border>
    <border>
      <left style="thin">
        <color rgb="FF0070C0"/>
      </left>
      <right/>
      <top style="thin">
        <color rgb="FF0084C9"/>
      </top>
      <bottom style="thin">
        <color rgb="FF0070C0"/>
      </bottom>
      <diagonal/>
    </border>
    <border>
      <left/>
      <right style="thin">
        <color rgb="FF0070C0"/>
      </right>
      <top style="thin">
        <color rgb="FF0084C9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/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57">
    <xf numFmtId="0" fontId="0" fillId="0" borderId="0" xfId="0"/>
    <xf numFmtId="4" fontId="9" fillId="3" borderId="9" xfId="0" applyNumberFormat="1" applyFont="1" applyFill="1" applyBorder="1" applyAlignment="1">
      <alignment horizontal="right" vertical="top"/>
    </xf>
    <xf numFmtId="4" fontId="9" fillId="0" borderId="9" xfId="0" applyNumberFormat="1" applyFont="1" applyFill="1" applyBorder="1" applyAlignment="1">
      <alignment horizontal="right" vertical="top"/>
    </xf>
    <xf numFmtId="4" fontId="9" fillId="0" borderId="9" xfId="1" applyNumberFormat="1" applyFont="1" applyFill="1" applyBorder="1" applyAlignment="1">
      <alignment horizontal="right" vertical="top"/>
    </xf>
    <xf numFmtId="4" fontId="2" fillId="0" borderId="0" xfId="0" applyNumberFormat="1" applyFont="1"/>
    <xf numFmtId="4" fontId="7" fillId="3" borderId="2" xfId="0" applyNumberFormat="1" applyFont="1" applyFill="1" applyBorder="1" applyAlignment="1">
      <alignment horizontal="left" indent="1"/>
    </xf>
    <xf numFmtId="4" fontId="10" fillId="0" borderId="2" xfId="0" applyNumberFormat="1" applyFont="1" applyBorder="1" applyAlignment="1">
      <alignment vertical="top"/>
    </xf>
    <xf numFmtId="4" fontId="7" fillId="3" borderId="2" xfId="0" applyNumberFormat="1" applyFont="1" applyFill="1" applyBorder="1" applyAlignment="1"/>
    <xf numFmtId="4" fontId="11" fillId="3" borderId="2" xfId="0" applyNumberFormat="1" applyFont="1" applyFill="1" applyBorder="1" applyAlignment="1"/>
    <xf numFmtId="4" fontId="7" fillId="0" borderId="3" xfId="0" applyNumberFormat="1" applyFont="1" applyBorder="1" applyAlignment="1">
      <alignment horizontal="center" wrapText="1"/>
    </xf>
    <xf numFmtId="4" fontId="7" fillId="0" borderId="8" xfId="0" applyNumberFormat="1" applyFont="1" applyBorder="1" applyAlignment="1">
      <alignment horizontal="center" wrapText="1"/>
    </xf>
    <xf numFmtId="4" fontId="9" fillId="3" borderId="2" xfId="0" applyNumberFormat="1" applyFont="1" applyFill="1" applyBorder="1" applyAlignment="1">
      <alignment horizontal="left" vertical="top"/>
    </xf>
    <xf numFmtId="4" fontId="8" fillId="0" borderId="0" xfId="0" applyNumberFormat="1" applyFont="1"/>
    <xf numFmtId="4" fontId="3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9" fillId="3" borderId="9" xfId="0" applyNumberFormat="1" applyFont="1" applyFill="1" applyBorder="1" applyAlignment="1">
      <alignment horizontal="right" vertical="top"/>
    </xf>
    <xf numFmtId="10" fontId="9" fillId="0" borderId="9" xfId="0" applyNumberFormat="1" applyFont="1" applyFill="1" applyBorder="1" applyAlignment="1">
      <alignment horizontal="right" vertical="top"/>
    </xf>
    <xf numFmtId="1" fontId="5" fillId="2" borderId="2" xfId="0" applyNumberFormat="1" applyFont="1" applyFill="1" applyBorder="1"/>
    <xf numFmtId="8" fontId="13" fillId="0" borderId="0" xfId="0" applyNumberFormat="1" applyFont="1"/>
    <xf numFmtId="4" fontId="7" fillId="0" borderId="2" xfId="0" applyNumberFormat="1" applyFont="1" applyFill="1" applyBorder="1" applyAlignment="1">
      <alignment horizontal="left" indent="1"/>
    </xf>
    <xf numFmtId="4" fontId="2" fillId="0" borderId="0" xfId="0" applyNumberFormat="1" applyFont="1" applyFill="1"/>
    <xf numFmtId="164" fontId="9" fillId="0" borderId="9" xfId="0" applyNumberFormat="1" applyFont="1" applyFill="1" applyBorder="1" applyAlignment="1">
      <alignment horizontal="right" vertical="top"/>
    </xf>
    <xf numFmtId="4" fontId="7" fillId="0" borderId="2" xfId="0" applyNumberFormat="1" applyFont="1" applyBorder="1" applyAlignment="1">
      <alignment horizontal="left"/>
    </xf>
    <xf numFmtId="4" fontId="7" fillId="0" borderId="2" xfId="0" applyNumberFormat="1" applyFont="1" applyBorder="1" applyAlignment="1">
      <alignment horizontal="left" wrapText="1"/>
    </xf>
    <xf numFmtId="4" fontId="9" fillId="3" borderId="14" xfId="0" applyNumberFormat="1" applyFont="1" applyFill="1" applyBorder="1" applyAlignment="1">
      <alignment horizontal="left" vertical="top"/>
    </xf>
    <xf numFmtId="4" fontId="9" fillId="3" borderId="15" xfId="0" applyNumberFormat="1" applyFont="1" applyFill="1" applyBorder="1" applyAlignment="1">
      <alignment horizontal="left" vertical="top"/>
    </xf>
    <xf numFmtId="0" fontId="10" fillId="0" borderId="10" xfId="0" applyNumberFormat="1" applyFont="1" applyBorder="1" applyAlignment="1">
      <alignment horizontal="left" vertical="top"/>
    </xf>
    <xf numFmtId="0" fontId="14" fillId="0" borderId="10" xfId="0" applyNumberFormat="1" applyFont="1" applyBorder="1" applyAlignment="1">
      <alignment horizontal="left" vertical="top"/>
    </xf>
    <xf numFmtId="4" fontId="5" fillId="2" borderId="0" xfId="0" applyNumberFormat="1" applyFont="1" applyFill="1" applyAlignment="1">
      <alignment horizontal="center"/>
    </xf>
    <xf numFmtId="4" fontId="7" fillId="0" borderId="3" xfId="0" applyNumberFormat="1" applyFont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left" vertical="top"/>
    </xf>
    <xf numFmtId="164" fontId="10" fillId="0" borderId="2" xfId="0" applyNumberFormat="1" applyFont="1" applyBorder="1" applyAlignment="1">
      <alignment horizontal="left" vertical="top"/>
    </xf>
    <xf numFmtId="4" fontId="7" fillId="3" borderId="11" xfId="0" applyNumberFormat="1" applyFont="1" applyFill="1" applyBorder="1" applyAlignment="1">
      <alignment horizontal="left" vertical="center"/>
    </xf>
    <xf numFmtId="4" fontId="7" fillId="3" borderId="10" xfId="0" applyNumberFormat="1" applyFont="1" applyFill="1" applyBorder="1" applyAlignment="1">
      <alignment horizontal="left" vertical="center"/>
    </xf>
    <xf numFmtId="4" fontId="4" fillId="2" borderId="0" xfId="0" applyNumberFormat="1" applyFont="1" applyFill="1" applyBorder="1" applyAlignment="1">
      <alignment horizontal="center"/>
    </xf>
    <xf numFmtId="4" fontId="6" fillId="3" borderId="4" xfId="0" applyNumberFormat="1" applyFont="1" applyFill="1" applyBorder="1" applyAlignment="1">
      <alignment horizontal="center" vertical="center"/>
    </xf>
    <xf numFmtId="4" fontId="6" fillId="3" borderId="5" xfId="0" applyNumberFormat="1" applyFont="1" applyFill="1" applyBorder="1" applyAlignment="1">
      <alignment horizontal="center" vertical="center"/>
    </xf>
    <xf numFmtId="4" fontId="6" fillId="3" borderId="6" xfId="0" applyNumberFormat="1" applyFont="1" applyFill="1" applyBorder="1" applyAlignment="1">
      <alignment horizontal="center" vertical="center"/>
    </xf>
    <xf numFmtId="4" fontId="6" fillId="3" borderId="7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/>
    </xf>
    <xf numFmtId="4" fontId="6" fillId="3" borderId="7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13" xfId="0" applyNumberFormat="1" applyFont="1" applyFill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left" vertical="top"/>
    </xf>
    <xf numFmtId="4" fontId="9" fillId="3" borderId="17" xfId="0" applyNumberFormat="1" applyFont="1" applyFill="1" applyBorder="1" applyAlignment="1">
      <alignment horizontal="left" vertical="top"/>
    </xf>
    <xf numFmtId="4" fontId="9" fillId="3" borderId="18" xfId="0" applyNumberFormat="1" applyFont="1" applyFill="1" applyBorder="1" applyAlignment="1">
      <alignment horizontal="left" vertical="top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0084C9"/>
      <color rgb="FF4646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showGridLines="0" tabSelected="1" view="pageLayout" zoomScale="166" zoomScalePageLayoutView="166" workbookViewId="0">
      <selection activeCell="C9" sqref="C9:M9"/>
    </sheetView>
  </sheetViews>
  <sheetFormatPr baseColWidth="10" defaultColWidth="11.44140625" defaultRowHeight="13.8" x14ac:dyDescent="0.3"/>
  <cols>
    <col min="1" max="1" width="20.33203125" style="4" customWidth="1"/>
    <col min="2" max="13" width="8.33203125" style="4" customWidth="1"/>
    <col min="14" max="16384" width="11.44140625" style="4"/>
  </cols>
  <sheetData>
    <row r="1" spans="1:13" ht="11.25" customHeight="1" x14ac:dyDescent="0.3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ht="11.25" customHeight="1" x14ac:dyDescent="0.3">
      <c r="A2" s="5" t="s">
        <v>1</v>
      </c>
      <c r="B2" s="26" t="s">
        <v>51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1.25" customHeight="1" x14ac:dyDescent="0.3">
      <c r="A3" s="5" t="s">
        <v>2</v>
      </c>
      <c r="B3" s="40" t="s">
        <v>48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11.25" customHeight="1" x14ac:dyDescent="0.3">
      <c r="A4" s="5" t="s">
        <v>40</v>
      </c>
      <c r="B4" s="5"/>
      <c r="C4" s="5"/>
      <c r="D4" s="40" t="s">
        <v>45</v>
      </c>
      <c r="E4" s="40"/>
      <c r="F4" s="40"/>
      <c r="G4" s="40"/>
      <c r="H4" s="40"/>
      <c r="I4" s="40"/>
      <c r="J4" s="40"/>
      <c r="K4" s="40"/>
      <c r="L4" s="40"/>
      <c r="M4" s="40"/>
    </row>
    <row r="5" spans="1:13" ht="11.25" customHeight="1" x14ac:dyDescent="0.3">
      <c r="A5" s="5" t="s">
        <v>39</v>
      </c>
      <c r="B5" s="6"/>
      <c r="C5" s="6"/>
      <c r="D5" s="40" t="s">
        <v>53</v>
      </c>
      <c r="E5" s="40"/>
      <c r="F5" s="40"/>
      <c r="G5" s="40"/>
      <c r="H5" s="40"/>
      <c r="I5" s="40"/>
      <c r="J5" s="40"/>
      <c r="K5" s="40"/>
      <c r="L5" s="40"/>
      <c r="M5" s="40"/>
    </row>
    <row r="6" spans="1:13" ht="11.25" customHeight="1" x14ac:dyDescent="0.3">
      <c r="A6" s="5" t="s">
        <v>4</v>
      </c>
      <c r="B6" s="40" t="s">
        <v>49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11.25" customHeight="1" x14ac:dyDescent="0.3">
      <c r="A7" s="5" t="s">
        <v>3</v>
      </c>
      <c r="B7" s="40" t="s">
        <v>46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3" s="20" customFormat="1" ht="11.25" customHeight="1" x14ac:dyDescent="0.3">
      <c r="A8" s="19" t="s">
        <v>28</v>
      </c>
      <c r="B8" s="54">
        <v>622100</v>
      </c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</row>
    <row r="9" spans="1:13" ht="11.25" customHeight="1" x14ac:dyDescent="0.3">
      <c r="A9" s="5" t="s">
        <v>41</v>
      </c>
      <c r="B9" s="7"/>
      <c r="C9" s="41">
        <f>C10+E10+G10+I10+K10+M10</f>
        <v>697367.26179999998</v>
      </c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3" ht="11.25" customHeight="1" x14ac:dyDescent="0.3">
      <c r="A10" s="5" t="s">
        <v>29</v>
      </c>
      <c r="B10" s="17">
        <v>2024</v>
      </c>
      <c r="C10" s="18">
        <f>22166.79*1.21</f>
        <v>26821.815900000001</v>
      </c>
      <c r="D10" s="17">
        <v>2025</v>
      </c>
      <c r="E10" s="18">
        <f>133000.75*1.21</f>
        <v>160930.9075</v>
      </c>
      <c r="F10" s="17">
        <v>2026</v>
      </c>
      <c r="G10" s="18">
        <f>133000.75*1.21</f>
        <v>160930.9075</v>
      </c>
      <c r="H10" s="17">
        <v>2027</v>
      </c>
      <c r="I10" s="18">
        <f>133000.75*1.21</f>
        <v>160930.9075</v>
      </c>
      <c r="J10" s="17">
        <v>2028</v>
      </c>
      <c r="K10" s="18">
        <f>133000.75*1.21</f>
        <v>160930.9075</v>
      </c>
      <c r="L10" s="17">
        <v>2029</v>
      </c>
      <c r="M10" s="18">
        <f>22166.79*1.21</f>
        <v>26821.815900000001</v>
      </c>
    </row>
    <row r="11" spans="1:13" ht="11.25" customHeight="1" x14ac:dyDescent="0.3">
      <c r="A11" s="5" t="s">
        <v>50</v>
      </c>
      <c r="B11" s="8"/>
      <c r="C11" s="8"/>
      <c r="D11" s="21">
        <f>133000.75*1.21</f>
        <v>160930.9075</v>
      </c>
      <c r="E11" s="8"/>
      <c r="F11" s="8"/>
      <c r="G11" s="8"/>
      <c r="H11" s="8"/>
      <c r="I11" s="8"/>
      <c r="J11" s="8"/>
      <c r="K11" s="8"/>
      <c r="L11" s="8"/>
      <c r="M11" s="8"/>
    </row>
    <row r="12" spans="1:13" ht="11.25" customHeight="1" x14ac:dyDescent="0.3">
      <c r="A12" s="5"/>
      <c r="B12" s="28" t="s">
        <v>37</v>
      </c>
      <c r="C12" s="28"/>
      <c r="D12" s="28"/>
      <c r="E12" s="28"/>
      <c r="F12" s="50" t="s">
        <v>38</v>
      </c>
      <c r="G12" s="50"/>
      <c r="H12" s="50"/>
      <c r="I12" s="50"/>
      <c r="J12" s="50"/>
      <c r="K12" s="50"/>
      <c r="L12" s="50"/>
      <c r="M12" s="50"/>
    </row>
    <row r="13" spans="1:13" ht="11.25" customHeight="1" x14ac:dyDescent="0.3">
      <c r="A13" s="45" t="s">
        <v>11</v>
      </c>
      <c r="B13" s="30" t="s">
        <v>32</v>
      </c>
      <c r="C13" s="29" t="s">
        <v>14</v>
      </c>
      <c r="D13" s="29"/>
      <c r="E13" s="29"/>
      <c r="F13" s="51" t="s">
        <v>11</v>
      </c>
      <c r="G13" s="46"/>
      <c r="H13" s="48" t="s">
        <v>32</v>
      </c>
      <c r="I13" s="36" t="s">
        <v>34</v>
      </c>
      <c r="J13" s="37"/>
      <c r="K13" s="36" t="s">
        <v>9</v>
      </c>
      <c r="L13" s="37"/>
      <c r="M13" s="48" t="s">
        <v>15</v>
      </c>
    </row>
    <row r="14" spans="1:13" ht="11.25" customHeight="1" x14ac:dyDescent="0.3">
      <c r="A14" s="46"/>
      <c r="B14" s="31"/>
      <c r="C14" s="34" t="s">
        <v>33</v>
      </c>
      <c r="D14" s="33" t="s">
        <v>5</v>
      </c>
      <c r="E14" s="33"/>
      <c r="F14" s="51"/>
      <c r="G14" s="46"/>
      <c r="H14" s="48"/>
      <c r="I14" s="38"/>
      <c r="J14" s="39"/>
      <c r="K14" s="38"/>
      <c r="L14" s="39"/>
      <c r="M14" s="48"/>
    </row>
    <row r="15" spans="1:13" ht="11.25" customHeight="1" x14ac:dyDescent="0.3">
      <c r="A15" s="47"/>
      <c r="B15" s="32"/>
      <c r="C15" s="35"/>
      <c r="D15" s="9" t="s">
        <v>7</v>
      </c>
      <c r="E15" s="9" t="s">
        <v>6</v>
      </c>
      <c r="F15" s="52"/>
      <c r="G15" s="53"/>
      <c r="H15" s="49"/>
      <c r="I15" s="9" t="s">
        <v>8</v>
      </c>
      <c r="J15" s="9" t="s">
        <v>6</v>
      </c>
      <c r="K15" s="9" t="s">
        <v>8</v>
      </c>
      <c r="L15" s="10" t="s">
        <v>6</v>
      </c>
      <c r="M15" s="49"/>
    </row>
    <row r="16" spans="1:13" ht="11.25" customHeight="1" x14ac:dyDescent="0.3">
      <c r="A16" s="11" t="s">
        <v>47</v>
      </c>
      <c r="B16" s="1">
        <v>126030.25</v>
      </c>
      <c r="C16" s="1">
        <v>124736.5</v>
      </c>
      <c r="D16" s="1">
        <f>C16-B16</f>
        <v>-1293.75</v>
      </c>
      <c r="E16" s="15">
        <f>C16/B16</f>
        <v>0.98973460736608865</v>
      </c>
      <c r="F16" s="24" t="s">
        <v>52</v>
      </c>
      <c r="G16" s="25"/>
      <c r="H16" s="1">
        <v>133000.75</v>
      </c>
      <c r="I16" s="1">
        <f>H16-B16</f>
        <v>6970.5</v>
      </c>
      <c r="J16" s="15">
        <f>H16/B16</f>
        <v>1.0553081502258386</v>
      </c>
      <c r="K16" s="1">
        <f>H16-C16</f>
        <v>8264.25</v>
      </c>
      <c r="L16" s="15">
        <f>H16/C16</f>
        <v>1.066253662721016</v>
      </c>
      <c r="M16" s="2"/>
    </row>
    <row r="17" spans="1:13" ht="11.25" customHeight="1" x14ac:dyDescent="0.3">
      <c r="A17" s="11"/>
      <c r="B17" s="1"/>
      <c r="C17" s="1"/>
      <c r="D17" s="1"/>
      <c r="E17" s="15"/>
      <c r="F17" s="55"/>
      <c r="G17" s="56"/>
      <c r="H17" s="1"/>
      <c r="I17" s="1"/>
      <c r="J17" s="15"/>
      <c r="K17" s="1"/>
      <c r="L17" s="15"/>
      <c r="M17" s="1"/>
    </row>
    <row r="18" spans="1:13" ht="11.25" customHeight="1" x14ac:dyDescent="0.3">
      <c r="A18" s="11"/>
      <c r="B18" s="1"/>
      <c r="C18" s="1"/>
      <c r="D18" s="1"/>
      <c r="E18" s="15"/>
      <c r="F18" s="24"/>
      <c r="G18" s="25"/>
      <c r="H18" s="1"/>
      <c r="I18" s="1"/>
      <c r="J18" s="15"/>
      <c r="K18" s="1"/>
      <c r="L18" s="15"/>
      <c r="M18" s="1"/>
    </row>
    <row r="19" spans="1:13" ht="11.25" customHeight="1" x14ac:dyDescent="0.3">
      <c r="A19" s="11"/>
      <c r="B19" s="1"/>
      <c r="C19" s="1"/>
      <c r="D19" s="1"/>
      <c r="E19" s="15"/>
      <c r="F19" s="24"/>
      <c r="G19" s="25"/>
      <c r="H19" s="1"/>
      <c r="I19" s="1"/>
      <c r="J19" s="15"/>
      <c r="K19" s="1"/>
      <c r="L19" s="15"/>
      <c r="M19" s="1"/>
    </row>
    <row r="20" spans="1:13" ht="11.25" customHeight="1" x14ac:dyDescent="0.3">
      <c r="A20" s="11"/>
      <c r="B20" s="1"/>
      <c r="C20" s="1"/>
      <c r="D20" s="1"/>
      <c r="E20" s="15"/>
      <c r="F20" s="24"/>
      <c r="G20" s="25"/>
      <c r="H20" s="1"/>
      <c r="I20" s="1"/>
      <c r="J20" s="15"/>
      <c r="K20" s="1"/>
      <c r="L20" s="15"/>
      <c r="M20" s="1"/>
    </row>
    <row r="21" spans="1:13" ht="11.25" customHeight="1" x14ac:dyDescent="0.3">
      <c r="A21" s="11"/>
      <c r="B21" s="1"/>
      <c r="C21" s="1"/>
      <c r="D21" s="1"/>
      <c r="E21" s="15"/>
      <c r="F21" s="24"/>
      <c r="G21" s="25"/>
      <c r="H21" s="1"/>
      <c r="I21" s="1"/>
      <c r="J21" s="15"/>
      <c r="K21" s="1"/>
      <c r="L21" s="15"/>
      <c r="M21" s="1"/>
    </row>
    <row r="22" spans="1:13" ht="11.25" customHeight="1" x14ac:dyDescent="0.3">
      <c r="A22" s="5" t="s">
        <v>36</v>
      </c>
      <c r="B22" s="3">
        <f>SUM(B16:B21)</f>
        <v>126030.25</v>
      </c>
      <c r="C22" s="3">
        <f>SUM(C16:C21)</f>
        <v>124736.5</v>
      </c>
      <c r="D22" s="1">
        <f t="shared" ref="D22:D24" si="0">C22-B22</f>
        <v>-1293.75</v>
      </c>
      <c r="E22" s="15">
        <f t="shared" ref="E22:E24" si="1">C22/B22</f>
        <v>0.98973460736608865</v>
      </c>
      <c r="F22" s="5" t="s">
        <v>36</v>
      </c>
      <c r="G22" s="5"/>
      <c r="H22" s="3">
        <f>SUM(H16:H21)</f>
        <v>133000.75</v>
      </c>
      <c r="I22" s="1">
        <f t="shared" ref="I22:I24" si="2">H22-B22</f>
        <v>6970.5</v>
      </c>
      <c r="J22" s="16">
        <f t="shared" ref="J22:J24" si="3">H22/B22</f>
        <v>1.0553081502258386</v>
      </c>
      <c r="K22" s="1">
        <f t="shared" ref="K22:K24" si="4">H22-C22</f>
        <v>8264.25</v>
      </c>
      <c r="L22" s="16">
        <f t="shared" ref="L22:L24" si="5">H22/C22</f>
        <v>1.066253662721016</v>
      </c>
      <c r="M22" s="3">
        <f>SUM(M17:M21)</f>
        <v>0</v>
      </c>
    </row>
    <row r="23" spans="1:13" ht="11.25" customHeight="1" x14ac:dyDescent="0.3">
      <c r="A23" s="5" t="s">
        <v>30</v>
      </c>
      <c r="B23" s="1">
        <f>B22*21/100</f>
        <v>26466.352500000001</v>
      </c>
      <c r="C23" s="1">
        <f>C22*21/100</f>
        <v>26194.665000000001</v>
      </c>
      <c r="D23" s="1">
        <f t="shared" si="0"/>
        <v>-271.6875</v>
      </c>
      <c r="E23" s="15">
        <f t="shared" si="1"/>
        <v>0.98973460736608865</v>
      </c>
      <c r="F23" s="5" t="s">
        <v>30</v>
      </c>
      <c r="G23" s="5"/>
      <c r="H23" s="2">
        <f>H22*21/100</f>
        <v>27930.157500000001</v>
      </c>
      <c r="I23" s="1">
        <f t="shared" si="2"/>
        <v>1463.8050000000003</v>
      </c>
      <c r="J23" s="15">
        <f t="shared" si="3"/>
        <v>1.0553081502258386</v>
      </c>
      <c r="K23" s="1">
        <f t="shared" si="4"/>
        <v>1735.4925000000003</v>
      </c>
      <c r="L23" s="15">
        <f t="shared" si="5"/>
        <v>1.066253662721016</v>
      </c>
      <c r="M23" s="1"/>
    </row>
    <row r="24" spans="1:13" ht="11.25" customHeight="1" x14ac:dyDescent="0.3">
      <c r="A24" s="5" t="s">
        <v>31</v>
      </c>
      <c r="B24" s="2">
        <f>B22+B23</f>
        <v>152496.60250000001</v>
      </c>
      <c r="C24" s="2">
        <f>C22+C23</f>
        <v>150931.16500000001</v>
      </c>
      <c r="D24" s="1">
        <f t="shared" si="0"/>
        <v>-1565.4375</v>
      </c>
      <c r="E24" s="15">
        <f t="shared" si="1"/>
        <v>0.98973460736608865</v>
      </c>
      <c r="F24" s="5" t="s">
        <v>31</v>
      </c>
      <c r="G24" s="5"/>
      <c r="H24" s="2">
        <f>H22+H23</f>
        <v>160930.9075</v>
      </c>
      <c r="I24" s="1">
        <f t="shared" si="2"/>
        <v>8434.304999999993</v>
      </c>
      <c r="J24" s="16">
        <f t="shared" si="3"/>
        <v>1.0553081502258386</v>
      </c>
      <c r="K24" s="1">
        <f t="shared" si="4"/>
        <v>9999.742499999993</v>
      </c>
      <c r="L24" s="16">
        <f t="shared" si="5"/>
        <v>1.066253662721016</v>
      </c>
      <c r="M24" s="3">
        <f>M22+M23</f>
        <v>0</v>
      </c>
    </row>
    <row r="25" spans="1:13" ht="11.25" customHeight="1" x14ac:dyDescent="0.3">
      <c r="A25" s="12" t="s">
        <v>17</v>
      </c>
      <c r="B25" s="13" t="s">
        <v>18</v>
      </c>
      <c r="C25" s="13" t="s">
        <v>19</v>
      </c>
      <c r="D25" s="13" t="s">
        <v>23</v>
      </c>
      <c r="E25" s="13" t="s">
        <v>22</v>
      </c>
      <c r="F25" s="13"/>
      <c r="G25" s="14"/>
      <c r="H25" s="13" t="s">
        <v>20</v>
      </c>
      <c r="I25" s="13" t="s">
        <v>21</v>
      </c>
      <c r="J25" s="13" t="s">
        <v>26</v>
      </c>
      <c r="K25" s="13" t="s">
        <v>24</v>
      </c>
      <c r="L25" s="13" t="s">
        <v>27</v>
      </c>
    </row>
    <row r="26" spans="1:13" ht="11.25" customHeight="1" x14ac:dyDescent="0.3">
      <c r="A26" s="5" t="s">
        <v>10</v>
      </c>
      <c r="B26" s="22" t="s">
        <v>35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1:13" ht="21.75" customHeight="1" x14ac:dyDescent="0.3">
      <c r="A27" s="42" t="s">
        <v>43</v>
      </c>
      <c r="B27" s="23" t="s">
        <v>42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1:13" ht="11.25" customHeight="1" x14ac:dyDescent="0.3">
      <c r="A28" s="43"/>
      <c r="B28" s="22" t="s">
        <v>44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x14ac:dyDescent="0.3">
      <c r="A29" s="5" t="s">
        <v>12</v>
      </c>
      <c r="B29" s="22" t="s">
        <v>25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</row>
    <row r="30" spans="1:13" x14ac:dyDescent="0.3">
      <c r="A30" s="5" t="s">
        <v>13</v>
      </c>
      <c r="B30" s="22" t="s">
        <v>16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</sheetData>
  <mergeCells count="33">
    <mergeCell ref="A27:A28"/>
    <mergeCell ref="B28:M28"/>
    <mergeCell ref="F20:G20"/>
    <mergeCell ref="A1:M1"/>
    <mergeCell ref="B3:M3"/>
    <mergeCell ref="B6:M6"/>
    <mergeCell ref="A13:A15"/>
    <mergeCell ref="H13:H15"/>
    <mergeCell ref="M13:M15"/>
    <mergeCell ref="F12:M12"/>
    <mergeCell ref="K13:L14"/>
    <mergeCell ref="F13:G15"/>
    <mergeCell ref="B7:M7"/>
    <mergeCell ref="B8:M8"/>
    <mergeCell ref="F16:G16"/>
    <mergeCell ref="F17:G17"/>
    <mergeCell ref="B2:M2"/>
    <mergeCell ref="B12:E12"/>
    <mergeCell ref="C13:E13"/>
    <mergeCell ref="B13:B15"/>
    <mergeCell ref="D14:E14"/>
    <mergeCell ref="C14:C15"/>
    <mergeCell ref="I13:J14"/>
    <mergeCell ref="D4:M4"/>
    <mergeCell ref="D5:M5"/>
    <mergeCell ref="C9:M9"/>
    <mergeCell ref="B30:M30"/>
    <mergeCell ref="B27:M27"/>
    <mergeCell ref="B29:M29"/>
    <mergeCell ref="B26:M26"/>
    <mergeCell ref="F18:G18"/>
    <mergeCell ref="F21:G21"/>
    <mergeCell ref="F19:G19"/>
  </mergeCells>
  <phoneticPr fontId="1" type="noConversion"/>
  <pageMargins left="0.55118110236220474" right="0.47244094488188981" top="1.6141732283464567" bottom="0.98425196850393704" header="0.59055118110236227" footer="0.47244094488188981"/>
  <pageSetup paperSize="9" orientation="landscape" horizontalDpi="4294967295" verticalDpi="4294967295" r:id="rId1"/>
  <headerFooter scaleWithDoc="0">
    <oddHeader>&amp;L&amp;G&amp;C&amp;"-,Negrita"&amp;K0084C9Anexo al Informe de Necesidad e Idoneidad (INI) de los expedientes de contratación:
comparación de la nueva licitación con la licitación y adjudicación previa</oddHeader>
    <oddFooter>&amp;L&amp;G&amp;R&amp;"-,Normal"&amp;9&amp;K0084C9Página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memoria económica</vt:lpstr>
    </vt:vector>
  </TitlesOfParts>
  <Company>Canal de Isabel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 Ferrer, Román</dc:creator>
  <cp:lastModifiedBy>Canelo Chamorro, Vanessa</cp:lastModifiedBy>
  <cp:lastPrinted>2020-02-12T15:59:06Z</cp:lastPrinted>
  <dcterms:created xsi:type="dcterms:W3CDTF">2010-03-01T11:48:19Z</dcterms:created>
  <dcterms:modified xsi:type="dcterms:W3CDTF">2024-03-06T11:53:46Z</dcterms:modified>
</cp:coreProperties>
</file>