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F7CA42E3-68B5-45E2-BB06-2CA781BDB1A0}" xr6:coauthVersionLast="47" xr6:coauthVersionMax="47" xr10:uidLastSave="{00000000-0000-0000-0000-000000000000}"/>
  <bookViews>
    <workbookView xWindow="-108" yWindow="-108" windowWidth="23256" windowHeight="13176" xr2:uid="{BB321982-C163-4A3D-AD06-E0F8992C710D}"/>
  </bookViews>
  <sheets>
    <sheet name="IO_23-025P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3" i="1" l="1"/>
  <c r="E93" i="1"/>
  <c r="F95" i="1"/>
  <c r="G95" i="1" s="1"/>
  <c r="G93" i="1" s="1"/>
  <c r="J94" i="1"/>
  <c r="I95" i="1" s="1"/>
  <c r="G94" i="1"/>
  <c r="H88" i="1"/>
  <c r="E88" i="1"/>
  <c r="J90" i="1"/>
  <c r="G90" i="1"/>
  <c r="J89" i="1"/>
  <c r="G89" i="1"/>
  <c r="F91" i="1" s="1"/>
  <c r="H74" i="1"/>
  <c r="E74" i="1"/>
  <c r="J85" i="1"/>
  <c r="G85" i="1"/>
  <c r="J84" i="1"/>
  <c r="G84" i="1"/>
  <c r="J83" i="1"/>
  <c r="G83" i="1"/>
  <c r="J82" i="1"/>
  <c r="G82" i="1"/>
  <c r="J81" i="1"/>
  <c r="G81" i="1"/>
  <c r="J80" i="1"/>
  <c r="G80" i="1"/>
  <c r="J79" i="1"/>
  <c r="G79" i="1"/>
  <c r="J78" i="1"/>
  <c r="G78" i="1"/>
  <c r="J77" i="1"/>
  <c r="G77" i="1"/>
  <c r="J76" i="1"/>
  <c r="G76" i="1"/>
  <c r="J75" i="1"/>
  <c r="G75" i="1"/>
  <c r="F86" i="1" s="1"/>
  <c r="H27" i="1"/>
  <c r="E27" i="1"/>
  <c r="H63" i="1"/>
  <c r="E63" i="1"/>
  <c r="J69" i="1"/>
  <c r="G69" i="1"/>
  <c r="J68" i="1"/>
  <c r="G68" i="1"/>
  <c r="J67" i="1"/>
  <c r="G67" i="1"/>
  <c r="J66" i="1"/>
  <c r="G66" i="1"/>
  <c r="J65" i="1"/>
  <c r="G65" i="1"/>
  <c r="J64" i="1"/>
  <c r="G64" i="1"/>
  <c r="F70" i="1" s="1"/>
  <c r="H52" i="1"/>
  <c r="E52" i="1"/>
  <c r="J60" i="1"/>
  <c r="G60" i="1"/>
  <c r="J59" i="1"/>
  <c r="G59" i="1"/>
  <c r="J58" i="1"/>
  <c r="G58" i="1"/>
  <c r="J57" i="1"/>
  <c r="G57" i="1"/>
  <c r="J56" i="1"/>
  <c r="G56" i="1"/>
  <c r="J55" i="1"/>
  <c r="G55" i="1"/>
  <c r="J54" i="1"/>
  <c r="G54" i="1"/>
  <c r="J53" i="1"/>
  <c r="G53" i="1"/>
  <c r="F61" i="1" s="1"/>
  <c r="H40" i="1"/>
  <c r="E40" i="1"/>
  <c r="J49" i="1"/>
  <c r="G49" i="1"/>
  <c r="J48" i="1"/>
  <c r="G48" i="1"/>
  <c r="J47" i="1"/>
  <c r="G47" i="1"/>
  <c r="J46" i="1"/>
  <c r="G46" i="1"/>
  <c r="J45" i="1"/>
  <c r="G45" i="1"/>
  <c r="J44" i="1"/>
  <c r="G44" i="1"/>
  <c r="J43" i="1"/>
  <c r="G43" i="1"/>
  <c r="J42" i="1"/>
  <c r="G42" i="1"/>
  <c r="J41" i="1"/>
  <c r="G41" i="1"/>
  <c r="F50" i="1" s="1"/>
  <c r="H34" i="1"/>
  <c r="E34" i="1"/>
  <c r="F38" i="1"/>
  <c r="F34" i="1" s="1"/>
  <c r="J37" i="1"/>
  <c r="G37" i="1"/>
  <c r="J36" i="1"/>
  <c r="G36" i="1"/>
  <c r="J35" i="1"/>
  <c r="G35" i="1"/>
  <c r="H28" i="1"/>
  <c r="E28" i="1"/>
  <c r="J31" i="1"/>
  <c r="G31" i="1"/>
  <c r="J30" i="1"/>
  <c r="G30" i="1"/>
  <c r="J29" i="1"/>
  <c r="G29" i="1"/>
  <c r="F32" i="1" s="1"/>
  <c r="H19" i="1"/>
  <c r="E19" i="1"/>
  <c r="J24" i="1"/>
  <c r="G24" i="1"/>
  <c r="J23" i="1"/>
  <c r="G23" i="1"/>
  <c r="J22" i="1"/>
  <c r="G22" i="1"/>
  <c r="J21" i="1"/>
  <c r="G21" i="1"/>
  <c r="F25" i="1" s="1"/>
  <c r="J20" i="1"/>
  <c r="G20" i="1"/>
  <c r="H4" i="1"/>
  <c r="E4" i="1"/>
  <c r="J16" i="1"/>
  <c r="G16" i="1"/>
  <c r="J15" i="1"/>
  <c r="G15" i="1"/>
  <c r="J14" i="1"/>
  <c r="G14" i="1"/>
  <c r="J13" i="1"/>
  <c r="G13" i="1"/>
  <c r="J12" i="1"/>
  <c r="G12" i="1"/>
  <c r="J11" i="1"/>
  <c r="G11" i="1"/>
  <c r="J10" i="1"/>
  <c r="G10" i="1"/>
  <c r="J9" i="1"/>
  <c r="G9" i="1"/>
  <c r="J8" i="1"/>
  <c r="G8" i="1"/>
  <c r="J7" i="1"/>
  <c r="G7" i="1"/>
  <c r="J6" i="1"/>
  <c r="G6" i="1"/>
  <c r="J5" i="1"/>
  <c r="G5" i="1"/>
  <c r="F17" i="1" l="1"/>
  <c r="I70" i="1"/>
  <c r="J70" i="1" s="1"/>
  <c r="J63" i="1" s="1"/>
  <c r="I61" i="1"/>
  <c r="I52" i="1" s="1"/>
  <c r="I50" i="1"/>
  <c r="I40" i="1" s="1"/>
  <c r="I38" i="1"/>
  <c r="J38" i="1" s="1"/>
  <c r="J34" i="1" s="1"/>
  <c r="I32" i="1"/>
  <c r="I28" i="1" s="1"/>
  <c r="I25" i="1"/>
  <c r="J25" i="1" s="1"/>
  <c r="J19" i="1" s="1"/>
  <c r="I17" i="1"/>
  <c r="I4" i="1" s="1"/>
  <c r="I86" i="1"/>
  <c r="J86" i="1" s="1"/>
  <c r="J74" i="1" s="1"/>
  <c r="I91" i="1"/>
  <c r="I88" i="1" s="1"/>
  <c r="G17" i="1"/>
  <c r="G4" i="1" s="1"/>
  <c r="F4" i="1"/>
  <c r="F52" i="1"/>
  <c r="G61" i="1"/>
  <c r="G52" i="1" s="1"/>
  <c r="J95" i="1"/>
  <c r="J93" i="1" s="1"/>
  <c r="I93" i="1"/>
  <c r="F63" i="1"/>
  <c r="G70" i="1"/>
  <c r="G63" i="1" s="1"/>
  <c r="F88" i="1"/>
  <c r="G91" i="1"/>
  <c r="G88" i="1" s="1"/>
  <c r="F28" i="1"/>
  <c r="G32" i="1"/>
  <c r="G28" i="1" s="1"/>
  <c r="G25" i="1"/>
  <c r="G19" i="1" s="1"/>
  <c r="F19" i="1"/>
  <c r="F74" i="1"/>
  <c r="G86" i="1"/>
  <c r="G74" i="1" s="1"/>
  <c r="F40" i="1"/>
  <c r="G50" i="1"/>
  <c r="G40" i="1" s="1"/>
  <c r="F93" i="1"/>
  <c r="G38" i="1"/>
  <c r="G34" i="1" s="1"/>
  <c r="J50" i="1" l="1"/>
  <c r="J40" i="1" s="1"/>
  <c r="J61" i="1"/>
  <c r="J52" i="1" s="1"/>
  <c r="I63" i="1"/>
  <c r="I34" i="1"/>
  <c r="J32" i="1"/>
  <c r="J28" i="1" s="1"/>
  <c r="I19" i="1"/>
  <c r="J17" i="1"/>
  <c r="J4" i="1" s="1"/>
  <c r="I74" i="1"/>
  <c r="J91" i="1"/>
  <c r="J88" i="1" s="1"/>
  <c r="F72" i="1"/>
  <c r="I72" i="1" l="1"/>
  <c r="I27" i="1" s="1"/>
  <c r="F27" i="1"/>
  <c r="G72" i="1"/>
  <c r="G27" i="1" s="1"/>
  <c r="F97" i="1" s="1"/>
  <c r="G97" i="1" s="1"/>
  <c r="F100" i="1" s="1"/>
  <c r="G100" i="1" s="1"/>
  <c r="J72" i="1" l="1"/>
  <c r="J27" i="1" s="1"/>
  <c r="I97" i="1" s="1"/>
  <c r="J97" i="1" s="1"/>
  <c r="I100" i="1" s="1"/>
  <c r="J100" i="1" s="1"/>
  <c r="J101" i="1" s="1"/>
  <c r="J102" i="1" s="1"/>
  <c r="J103" i="1" s="1"/>
  <c r="J104" i="1" s="1"/>
  <c r="G101" i="1"/>
  <c r="G102" i="1" s="1"/>
  <c r="G103" i="1" l="1"/>
  <c r="G10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3" authorId="0" shapeId="0" xr:uid="{FD254C19-09C2-4D6F-949F-426A6CB6E4B6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3E82E46A-F2B2-4D91-8FCB-855E02FA70BE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BD934551-12D8-4CF1-9D32-347BA138555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1B3003CB-B97C-4BCB-ADF3-8B84342BC6B9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FC495DAC-AEE4-4025-9752-FB5FD8CC7CCB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B8AEA2D7-C608-4982-90C1-CDB2F590AD2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38F69C2A-FC82-44E0-8B8D-191667D43198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1C6A0475-54B6-4D89-BD98-10F089792727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A917948A-B1E3-4CCF-B4EF-9977761195DD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234B8217-F521-4A38-BD9B-37E35AB2F8B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<sst xmlns="http://schemas.openxmlformats.org/spreadsheetml/2006/main" count="320" uniqueCount="179">
  <si>
    <t>Extracción Emisiones Motores Diésel Dresinas Mtto Línea Aérea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</si>
  <si>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</si>
  <si>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</si>
  <si>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</si>
  <si>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</si>
  <si>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</si>
  <si>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</si>
  <si>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</si>
  <si>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</si>
  <si>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</si>
  <si>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</si>
  <si>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>ud</t>
  </si>
  <si>
    <t>Extracción Localizada y Ventilación General</t>
  </si>
  <si>
    <t>01.01</t>
  </si>
  <si>
    <t>Partida</t>
  </si>
  <si>
    <t>m</t>
  </si>
  <si>
    <t>Carril Rail Aspirante</t>
  </si>
  <si>
    <t>01.02</t>
  </si>
  <si>
    <t>Carro, Manguera, Boquerel y Desconexión de Seguridad</t>
  </si>
  <si>
    <t>01.03</t>
  </si>
  <si>
    <t>Aspirador Emisiones Motores</t>
  </si>
  <si>
    <t>01.04</t>
  </si>
  <si>
    <t>Conducto circular 250 mm. chapa acero galvanizado</t>
  </si>
  <si>
    <t>01.05</t>
  </si>
  <si>
    <t>Conducto circular 300 mm. chapa acero galvanizado</t>
  </si>
  <si>
    <t>01.06</t>
  </si>
  <si>
    <t>Conducto circular 355 mm. chapa acero galvanizado</t>
  </si>
  <si>
    <t>01.07</t>
  </si>
  <si>
    <t>Conducto circular 710 mm. chapa acero galvanizado</t>
  </si>
  <si>
    <t>01.08</t>
  </si>
  <si>
    <t>Conducto para extracción de humos de acero inoxidable 350 mm.</t>
  </si>
  <si>
    <t>01.09</t>
  </si>
  <si>
    <t>Cuadro de mando y control de Extractores</t>
  </si>
  <si>
    <t>01.10</t>
  </si>
  <si>
    <t>Extractor Helicoidal Ventilación General 10150 m3/h</t>
  </si>
  <si>
    <t>01.11</t>
  </si>
  <si>
    <t>Extractor Helicoidal Ventilación General 18700 m3/h</t>
  </si>
  <si>
    <t>01.12</t>
  </si>
  <si>
    <t>Rejillas de entrada de aire</t>
  </si>
  <si>
    <t>Total 01</t>
  </si>
  <si>
    <t>02</t>
  </si>
  <si>
    <t>Detección de CO y NO2</t>
  </si>
  <si>
    <t>02.01</t>
  </si>
  <si>
    <t>Centralita de Detección de Gases</t>
  </si>
  <si>
    <t>02.02</t>
  </si>
  <si>
    <t>Detector de CO</t>
  </si>
  <si>
    <t>02.03</t>
  </si>
  <si>
    <t>Detector de NO2</t>
  </si>
  <si>
    <t>02.04</t>
  </si>
  <si>
    <t>Conjunto Señalización</t>
  </si>
  <si>
    <t>02.05</t>
  </si>
  <si>
    <t>Canalización y Cableado</t>
  </si>
  <si>
    <t>Total 02</t>
  </si>
  <si>
    <t>03</t>
  </si>
  <si>
    <t>Instalación Eléctrica BT</t>
  </si>
  <si>
    <t>03.01</t>
  </si>
  <si>
    <t>Modificación CGBT o Subcuadro cercano</t>
  </si>
  <si>
    <t>I31BBB00LA</t>
  </si>
  <si>
    <t>Modificación Cuadro General BT Clima</t>
  </si>
  <si>
    <t>I31BBB00EXT</t>
  </si>
  <si>
    <t>Modificación CGBT o subcuadro próximo</t>
  </si>
  <si>
    <t>I31AWR003X</t>
  </si>
  <si>
    <t>Rótulos serigrafiados y esquema sinóptico</t>
  </si>
  <si>
    <t>Total 03.01</t>
  </si>
  <si>
    <t>03.02</t>
  </si>
  <si>
    <t>Cuadros Secundarios</t>
  </si>
  <si>
    <t>I31BDA013LA</t>
  </si>
  <si>
    <t>Cuadro secundario general nave Línea Aérea</t>
  </si>
  <si>
    <t>I31BDA013LAHU</t>
  </si>
  <si>
    <t>Cuadro secundario Extractores nave Línea Aérea</t>
  </si>
  <si>
    <t>Total 03.02</t>
  </si>
  <si>
    <t>03.03</t>
  </si>
  <si>
    <t>Cableado</t>
  </si>
  <si>
    <t>I31CBG003</t>
  </si>
  <si>
    <t>Cable Cu. de 3 G 4 mm². RZ1-K (AS)-0.6/1 KV.</t>
  </si>
  <si>
    <t>I31CBG004</t>
  </si>
  <si>
    <t>Cable Cu. de 3 G 6 mm². RZ1-K (AS)-0.6/1 KV.</t>
  </si>
  <si>
    <t>I31CBF002</t>
  </si>
  <si>
    <t>Cable Cu. de 5 G 2,5 mm². RZ1-K (AS)-0.6/1 KV.</t>
  </si>
  <si>
    <t>I31CBF003</t>
  </si>
  <si>
    <t>Cable Cu. de 5 G 4 mm². RZ1-K (AS)-0.6/1 KV.</t>
  </si>
  <si>
    <t>I31CBF004</t>
  </si>
  <si>
    <t>Cable Cu. de 5 G 6 mm². RZ1-K (AS)-0.6/1 KV.</t>
  </si>
  <si>
    <t>I31CBF005</t>
  </si>
  <si>
    <t>Cable Cu. de 5 G 10 mm². RZ1-K (AS)-0.6/1 KV.</t>
  </si>
  <si>
    <t>I31CBF006</t>
  </si>
  <si>
    <t>Cable Cu. de 5 G 16 mm². RZ1-K (AS)-0.6/1 KV.</t>
  </si>
  <si>
    <t>I31CBA008</t>
  </si>
  <si>
    <t>Cable de Cu. de 1 x 35 mm². RZ1 (AS)-0.6/1KV.</t>
  </si>
  <si>
    <t>I31CDC01</t>
  </si>
  <si>
    <t>Cable desnudo de Cu. de 1 x 35 mm².</t>
  </si>
  <si>
    <t>Total 03.03</t>
  </si>
  <si>
    <t>03.04</t>
  </si>
  <si>
    <t>Canalizaciones</t>
  </si>
  <si>
    <t>I31ZKA001</t>
  </si>
  <si>
    <t>Bandeja perforada aislante libre de halógenos 100x60 mm con tapa y p.p. soportes</t>
  </si>
  <si>
    <t>I31ZKA003</t>
  </si>
  <si>
    <t>Bandeja perforada aislante libre de halógenos 300x60 mm con tapa y p.p. soportes</t>
  </si>
  <si>
    <t>DIDKTA004X2</t>
  </si>
  <si>
    <t>Tubo rígido M40 libre de halógenos</t>
  </si>
  <si>
    <t>I310764</t>
  </si>
  <si>
    <t>Tubo corrugado M40 libre de halógenos</t>
  </si>
  <si>
    <t>I310778</t>
  </si>
  <si>
    <t>Tubo corrugado doble capa M90 libre de halógenos</t>
  </si>
  <si>
    <t>I310768</t>
  </si>
  <si>
    <t>Tubo de acero enchufable M20</t>
  </si>
  <si>
    <t>I310769</t>
  </si>
  <si>
    <t>Tubo de acero enchufable M25</t>
  </si>
  <si>
    <t>I310770</t>
  </si>
  <si>
    <t>Tubo de acero enchufable M32</t>
  </si>
  <si>
    <t>Total 03.04</t>
  </si>
  <si>
    <t>03.05</t>
  </si>
  <si>
    <t>Varios, Documentación y Legalizaciones</t>
  </si>
  <si>
    <t>I31BDA098X0DP</t>
  </si>
  <si>
    <t>Desconexión de circuitos/líneas en cuadros</t>
  </si>
  <si>
    <t>I31EST041</t>
  </si>
  <si>
    <t>Luminaria estanca LED. 15-50W 4000K.</t>
  </si>
  <si>
    <t>I31BJW020DP</t>
  </si>
  <si>
    <t>Toma de datos y estudios de instalación eléctrica</t>
  </si>
  <si>
    <t>I31DOC01XX</t>
  </si>
  <si>
    <t>Documentación Final de Obra Instalación Eléctrica Baja Tensión</t>
  </si>
  <si>
    <t>I31VM001</t>
  </si>
  <si>
    <t>Legalización y Tramitación Puesta en Servicio Instalación Eléctrica Baja Tensión (MTD)</t>
  </si>
  <si>
    <t>I31VM002</t>
  </si>
  <si>
    <t>Legalización y Tramitación Puesta en Servicio Instalación Eléctrica Baja Tensión (Proyecto)</t>
  </si>
  <si>
    <t>Total 03.05</t>
  </si>
  <si>
    <t>Total 03</t>
  </si>
  <si>
    <t>04</t>
  </si>
  <si>
    <t>Obra Civil</t>
  </si>
  <si>
    <t>04.01</t>
  </si>
  <si>
    <t>Apertura hueco salida chimenea</t>
  </si>
  <si>
    <t>04.02</t>
  </si>
  <si>
    <t>Desinstalación de equipo existente</t>
  </si>
  <si>
    <t>04.03</t>
  </si>
  <si>
    <t>Señalización Zona Actuación Extracción Localizada</t>
  </si>
  <si>
    <t>04.04</t>
  </si>
  <si>
    <t>Ayudas de albañilería</t>
  </si>
  <si>
    <t>mU01BP030</t>
  </si>
  <si>
    <t>m2</t>
  </si>
  <si>
    <t>Demol.Compres. Solado acera</t>
  </si>
  <si>
    <t>ADE010</t>
  </si>
  <si>
    <t>m3</t>
  </si>
  <si>
    <t>Excavación de zanjas y pozos</t>
  </si>
  <si>
    <t>332.0040</t>
  </si>
  <si>
    <t>Relleno localizado en zanjas, pozos y cimientos con material PRO</t>
  </si>
  <si>
    <t>EOB0200mt</t>
  </si>
  <si>
    <t>Reposición firme en aceras baldosas de cemento</t>
  </si>
  <si>
    <t>mU06A070</t>
  </si>
  <si>
    <t>Bordillo pref.recto TIPO III</t>
  </si>
  <si>
    <t>970.N008-m</t>
  </si>
  <si>
    <t>Arqueta de registro ladrillo</t>
  </si>
  <si>
    <t>DESV</t>
  </si>
  <si>
    <t>u</t>
  </si>
  <si>
    <t>Desvío de servicios afectados</t>
  </si>
  <si>
    <t>Total 04</t>
  </si>
  <si>
    <t>05</t>
  </si>
  <si>
    <t>Documentación y Legalizaciones</t>
  </si>
  <si>
    <t>05.01</t>
  </si>
  <si>
    <t>Documentación Inicial de Obra</t>
  </si>
  <si>
    <t>05.02</t>
  </si>
  <si>
    <t>Documentación Final de Obra</t>
  </si>
  <si>
    <t>Total 05</t>
  </si>
  <si>
    <t>06</t>
  </si>
  <si>
    <t>Seguridad y Salud</t>
  </si>
  <si>
    <t>06.01</t>
  </si>
  <si>
    <t>Estudio de Seguridad y Salud</t>
  </si>
  <si>
    <t>Total 06</t>
  </si>
  <si>
    <t>Total IO_23-025P</t>
  </si>
  <si>
    <t>TOTAL PRESUPUESTO EJECUCIÓN MATERIAL</t>
  </si>
  <si>
    <t>GASTOS GENERALES Y BENEFICIO INDUSTRIAL</t>
  </si>
  <si>
    <t>TOTAL OFERTA SIN IVA</t>
  </si>
  <si>
    <t>IMPORTE IVA</t>
  </si>
  <si>
    <t>TOTAL OFERTA IVA INCLUIDO</t>
  </si>
  <si>
    <t>La oferta sin IVA no podrá superar la base imponible</t>
  </si>
  <si>
    <t>La oferta con IVA no podrá superar el presupuesto base de licitación.</t>
  </si>
  <si>
    <t>Los precios por partida no podrán ser superiores a los presupuestados.</t>
  </si>
  <si>
    <t>Los precios unitarios de las partidas alzadas no se podrán modificar.</t>
  </si>
  <si>
    <t>Se deberán tener en cuenta las Notas del apartado “27. Evaluación de las ofertas” del cuadro resumen del Pliego de Condiciones Particulares.</t>
  </si>
  <si>
    <t>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</si>
</sst>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9" fontId="8" fillId="3" borderId="0" xfId="0" applyNumberFormat="1" applyFont="1" applyFill="1" applyAlignment="1">
      <alignment vertical="top"/>
    </xf>
    <xf numFmtId="49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9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3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8" fillId="4" borderId="0" xfId="0" applyFont="1" applyFill="1" applyAlignment="1">
      <alignment vertical="top"/>
    </xf>
    <xf numFmtId="49" fontId="6" fillId="5" borderId="0" xfId="0" applyNumberFormat="1" applyFont="1" applyFill="1" applyAlignment="1">
      <alignment vertical="top"/>
    </xf>
    <xf numFmtId="4" fontId="7" fillId="5" borderId="0" xfId="0" applyNumberFormat="1" applyFont="1" applyFill="1" applyAlignment="1">
      <alignment vertical="top"/>
    </xf>
    <xf numFmtId="0" fontId="5" fillId="0" borderId="0" xfId="0" applyFont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8" fillId="4" borderId="0" xfId="0" applyFont="1" applyFill="1" applyAlignment="1">
      <alignment vertical="top" wrapText="1"/>
    </xf>
    <xf numFmtId="49" fontId="6" fillId="5" borderId="0" xfId="0" applyNumberFormat="1" applyFont="1" applyFill="1" applyAlignment="1">
      <alignment vertical="top" wrapText="1"/>
    </xf>
    <xf numFmtId="4" fontId="8" fillId="6" borderId="0" xfId="0" applyNumberFormat="1" applyFont="1" applyFill="1" applyAlignment="1" applyProtection="1">
      <alignment vertical="top"/>
      <protection locked="0"/>
    </xf>
    <xf numFmtId="49" fontId="6" fillId="7" borderId="1" xfId="0" applyNumberFormat="1" applyFont="1" applyFill="1" applyBorder="1" applyAlignment="1">
      <alignment vertical="top" wrapText="1"/>
    </xf>
    <xf numFmtId="3" fontId="8" fillId="7" borderId="2" xfId="0" applyNumberFormat="1" applyFont="1" applyFill="1" applyBorder="1" applyAlignment="1">
      <alignment vertical="top"/>
    </xf>
    <xf numFmtId="4" fontId="7" fillId="7" borderId="2" xfId="0" applyNumberFormat="1" applyFont="1" applyFill="1" applyBorder="1" applyAlignment="1">
      <alignment vertical="top"/>
    </xf>
    <xf numFmtId="4" fontId="7" fillId="7" borderId="3" xfId="0" applyNumberFormat="1" applyFont="1" applyFill="1" applyBorder="1" applyAlignment="1">
      <alignment vertical="top"/>
    </xf>
    <xf numFmtId="49" fontId="6" fillId="7" borderId="4" xfId="0" applyNumberFormat="1" applyFont="1" applyFill="1" applyBorder="1" applyAlignment="1">
      <alignment vertical="top" wrapText="1"/>
    </xf>
    <xf numFmtId="9" fontId="8" fillId="7" borderId="0" xfId="1" applyFont="1" applyFill="1" applyBorder="1" applyAlignment="1">
      <alignment vertical="top"/>
    </xf>
    <xf numFmtId="0" fontId="0" fillId="7" borderId="0" xfId="0" applyFill="1"/>
    <xf numFmtId="4" fontId="7" fillId="7" borderId="0" xfId="0" applyNumberFormat="1" applyFont="1" applyFill="1" applyAlignment="1">
      <alignment vertical="top"/>
    </xf>
    <xf numFmtId="4" fontId="7" fillId="7" borderId="5" xfId="0" applyNumberFormat="1" applyFont="1" applyFill="1" applyBorder="1" applyAlignment="1">
      <alignment vertical="top"/>
    </xf>
    <xf numFmtId="49" fontId="6" fillId="7" borderId="6" xfId="0" applyNumberFormat="1" applyFont="1" applyFill="1" applyBorder="1" applyAlignment="1">
      <alignment vertical="top" wrapText="1"/>
    </xf>
    <xf numFmtId="0" fontId="0" fillId="7" borderId="7" xfId="0" applyFill="1" applyBorder="1"/>
    <xf numFmtId="4" fontId="7" fillId="7" borderId="7" xfId="0" applyNumberFormat="1" applyFont="1" applyFill="1" applyBorder="1" applyAlignment="1">
      <alignment vertical="top"/>
    </xf>
    <xf numFmtId="4" fontId="7" fillId="7" borderId="8" xfId="0" applyNumberFormat="1" applyFont="1" applyFill="1" applyBorder="1" applyAlignment="1">
      <alignment vertical="top"/>
    </xf>
    <xf numFmtId="9" fontId="8" fillId="6" borderId="0" xfId="1" applyFont="1" applyFill="1" applyBorder="1" applyAlignment="1" applyProtection="1">
      <alignment vertical="top"/>
      <protection locked="0"/>
    </xf>
    <xf numFmtId="0" fontId="10" fillId="0" borderId="1" xfId="0" applyFont="1" applyBorder="1"/>
    <xf numFmtId="0" fontId="11" fillId="0" borderId="2" xfId="0" applyFont="1" applyBorder="1"/>
    <xf numFmtId="0" fontId="11" fillId="0" borderId="3" xfId="0" applyFont="1" applyBorder="1"/>
    <xf numFmtId="0" fontId="12" fillId="0" borderId="4" xfId="0" applyFont="1" applyBorder="1"/>
    <xf numFmtId="0" fontId="11" fillId="0" borderId="0" xfId="0" applyFont="1"/>
    <xf numFmtId="0" fontId="11" fillId="0" borderId="5" xfId="0" applyFont="1" applyBorder="1"/>
    <xf numFmtId="0" fontId="13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4" xfId="0" applyFont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C1466-B292-48E6-B72C-34090A7B4EE8}">
  <dimension ref="A1:K111"/>
  <sheetViews>
    <sheetView tabSelected="1" zoomScale="115" zoomScaleNormal="115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4.4" x14ac:dyDescent="0.3"/>
  <cols>
    <col min="1" max="1" width="10.77734375" bestFit="1" customWidth="1"/>
    <col min="2" max="2" width="5.77734375" bestFit="1" customWidth="1"/>
    <col min="3" max="3" width="3.88671875" bestFit="1" customWidth="1"/>
    <col min="4" max="4" width="33.109375" customWidth="1"/>
    <col min="5" max="5" width="8" bestFit="1" customWidth="1"/>
    <col min="6" max="6" width="7.6640625" bestFit="1" customWidth="1"/>
    <col min="7" max="7" width="8.109375" bestFit="1" customWidth="1"/>
    <col min="8" max="8" width="8" bestFit="1" customWidth="1"/>
    <col min="9" max="9" width="7.6640625" bestFit="1" customWidth="1"/>
    <col min="10" max="10" width="8.109375" bestFit="1" customWidth="1"/>
  </cols>
  <sheetData>
    <row r="1" spans="1:10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" x14ac:dyDescent="0.3">
      <c r="A2" s="3" t="s">
        <v>1</v>
      </c>
      <c r="B2" s="2"/>
      <c r="C2" s="2"/>
      <c r="D2" s="2"/>
      <c r="E2" s="2"/>
      <c r="F2" s="2"/>
      <c r="G2" s="2"/>
      <c r="H2" s="3" t="s">
        <v>1</v>
      </c>
      <c r="I2" s="2"/>
      <c r="J2" s="2"/>
    </row>
    <row r="3" spans="1:10" x14ac:dyDescent="0.3">
      <c r="A3" s="4" t="s">
        <v>2</v>
      </c>
      <c r="B3" s="4" t="s">
        <v>3</v>
      </c>
      <c r="C3" s="4" t="s">
        <v>4</v>
      </c>
      <c r="D3" s="18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3">
      <c r="A4" s="5" t="s">
        <v>9</v>
      </c>
      <c r="B4" s="5" t="s">
        <v>10</v>
      </c>
      <c r="C4" s="5" t="s">
        <v>11</v>
      </c>
      <c r="D4" s="19" t="s">
        <v>12</v>
      </c>
      <c r="E4" s="6">
        <f t="shared" ref="E4:J4" si="0">E17</f>
        <v>1</v>
      </c>
      <c r="F4" s="7">
        <f t="shared" si="0"/>
        <v>454827.3</v>
      </c>
      <c r="G4" s="7">
        <f t="shared" si="0"/>
        <v>454827.3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x14ac:dyDescent="0.3">
      <c r="A5" s="8" t="s">
        <v>13</v>
      </c>
      <c r="B5" s="9" t="s">
        <v>14</v>
      </c>
      <c r="C5" s="9" t="s">
        <v>15</v>
      </c>
      <c r="D5" s="20" t="s">
        <v>16</v>
      </c>
      <c r="E5" s="10">
        <v>550</v>
      </c>
      <c r="F5" s="10">
        <v>515</v>
      </c>
      <c r="G5" s="11">
        <f t="shared" ref="G5:G17" si="1">ROUND(E5*F5,2)</f>
        <v>283250</v>
      </c>
      <c r="H5" s="10">
        <v>550</v>
      </c>
      <c r="I5" s="24">
        <v>0</v>
      </c>
      <c r="J5" s="11">
        <f t="shared" ref="J5:J17" si="2">ROUND(H5*I5,2)</f>
        <v>0</v>
      </c>
    </row>
    <row r="6" spans="1:10" ht="20.399999999999999" x14ac:dyDescent="0.3">
      <c r="A6" s="8" t="s">
        <v>17</v>
      </c>
      <c r="B6" s="9" t="s">
        <v>14</v>
      </c>
      <c r="C6" s="9" t="s">
        <v>11</v>
      </c>
      <c r="D6" s="20" t="s">
        <v>18</v>
      </c>
      <c r="E6" s="10">
        <v>26</v>
      </c>
      <c r="F6" s="10">
        <v>2889.6</v>
      </c>
      <c r="G6" s="11">
        <f t="shared" si="1"/>
        <v>75129.600000000006</v>
      </c>
      <c r="H6" s="10">
        <v>26</v>
      </c>
      <c r="I6" s="24">
        <v>0</v>
      </c>
      <c r="J6" s="11">
        <f t="shared" si="2"/>
        <v>0</v>
      </c>
    </row>
    <row r="7" spans="1:10" x14ac:dyDescent="0.3">
      <c r="A7" s="8" t="s">
        <v>19</v>
      </c>
      <c r="B7" s="9" t="s">
        <v>14</v>
      </c>
      <c r="C7" s="9" t="s">
        <v>11</v>
      </c>
      <c r="D7" s="20" t="s">
        <v>20</v>
      </c>
      <c r="E7" s="10">
        <v>9</v>
      </c>
      <c r="F7" s="10">
        <v>3780</v>
      </c>
      <c r="G7" s="11">
        <f t="shared" si="1"/>
        <v>34020</v>
      </c>
      <c r="H7" s="10">
        <v>9</v>
      </c>
      <c r="I7" s="24">
        <v>0</v>
      </c>
      <c r="J7" s="11">
        <f t="shared" si="2"/>
        <v>0</v>
      </c>
    </row>
    <row r="8" spans="1:10" ht="20.399999999999999" x14ac:dyDescent="0.3">
      <c r="A8" s="8" t="s">
        <v>21</v>
      </c>
      <c r="B8" s="9" t="s">
        <v>14</v>
      </c>
      <c r="C8" s="9" t="s">
        <v>15</v>
      </c>
      <c r="D8" s="20" t="s">
        <v>22</v>
      </c>
      <c r="E8" s="10">
        <v>91</v>
      </c>
      <c r="F8" s="10">
        <v>32.369999999999997</v>
      </c>
      <c r="G8" s="11">
        <f t="shared" si="1"/>
        <v>2945.67</v>
      </c>
      <c r="H8" s="10">
        <v>91</v>
      </c>
      <c r="I8" s="24">
        <v>0</v>
      </c>
      <c r="J8" s="11">
        <f t="shared" si="2"/>
        <v>0</v>
      </c>
    </row>
    <row r="9" spans="1:10" ht="20.399999999999999" x14ac:dyDescent="0.3">
      <c r="A9" s="8" t="s">
        <v>23</v>
      </c>
      <c r="B9" s="9" t="s">
        <v>14</v>
      </c>
      <c r="C9" s="9" t="s">
        <v>15</v>
      </c>
      <c r="D9" s="20" t="s">
        <v>24</v>
      </c>
      <c r="E9" s="10">
        <v>91</v>
      </c>
      <c r="F9" s="10">
        <v>34.14</v>
      </c>
      <c r="G9" s="11">
        <f t="shared" si="1"/>
        <v>3106.74</v>
      </c>
      <c r="H9" s="10">
        <v>91</v>
      </c>
      <c r="I9" s="24">
        <v>0</v>
      </c>
      <c r="J9" s="11">
        <f t="shared" si="2"/>
        <v>0</v>
      </c>
    </row>
    <row r="10" spans="1:10" ht="20.399999999999999" x14ac:dyDescent="0.3">
      <c r="A10" s="8" t="s">
        <v>25</v>
      </c>
      <c r="B10" s="9" t="s">
        <v>14</v>
      </c>
      <c r="C10" s="9" t="s">
        <v>15</v>
      </c>
      <c r="D10" s="20" t="s">
        <v>26</v>
      </c>
      <c r="E10" s="10">
        <v>234</v>
      </c>
      <c r="F10" s="10">
        <v>36.909999999999997</v>
      </c>
      <c r="G10" s="11">
        <f t="shared" si="1"/>
        <v>8636.94</v>
      </c>
      <c r="H10" s="10">
        <v>234</v>
      </c>
      <c r="I10" s="24">
        <v>0</v>
      </c>
      <c r="J10" s="11">
        <f t="shared" si="2"/>
        <v>0</v>
      </c>
    </row>
    <row r="11" spans="1:10" ht="20.399999999999999" x14ac:dyDescent="0.3">
      <c r="A11" s="8" t="s">
        <v>27</v>
      </c>
      <c r="B11" s="9" t="s">
        <v>14</v>
      </c>
      <c r="C11" s="9" t="s">
        <v>15</v>
      </c>
      <c r="D11" s="20" t="s">
        <v>28</v>
      </c>
      <c r="E11" s="10">
        <v>44</v>
      </c>
      <c r="F11" s="10">
        <v>71.42</v>
      </c>
      <c r="G11" s="11">
        <f t="shared" si="1"/>
        <v>3142.48</v>
      </c>
      <c r="H11" s="10">
        <v>44</v>
      </c>
      <c r="I11" s="24">
        <v>0</v>
      </c>
      <c r="J11" s="11">
        <f t="shared" si="2"/>
        <v>0</v>
      </c>
    </row>
    <row r="12" spans="1:10" ht="20.399999999999999" x14ac:dyDescent="0.3">
      <c r="A12" s="8" t="s">
        <v>29</v>
      </c>
      <c r="B12" s="9" t="s">
        <v>14</v>
      </c>
      <c r="C12" s="9" t="s">
        <v>15</v>
      </c>
      <c r="D12" s="20" t="s">
        <v>30</v>
      </c>
      <c r="E12" s="10">
        <v>30</v>
      </c>
      <c r="F12" s="10">
        <v>243.14</v>
      </c>
      <c r="G12" s="11">
        <f t="shared" si="1"/>
        <v>7294.2</v>
      </c>
      <c r="H12" s="10">
        <v>30</v>
      </c>
      <c r="I12" s="24">
        <v>0</v>
      </c>
      <c r="J12" s="11">
        <f t="shared" si="2"/>
        <v>0</v>
      </c>
    </row>
    <row r="13" spans="1:10" x14ac:dyDescent="0.3">
      <c r="A13" s="8" t="s">
        <v>31</v>
      </c>
      <c r="B13" s="9" t="s">
        <v>14</v>
      </c>
      <c r="C13" s="9" t="s">
        <v>11</v>
      </c>
      <c r="D13" s="20" t="s">
        <v>32</v>
      </c>
      <c r="E13" s="10">
        <v>7</v>
      </c>
      <c r="F13" s="10">
        <v>2698.93</v>
      </c>
      <c r="G13" s="11">
        <f t="shared" si="1"/>
        <v>18892.509999999998</v>
      </c>
      <c r="H13" s="10">
        <v>7</v>
      </c>
      <c r="I13" s="24">
        <v>0</v>
      </c>
      <c r="J13" s="11">
        <f t="shared" si="2"/>
        <v>0</v>
      </c>
    </row>
    <row r="14" spans="1:10" ht="20.399999999999999" x14ac:dyDescent="0.3">
      <c r="A14" s="8" t="s">
        <v>33</v>
      </c>
      <c r="B14" s="9" t="s">
        <v>14</v>
      </c>
      <c r="C14" s="9" t="s">
        <v>11</v>
      </c>
      <c r="D14" s="20" t="s">
        <v>34</v>
      </c>
      <c r="E14" s="10">
        <v>6</v>
      </c>
      <c r="F14" s="10">
        <v>1204.8399999999999</v>
      </c>
      <c r="G14" s="11">
        <f t="shared" si="1"/>
        <v>7229.04</v>
      </c>
      <c r="H14" s="10">
        <v>6</v>
      </c>
      <c r="I14" s="24">
        <v>0</v>
      </c>
      <c r="J14" s="11">
        <f t="shared" si="2"/>
        <v>0</v>
      </c>
    </row>
    <row r="15" spans="1:10" ht="20.399999999999999" x14ac:dyDescent="0.3">
      <c r="A15" s="8" t="s">
        <v>35</v>
      </c>
      <c r="B15" s="9" t="s">
        <v>14</v>
      </c>
      <c r="C15" s="9" t="s">
        <v>11</v>
      </c>
      <c r="D15" s="20" t="s">
        <v>36</v>
      </c>
      <c r="E15" s="10">
        <v>4</v>
      </c>
      <c r="F15" s="10">
        <v>1655.43</v>
      </c>
      <c r="G15" s="11">
        <f t="shared" si="1"/>
        <v>6621.72</v>
      </c>
      <c r="H15" s="10">
        <v>4</v>
      </c>
      <c r="I15" s="24">
        <v>0</v>
      </c>
      <c r="J15" s="11">
        <f t="shared" si="2"/>
        <v>0</v>
      </c>
    </row>
    <row r="16" spans="1:10" x14ac:dyDescent="0.3">
      <c r="A16" s="8" t="s">
        <v>37</v>
      </c>
      <c r="B16" s="9" t="s">
        <v>14</v>
      </c>
      <c r="C16" s="9" t="s">
        <v>11</v>
      </c>
      <c r="D16" s="20" t="s">
        <v>38</v>
      </c>
      <c r="E16" s="10">
        <v>14</v>
      </c>
      <c r="F16" s="10">
        <v>325.60000000000002</v>
      </c>
      <c r="G16" s="11">
        <f t="shared" si="1"/>
        <v>4558.3999999999996</v>
      </c>
      <c r="H16" s="10">
        <v>14</v>
      </c>
      <c r="I16" s="24">
        <v>0</v>
      </c>
      <c r="J16" s="11">
        <f t="shared" si="2"/>
        <v>0</v>
      </c>
    </row>
    <row r="17" spans="1:10" x14ac:dyDescent="0.3">
      <c r="A17" s="12"/>
      <c r="B17" s="12"/>
      <c r="C17" s="12"/>
      <c r="D17" s="21" t="s">
        <v>39</v>
      </c>
      <c r="E17" s="13">
        <v>1</v>
      </c>
      <c r="F17" s="14">
        <f>SUM(G5:G16)</f>
        <v>454827.3</v>
      </c>
      <c r="G17" s="14">
        <f t="shared" si="1"/>
        <v>454827.3</v>
      </c>
      <c r="H17" s="13">
        <v>1</v>
      </c>
      <c r="I17" s="14">
        <f>SUM(J5:J16)</f>
        <v>0</v>
      </c>
      <c r="J17" s="14">
        <f t="shared" si="2"/>
        <v>0</v>
      </c>
    </row>
    <row r="18" spans="1:10" ht="1.05" customHeight="1" x14ac:dyDescent="0.3">
      <c r="A18" s="15"/>
      <c r="B18" s="15"/>
      <c r="C18" s="15"/>
      <c r="D18" s="22"/>
      <c r="E18" s="15"/>
      <c r="F18" s="15"/>
      <c r="G18" s="15"/>
      <c r="H18" s="15"/>
      <c r="I18" s="15"/>
      <c r="J18" s="15"/>
    </row>
    <row r="19" spans="1:10" x14ac:dyDescent="0.3">
      <c r="A19" s="5" t="s">
        <v>40</v>
      </c>
      <c r="B19" s="5" t="s">
        <v>10</v>
      </c>
      <c r="C19" s="5" t="s">
        <v>11</v>
      </c>
      <c r="D19" s="19" t="s">
        <v>41</v>
      </c>
      <c r="E19" s="6">
        <f t="shared" ref="E19:J19" si="3">E25</f>
        <v>1</v>
      </c>
      <c r="F19" s="7">
        <f t="shared" si="3"/>
        <v>33019.83</v>
      </c>
      <c r="G19" s="7">
        <f t="shared" si="3"/>
        <v>33019.83</v>
      </c>
      <c r="H19" s="6">
        <f t="shared" si="3"/>
        <v>1</v>
      </c>
      <c r="I19" s="7">
        <f t="shared" si="3"/>
        <v>0</v>
      </c>
      <c r="J19" s="7">
        <f t="shared" si="3"/>
        <v>0</v>
      </c>
    </row>
    <row r="20" spans="1:10" x14ac:dyDescent="0.3">
      <c r="A20" s="8" t="s">
        <v>42</v>
      </c>
      <c r="B20" s="9" t="s">
        <v>14</v>
      </c>
      <c r="C20" s="9" t="s">
        <v>11</v>
      </c>
      <c r="D20" s="20" t="s">
        <v>43</v>
      </c>
      <c r="E20" s="10">
        <v>7</v>
      </c>
      <c r="F20" s="10">
        <v>2087</v>
      </c>
      <c r="G20" s="11">
        <f t="shared" ref="G20:G25" si="4">ROUND(E20*F20,2)</f>
        <v>14609</v>
      </c>
      <c r="H20" s="10">
        <v>7</v>
      </c>
      <c r="I20" s="24">
        <v>0</v>
      </c>
      <c r="J20" s="11">
        <f t="shared" ref="J20:J25" si="5">ROUND(H20*I20,2)</f>
        <v>0</v>
      </c>
    </row>
    <row r="21" spans="1:10" x14ac:dyDescent="0.3">
      <c r="A21" s="8" t="s">
        <v>44</v>
      </c>
      <c r="B21" s="9" t="s">
        <v>14</v>
      </c>
      <c r="C21" s="9" t="s">
        <v>11</v>
      </c>
      <c r="D21" s="20" t="s">
        <v>45</v>
      </c>
      <c r="E21" s="10">
        <v>29</v>
      </c>
      <c r="F21" s="10">
        <v>85</v>
      </c>
      <c r="G21" s="11">
        <f t="shared" si="4"/>
        <v>2465</v>
      </c>
      <c r="H21" s="10">
        <v>29</v>
      </c>
      <c r="I21" s="24">
        <v>0</v>
      </c>
      <c r="J21" s="11">
        <f t="shared" si="5"/>
        <v>0</v>
      </c>
    </row>
    <row r="22" spans="1:10" x14ac:dyDescent="0.3">
      <c r="A22" s="8" t="s">
        <v>46</v>
      </c>
      <c r="B22" s="9" t="s">
        <v>14</v>
      </c>
      <c r="C22" s="9" t="s">
        <v>11</v>
      </c>
      <c r="D22" s="20" t="s">
        <v>47</v>
      </c>
      <c r="E22" s="10">
        <v>29</v>
      </c>
      <c r="F22" s="10">
        <v>220</v>
      </c>
      <c r="G22" s="11">
        <f t="shared" si="4"/>
        <v>6380</v>
      </c>
      <c r="H22" s="10">
        <v>29</v>
      </c>
      <c r="I22" s="24">
        <v>0</v>
      </c>
      <c r="J22" s="11">
        <f t="shared" si="5"/>
        <v>0</v>
      </c>
    </row>
    <row r="23" spans="1:10" x14ac:dyDescent="0.3">
      <c r="A23" s="8" t="s">
        <v>48</v>
      </c>
      <c r="B23" s="9" t="s">
        <v>14</v>
      </c>
      <c r="C23" s="9" t="s">
        <v>11</v>
      </c>
      <c r="D23" s="20" t="s">
        <v>49</v>
      </c>
      <c r="E23" s="10">
        <v>7</v>
      </c>
      <c r="F23" s="10">
        <v>98.69</v>
      </c>
      <c r="G23" s="11">
        <f t="shared" si="4"/>
        <v>690.83</v>
      </c>
      <c r="H23" s="10">
        <v>7</v>
      </c>
      <c r="I23" s="24">
        <v>0</v>
      </c>
      <c r="J23" s="11">
        <f t="shared" si="5"/>
        <v>0</v>
      </c>
    </row>
    <row r="24" spans="1:10" x14ac:dyDescent="0.3">
      <c r="A24" s="8" t="s">
        <v>50</v>
      </c>
      <c r="B24" s="9" t="s">
        <v>14</v>
      </c>
      <c r="C24" s="9" t="s">
        <v>15</v>
      </c>
      <c r="D24" s="20" t="s">
        <v>51</v>
      </c>
      <c r="E24" s="10">
        <v>2500</v>
      </c>
      <c r="F24" s="10">
        <v>3.55</v>
      </c>
      <c r="G24" s="11">
        <f t="shared" si="4"/>
        <v>8875</v>
      </c>
      <c r="H24" s="10">
        <v>2500</v>
      </c>
      <c r="I24" s="24">
        <v>0</v>
      </c>
      <c r="J24" s="11">
        <f t="shared" si="5"/>
        <v>0</v>
      </c>
    </row>
    <row r="25" spans="1:10" x14ac:dyDescent="0.3">
      <c r="A25" s="12"/>
      <c r="B25" s="12"/>
      <c r="C25" s="12"/>
      <c r="D25" s="21" t="s">
        <v>52</v>
      </c>
      <c r="E25" s="13">
        <v>1</v>
      </c>
      <c r="F25" s="14">
        <f>SUM(G20:G24)</f>
        <v>33019.83</v>
      </c>
      <c r="G25" s="14">
        <f t="shared" si="4"/>
        <v>33019.83</v>
      </c>
      <c r="H25" s="13">
        <v>1</v>
      </c>
      <c r="I25" s="14">
        <f>SUM(J20:J24)</f>
        <v>0</v>
      </c>
      <c r="J25" s="14">
        <f t="shared" si="5"/>
        <v>0</v>
      </c>
    </row>
    <row r="26" spans="1:10" ht="1.05" customHeight="1" x14ac:dyDescent="0.3">
      <c r="A26" s="15"/>
      <c r="B26" s="15"/>
      <c r="C26" s="15"/>
      <c r="D26" s="22"/>
      <c r="E26" s="15"/>
      <c r="F26" s="15"/>
      <c r="G26" s="15"/>
      <c r="H26" s="15"/>
      <c r="I26" s="15"/>
      <c r="J26" s="15"/>
    </row>
    <row r="27" spans="1:10" x14ac:dyDescent="0.3">
      <c r="A27" s="5" t="s">
        <v>53</v>
      </c>
      <c r="B27" s="5" t="s">
        <v>10</v>
      </c>
      <c r="C27" s="5" t="s">
        <v>11</v>
      </c>
      <c r="D27" s="19" t="s">
        <v>54</v>
      </c>
      <c r="E27" s="6">
        <f t="shared" ref="E27:J27" si="6">E72</f>
        <v>1</v>
      </c>
      <c r="F27" s="7">
        <f t="shared" si="6"/>
        <v>91395.56</v>
      </c>
      <c r="G27" s="7">
        <f t="shared" si="6"/>
        <v>91395.56</v>
      </c>
      <c r="H27" s="6">
        <f t="shared" si="6"/>
        <v>1</v>
      </c>
      <c r="I27" s="7">
        <f t="shared" si="6"/>
        <v>0</v>
      </c>
      <c r="J27" s="7">
        <f t="shared" si="6"/>
        <v>0</v>
      </c>
    </row>
    <row r="28" spans="1:10" x14ac:dyDescent="0.3">
      <c r="A28" s="16" t="s">
        <v>55</v>
      </c>
      <c r="B28" s="16" t="s">
        <v>10</v>
      </c>
      <c r="C28" s="16" t="s">
        <v>11</v>
      </c>
      <c r="D28" s="23" t="s">
        <v>56</v>
      </c>
      <c r="E28" s="17">
        <f t="shared" ref="E28:J28" si="7">E32</f>
        <v>1</v>
      </c>
      <c r="F28" s="17">
        <f t="shared" si="7"/>
        <v>9176.33</v>
      </c>
      <c r="G28" s="17">
        <f t="shared" si="7"/>
        <v>9176.33</v>
      </c>
      <c r="H28" s="17">
        <f t="shared" si="7"/>
        <v>1</v>
      </c>
      <c r="I28" s="17">
        <f t="shared" si="7"/>
        <v>0</v>
      </c>
      <c r="J28" s="17">
        <f t="shared" si="7"/>
        <v>0</v>
      </c>
    </row>
    <row r="29" spans="1:10" x14ac:dyDescent="0.3">
      <c r="A29" s="8" t="s">
        <v>57</v>
      </c>
      <c r="B29" s="9" t="s">
        <v>14</v>
      </c>
      <c r="C29" s="9" t="s">
        <v>11</v>
      </c>
      <c r="D29" s="20" t="s">
        <v>58</v>
      </c>
      <c r="E29" s="10">
        <v>1</v>
      </c>
      <c r="F29" s="10">
        <v>2209.27</v>
      </c>
      <c r="G29" s="11">
        <f>ROUND(E29*F29,2)</f>
        <v>2209.27</v>
      </c>
      <c r="H29" s="10">
        <v>1</v>
      </c>
      <c r="I29" s="24">
        <v>0</v>
      </c>
      <c r="J29" s="11">
        <f>ROUND(H29*I29,2)</f>
        <v>0</v>
      </c>
    </row>
    <row r="30" spans="1:10" x14ac:dyDescent="0.3">
      <c r="A30" s="8" t="s">
        <v>59</v>
      </c>
      <c r="B30" s="9" t="s">
        <v>14</v>
      </c>
      <c r="C30" s="9" t="s">
        <v>11</v>
      </c>
      <c r="D30" s="20" t="s">
        <v>60</v>
      </c>
      <c r="E30" s="10">
        <v>6</v>
      </c>
      <c r="F30" s="10">
        <v>1008.74</v>
      </c>
      <c r="G30" s="11">
        <f>ROUND(E30*F30,2)</f>
        <v>6052.44</v>
      </c>
      <c r="H30" s="10">
        <v>6</v>
      </c>
      <c r="I30" s="24">
        <v>0</v>
      </c>
      <c r="J30" s="11">
        <f>ROUND(H30*I30,2)</f>
        <v>0</v>
      </c>
    </row>
    <row r="31" spans="1:10" x14ac:dyDescent="0.3">
      <c r="A31" s="8" t="s">
        <v>61</v>
      </c>
      <c r="B31" s="9" t="s">
        <v>14</v>
      </c>
      <c r="C31" s="9" t="s">
        <v>11</v>
      </c>
      <c r="D31" s="20" t="s">
        <v>62</v>
      </c>
      <c r="E31" s="10">
        <v>7</v>
      </c>
      <c r="F31" s="10">
        <v>130.66</v>
      </c>
      <c r="G31" s="11">
        <f>ROUND(E31*F31,2)</f>
        <v>914.62</v>
      </c>
      <c r="H31" s="10">
        <v>7</v>
      </c>
      <c r="I31" s="24">
        <v>0</v>
      </c>
      <c r="J31" s="11">
        <f>ROUND(H31*I31,2)</f>
        <v>0</v>
      </c>
    </row>
    <row r="32" spans="1:10" x14ac:dyDescent="0.3">
      <c r="A32" s="12"/>
      <c r="B32" s="12"/>
      <c r="C32" s="12"/>
      <c r="D32" s="21" t="s">
        <v>63</v>
      </c>
      <c r="E32" s="10">
        <v>1</v>
      </c>
      <c r="F32" s="14">
        <f>SUM(G29:G31)</f>
        <v>9176.33</v>
      </c>
      <c r="G32" s="14">
        <f>ROUND(E32*F32,2)</f>
        <v>9176.33</v>
      </c>
      <c r="H32" s="10">
        <v>1</v>
      </c>
      <c r="I32" s="14">
        <f>SUM(J29:J31)</f>
        <v>0</v>
      </c>
      <c r="J32" s="14">
        <f>ROUND(H32*I32,2)</f>
        <v>0</v>
      </c>
    </row>
    <row r="33" spans="1:10" ht="1.05" customHeight="1" x14ac:dyDescent="0.3">
      <c r="A33" s="15"/>
      <c r="B33" s="15"/>
      <c r="C33" s="15"/>
      <c r="D33" s="22"/>
      <c r="E33" s="15"/>
      <c r="F33" s="15"/>
      <c r="G33" s="15"/>
      <c r="H33" s="15"/>
      <c r="I33" s="15"/>
      <c r="J33" s="15"/>
    </row>
    <row r="34" spans="1:10" x14ac:dyDescent="0.3">
      <c r="A34" s="16" t="s">
        <v>64</v>
      </c>
      <c r="B34" s="16" t="s">
        <v>10</v>
      </c>
      <c r="C34" s="16" t="s">
        <v>11</v>
      </c>
      <c r="D34" s="23" t="s">
        <v>65</v>
      </c>
      <c r="E34" s="17">
        <f t="shared" ref="E34:J34" si="8">E38</f>
        <v>1</v>
      </c>
      <c r="F34" s="17">
        <f t="shared" si="8"/>
        <v>17439.169999999998</v>
      </c>
      <c r="G34" s="17">
        <f t="shared" si="8"/>
        <v>17439.169999999998</v>
      </c>
      <c r="H34" s="17">
        <f t="shared" si="8"/>
        <v>1</v>
      </c>
      <c r="I34" s="17">
        <f t="shared" si="8"/>
        <v>0</v>
      </c>
      <c r="J34" s="17">
        <f t="shared" si="8"/>
        <v>0</v>
      </c>
    </row>
    <row r="35" spans="1:10" x14ac:dyDescent="0.3">
      <c r="A35" s="8" t="s">
        <v>66</v>
      </c>
      <c r="B35" s="9" t="s">
        <v>14</v>
      </c>
      <c r="C35" s="9" t="s">
        <v>11</v>
      </c>
      <c r="D35" s="20" t="s">
        <v>67</v>
      </c>
      <c r="E35" s="10">
        <v>1</v>
      </c>
      <c r="F35" s="10">
        <v>3500.87</v>
      </c>
      <c r="G35" s="11">
        <f>ROUND(E35*F35,2)</f>
        <v>3500.87</v>
      </c>
      <c r="H35" s="10">
        <v>1</v>
      </c>
      <c r="I35" s="24">
        <v>0</v>
      </c>
      <c r="J35" s="11">
        <f>ROUND(H35*I35,2)</f>
        <v>0</v>
      </c>
    </row>
    <row r="36" spans="1:10" x14ac:dyDescent="0.3">
      <c r="A36" s="8" t="s">
        <v>68</v>
      </c>
      <c r="B36" s="9" t="s">
        <v>14</v>
      </c>
      <c r="C36" s="9" t="s">
        <v>11</v>
      </c>
      <c r="D36" s="20" t="s">
        <v>69</v>
      </c>
      <c r="E36" s="10">
        <v>7</v>
      </c>
      <c r="F36" s="10">
        <v>1841.86</v>
      </c>
      <c r="G36" s="11">
        <f>ROUND(E36*F36,2)</f>
        <v>12893.02</v>
      </c>
      <c r="H36" s="10">
        <v>7</v>
      </c>
      <c r="I36" s="24">
        <v>0</v>
      </c>
      <c r="J36" s="11">
        <f>ROUND(H36*I36,2)</f>
        <v>0</v>
      </c>
    </row>
    <row r="37" spans="1:10" x14ac:dyDescent="0.3">
      <c r="A37" s="8" t="s">
        <v>61</v>
      </c>
      <c r="B37" s="9" t="s">
        <v>14</v>
      </c>
      <c r="C37" s="9" t="s">
        <v>11</v>
      </c>
      <c r="D37" s="20" t="s">
        <v>62</v>
      </c>
      <c r="E37" s="10">
        <v>8</v>
      </c>
      <c r="F37" s="10">
        <v>130.66</v>
      </c>
      <c r="G37" s="11">
        <f>ROUND(E37*F37,2)</f>
        <v>1045.28</v>
      </c>
      <c r="H37" s="10">
        <v>8</v>
      </c>
      <c r="I37" s="24">
        <v>0</v>
      </c>
      <c r="J37" s="11">
        <f>ROUND(H37*I37,2)</f>
        <v>0</v>
      </c>
    </row>
    <row r="38" spans="1:10" x14ac:dyDescent="0.3">
      <c r="A38" s="12"/>
      <c r="B38" s="12"/>
      <c r="C38" s="12"/>
      <c r="D38" s="21" t="s">
        <v>70</v>
      </c>
      <c r="E38" s="10">
        <v>1</v>
      </c>
      <c r="F38" s="14">
        <f>SUM(G35:G37)</f>
        <v>17439.169999999998</v>
      </c>
      <c r="G38" s="14">
        <f>ROUND(E38*F38,2)</f>
        <v>17439.169999999998</v>
      </c>
      <c r="H38" s="10">
        <v>1</v>
      </c>
      <c r="I38" s="14">
        <f>SUM(J35:J37)</f>
        <v>0</v>
      </c>
      <c r="J38" s="14">
        <f>ROUND(H38*I38,2)</f>
        <v>0</v>
      </c>
    </row>
    <row r="39" spans="1:10" ht="1.05" customHeight="1" x14ac:dyDescent="0.3">
      <c r="A39" s="15"/>
      <c r="B39" s="15"/>
      <c r="C39" s="15"/>
      <c r="D39" s="22"/>
      <c r="E39" s="15"/>
      <c r="F39" s="15"/>
      <c r="G39" s="15"/>
      <c r="H39" s="15"/>
      <c r="I39" s="15"/>
      <c r="J39" s="15"/>
    </row>
    <row r="40" spans="1:10" x14ac:dyDescent="0.3">
      <c r="A40" s="16" t="s">
        <v>71</v>
      </c>
      <c r="B40" s="16" t="s">
        <v>10</v>
      </c>
      <c r="C40" s="16" t="s">
        <v>11</v>
      </c>
      <c r="D40" s="23" t="s">
        <v>72</v>
      </c>
      <c r="E40" s="17">
        <f t="shared" ref="E40:J40" si="9">E50</f>
        <v>1</v>
      </c>
      <c r="F40" s="17">
        <f t="shared" si="9"/>
        <v>31162.400000000001</v>
      </c>
      <c r="G40" s="17">
        <f t="shared" si="9"/>
        <v>31162.400000000001</v>
      </c>
      <c r="H40" s="17">
        <f t="shared" si="9"/>
        <v>1</v>
      </c>
      <c r="I40" s="17">
        <f t="shared" si="9"/>
        <v>0</v>
      </c>
      <c r="J40" s="17">
        <f t="shared" si="9"/>
        <v>0</v>
      </c>
    </row>
    <row r="41" spans="1:10" x14ac:dyDescent="0.3">
      <c r="A41" s="8" t="s">
        <v>73</v>
      </c>
      <c r="B41" s="9" t="s">
        <v>14</v>
      </c>
      <c r="C41" s="9" t="s">
        <v>15</v>
      </c>
      <c r="D41" s="20" t="s">
        <v>74</v>
      </c>
      <c r="E41" s="10">
        <v>100</v>
      </c>
      <c r="F41" s="10">
        <v>3.21</v>
      </c>
      <c r="G41" s="11">
        <f t="shared" ref="G41:G50" si="10">ROUND(E41*F41,2)</f>
        <v>321</v>
      </c>
      <c r="H41" s="10">
        <v>100</v>
      </c>
      <c r="I41" s="24">
        <v>0</v>
      </c>
      <c r="J41" s="11">
        <f t="shared" ref="J41:J50" si="11">ROUND(H41*I41,2)</f>
        <v>0</v>
      </c>
    </row>
    <row r="42" spans="1:10" x14ac:dyDescent="0.3">
      <c r="A42" s="8" t="s">
        <v>75</v>
      </c>
      <c r="B42" s="9" t="s">
        <v>14</v>
      </c>
      <c r="C42" s="9" t="s">
        <v>15</v>
      </c>
      <c r="D42" s="20" t="s">
        <v>76</v>
      </c>
      <c r="E42" s="10">
        <v>100</v>
      </c>
      <c r="F42" s="10">
        <v>4.42</v>
      </c>
      <c r="G42" s="11">
        <f t="shared" si="10"/>
        <v>442</v>
      </c>
      <c r="H42" s="10">
        <v>100</v>
      </c>
      <c r="I42" s="24">
        <v>0</v>
      </c>
      <c r="J42" s="11">
        <f t="shared" si="11"/>
        <v>0</v>
      </c>
    </row>
    <row r="43" spans="1:10" x14ac:dyDescent="0.3">
      <c r="A43" s="8" t="s">
        <v>77</v>
      </c>
      <c r="B43" s="9" t="s">
        <v>14</v>
      </c>
      <c r="C43" s="9" t="s">
        <v>15</v>
      </c>
      <c r="D43" s="20" t="s">
        <v>78</v>
      </c>
      <c r="E43" s="10">
        <v>50</v>
      </c>
      <c r="F43" s="10">
        <v>3.26</v>
      </c>
      <c r="G43" s="11">
        <f t="shared" si="10"/>
        <v>163</v>
      </c>
      <c r="H43" s="10">
        <v>50</v>
      </c>
      <c r="I43" s="24">
        <v>0</v>
      </c>
      <c r="J43" s="11">
        <f t="shared" si="11"/>
        <v>0</v>
      </c>
    </row>
    <row r="44" spans="1:10" x14ac:dyDescent="0.3">
      <c r="A44" s="8" t="s">
        <v>79</v>
      </c>
      <c r="B44" s="9" t="s">
        <v>14</v>
      </c>
      <c r="C44" s="9" t="s">
        <v>15</v>
      </c>
      <c r="D44" s="20" t="s">
        <v>80</v>
      </c>
      <c r="E44" s="10">
        <v>1245</v>
      </c>
      <c r="F44" s="10">
        <v>5.12</v>
      </c>
      <c r="G44" s="11">
        <f t="shared" si="10"/>
        <v>6374.4</v>
      </c>
      <c r="H44" s="10">
        <v>1245</v>
      </c>
      <c r="I44" s="24">
        <v>0</v>
      </c>
      <c r="J44" s="11">
        <f t="shared" si="11"/>
        <v>0</v>
      </c>
    </row>
    <row r="45" spans="1:10" x14ac:dyDescent="0.3">
      <c r="A45" s="8" t="s">
        <v>81</v>
      </c>
      <c r="B45" s="9" t="s">
        <v>14</v>
      </c>
      <c r="C45" s="9" t="s">
        <v>15</v>
      </c>
      <c r="D45" s="20" t="s">
        <v>82</v>
      </c>
      <c r="E45" s="10">
        <v>300</v>
      </c>
      <c r="F45" s="10">
        <v>6.62</v>
      </c>
      <c r="G45" s="11">
        <f t="shared" si="10"/>
        <v>1986</v>
      </c>
      <c r="H45" s="10">
        <v>300</v>
      </c>
      <c r="I45" s="24">
        <v>0</v>
      </c>
      <c r="J45" s="11">
        <f t="shared" si="11"/>
        <v>0</v>
      </c>
    </row>
    <row r="46" spans="1:10" x14ac:dyDescent="0.3">
      <c r="A46" s="8" t="s">
        <v>83</v>
      </c>
      <c r="B46" s="9" t="s">
        <v>14</v>
      </c>
      <c r="C46" s="9" t="s">
        <v>15</v>
      </c>
      <c r="D46" s="20" t="s">
        <v>84</v>
      </c>
      <c r="E46" s="10">
        <v>300</v>
      </c>
      <c r="F46" s="10">
        <v>10.56</v>
      </c>
      <c r="G46" s="11">
        <f t="shared" si="10"/>
        <v>3168</v>
      </c>
      <c r="H46" s="10">
        <v>300</v>
      </c>
      <c r="I46" s="24">
        <v>0</v>
      </c>
      <c r="J46" s="11">
        <f t="shared" si="11"/>
        <v>0</v>
      </c>
    </row>
    <row r="47" spans="1:10" x14ac:dyDescent="0.3">
      <c r="A47" s="8" t="s">
        <v>85</v>
      </c>
      <c r="B47" s="9" t="s">
        <v>14</v>
      </c>
      <c r="C47" s="9" t="s">
        <v>15</v>
      </c>
      <c r="D47" s="20" t="s">
        <v>86</v>
      </c>
      <c r="E47" s="10">
        <v>50</v>
      </c>
      <c r="F47" s="10">
        <v>15.44</v>
      </c>
      <c r="G47" s="11">
        <f t="shared" si="10"/>
        <v>772</v>
      </c>
      <c r="H47" s="10">
        <v>50</v>
      </c>
      <c r="I47" s="24">
        <v>0</v>
      </c>
      <c r="J47" s="11">
        <f t="shared" si="11"/>
        <v>0</v>
      </c>
    </row>
    <row r="48" spans="1:10" x14ac:dyDescent="0.3">
      <c r="A48" s="8" t="s">
        <v>87</v>
      </c>
      <c r="B48" s="9" t="s">
        <v>14</v>
      </c>
      <c r="C48" s="9" t="s">
        <v>15</v>
      </c>
      <c r="D48" s="20" t="s">
        <v>88</v>
      </c>
      <c r="E48" s="10">
        <v>1250</v>
      </c>
      <c r="F48" s="10">
        <v>6.94</v>
      </c>
      <c r="G48" s="11">
        <f t="shared" si="10"/>
        <v>8675</v>
      </c>
      <c r="H48" s="10">
        <v>1250</v>
      </c>
      <c r="I48" s="24">
        <v>0</v>
      </c>
      <c r="J48" s="11">
        <f t="shared" si="11"/>
        <v>0</v>
      </c>
    </row>
    <row r="49" spans="1:10" x14ac:dyDescent="0.3">
      <c r="A49" s="8" t="s">
        <v>89</v>
      </c>
      <c r="B49" s="9" t="s">
        <v>14</v>
      </c>
      <c r="C49" s="9" t="s">
        <v>15</v>
      </c>
      <c r="D49" s="20" t="s">
        <v>90</v>
      </c>
      <c r="E49" s="10">
        <v>700</v>
      </c>
      <c r="F49" s="10">
        <v>13.23</v>
      </c>
      <c r="G49" s="11">
        <f t="shared" si="10"/>
        <v>9261</v>
      </c>
      <c r="H49" s="10">
        <v>700</v>
      </c>
      <c r="I49" s="24">
        <v>0</v>
      </c>
      <c r="J49" s="11">
        <f t="shared" si="11"/>
        <v>0</v>
      </c>
    </row>
    <row r="50" spans="1:10" x14ac:dyDescent="0.3">
      <c r="A50" s="12"/>
      <c r="B50" s="12"/>
      <c r="C50" s="12"/>
      <c r="D50" s="21" t="s">
        <v>91</v>
      </c>
      <c r="E50" s="10">
        <v>1</v>
      </c>
      <c r="F50" s="14">
        <f>SUM(G41:G49)</f>
        <v>31162.400000000001</v>
      </c>
      <c r="G50" s="14">
        <f t="shared" si="10"/>
        <v>31162.400000000001</v>
      </c>
      <c r="H50" s="10">
        <v>1</v>
      </c>
      <c r="I50" s="14">
        <f>SUM(J41:J49)</f>
        <v>0</v>
      </c>
      <c r="J50" s="14">
        <f t="shared" si="11"/>
        <v>0</v>
      </c>
    </row>
    <row r="51" spans="1:10" ht="1.05" customHeight="1" x14ac:dyDescent="0.3">
      <c r="A51" s="15"/>
      <c r="B51" s="15"/>
      <c r="C51" s="15"/>
      <c r="D51" s="22"/>
      <c r="E51" s="15"/>
      <c r="F51" s="15"/>
      <c r="G51" s="15"/>
      <c r="H51" s="15"/>
      <c r="I51" s="15"/>
      <c r="J51" s="15"/>
    </row>
    <row r="52" spans="1:10" x14ac:dyDescent="0.3">
      <c r="A52" s="16" t="s">
        <v>92</v>
      </c>
      <c r="B52" s="16" t="s">
        <v>10</v>
      </c>
      <c r="C52" s="16" t="s">
        <v>11</v>
      </c>
      <c r="D52" s="23" t="s">
        <v>93</v>
      </c>
      <c r="E52" s="17">
        <f t="shared" ref="E52:J52" si="12">E61</f>
        <v>1</v>
      </c>
      <c r="F52" s="17">
        <f t="shared" si="12"/>
        <v>20105.599999999999</v>
      </c>
      <c r="G52" s="17">
        <f t="shared" si="12"/>
        <v>20105.599999999999</v>
      </c>
      <c r="H52" s="17">
        <f t="shared" si="12"/>
        <v>1</v>
      </c>
      <c r="I52" s="17">
        <f t="shared" si="12"/>
        <v>0</v>
      </c>
      <c r="J52" s="17">
        <f t="shared" si="12"/>
        <v>0</v>
      </c>
    </row>
    <row r="53" spans="1:10" ht="20.399999999999999" x14ac:dyDescent="0.3">
      <c r="A53" s="8" t="s">
        <v>94</v>
      </c>
      <c r="B53" s="9" t="s">
        <v>14</v>
      </c>
      <c r="C53" s="9" t="s">
        <v>15</v>
      </c>
      <c r="D53" s="20" t="s">
        <v>95</v>
      </c>
      <c r="E53" s="10">
        <v>150</v>
      </c>
      <c r="F53" s="10">
        <v>22.88</v>
      </c>
      <c r="G53" s="11">
        <f t="shared" ref="G53:G61" si="13">ROUND(E53*F53,2)</f>
        <v>3432</v>
      </c>
      <c r="H53" s="10">
        <v>150</v>
      </c>
      <c r="I53" s="24">
        <v>0</v>
      </c>
      <c r="J53" s="11">
        <f t="shared" ref="J53:J61" si="14">ROUND(H53*I53,2)</f>
        <v>0</v>
      </c>
    </row>
    <row r="54" spans="1:10" ht="20.399999999999999" x14ac:dyDescent="0.3">
      <c r="A54" s="8" t="s">
        <v>96</v>
      </c>
      <c r="B54" s="9" t="s">
        <v>14</v>
      </c>
      <c r="C54" s="9" t="s">
        <v>15</v>
      </c>
      <c r="D54" s="20" t="s">
        <v>97</v>
      </c>
      <c r="E54" s="10">
        <v>150</v>
      </c>
      <c r="F54" s="10">
        <v>44.53</v>
      </c>
      <c r="G54" s="11">
        <f t="shared" si="13"/>
        <v>6679.5</v>
      </c>
      <c r="H54" s="10">
        <v>150</v>
      </c>
      <c r="I54" s="24">
        <v>0</v>
      </c>
      <c r="J54" s="11">
        <f t="shared" si="14"/>
        <v>0</v>
      </c>
    </row>
    <row r="55" spans="1:10" x14ac:dyDescent="0.3">
      <c r="A55" s="8" t="s">
        <v>98</v>
      </c>
      <c r="B55" s="9" t="s">
        <v>14</v>
      </c>
      <c r="C55" s="9" t="s">
        <v>15</v>
      </c>
      <c r="D55" s="20" t="s">
        <v>99</v>
      </c>
      <c r="E55" s="10">
        <v>290</v>
      </c>
      <c r="F55" s="10">
        <v>10.49</v>
      </c>
      <c r="G55" s="11">
        <f t="shared" si="13"/>
        <v>3042.1</v>
      </c>
      <c r="H55" s="10">
        <v>290</v>
      </c>
      <c r="I55" s="24">
        <v>0</v>
      </c>
      <c r="J55" s="11">
        <f t="shared" si="14"/>
        <v>0</v>
      </c>
    </row>
    <row r="56" spans="1:10" x14ac:dyDescent="0.3">
      <c r="A56" s="8" t="s">
        <v>100</v>
      </c>
      <c r="B56" s="9" t="s">
        <v>14</v>
      </c>
      <c r="C56" s="9" t="s">
        <v>15</v>
      </c>
      <c r="D56" s="20" t="s">
        <v>101</v>
      </c>
      <c r="E56" s="10">
        <v>50</v>
      </c>
      <c r="F56" s="10">
        <v>3.74</v>
      </c>
      <c r="G56" s="11">
        <f t="shared" si="13"/>
        <v>187</v>
      </c>
      <c r="H56" s="10">
        <v>50</v>
      </c>
      <c r="I56" s="24">
        <v>0</v>
      </c>
      <c r="J56" s="11">
        <f t="shared" si="14"/>
        <v>0</v>
      </c>
    </row>
    <row r="57" spans="1:10" x14ac:dyDescent="0.3">
      <c r="A57" s="8" t="s">
        <v>102</v>
      </c>
      <c r="B57" s="9" t="s">
        <v>14</v>
      </c>
      <c r="C57" s="9" t="s">
        <v>15</v>
      </c>
      <c r="D57" s="20" t="s">
        <v>103</v>
      </c>
      <c r="E57" s="10">
        <v>100</v>
      </c>
      <c r="F57" s="10">
        <v>6.42</v>
      </c>
      <c r="G57" s="11">
        <f t="shared" si="13"/>
        <v>642</v>
      </c>
      <c r="H57" s="10">
        <v>100</v>
      </c>
      <c r="I57" s="24">
        <v>0</v>
      </c>
      <c r="J57" s="11">
        <f t="shared" si="14"/>
        <v>0</v>
      </c>
    </row>
    <row r="58" spans="1:10" x14ac:dyDescent="0.3">
      <c r="A58" s="8" t="s">
        <v>104</v>
      </c>
      <c r="B58" s="9" t="s">
        <v>14</v>
      </c>
      <c r="C58" s="9" t="s">
        <v>15</v>
      </c>
      <c r="D58" s="20" t="s">
        <v>105</v>
      </c>
      <c r="E58" s="10">
        <v>150</v>
      </c>
      <c r="F58" s="10">
        <v>11.17</v>
      </c>
      <c r="G58" s="11">
        <f t="shared" si="13"/>
        <v>1675.5</v>
      </c>
      <c r="H58" s="10">
        <v>150</v>
      </c>
      <c r="I58" s="24">
        <v>0</v>
      </c>
      <c r="J58" s="11">
        <f t="shared" si="14"/>
        <v>0</v>
      </c>
    </row>
    <row r="59" spans="1:10" x14ac:dyDescent="0.3">
      <c r="A59" s="8" t="s">
        <v>106</v>
      </c>
      <c r="B59" s="9" t="s">
        <v>14</v>
      </c>
      <c r="C59" s="9" t="s">
        <v>15</v>
      </c>
      <c r="D59" s="20" t="s">
        <v>107</v>
      </c>
      <c r="E59" s="10">
        <v>150</v>
      </c>
      <c r="F59" s="10">
        <v>12.91</v>
      </c>
      <c r="G59" s="11">
        <f t="shared" si="13"/>
        <v>1936.5</v>
      </c>
      <c r="H59" s="10">
        <v>150</v>
      </c>
      <c r="I59" s="24">
        <v>0</v>
      </c>
      <c r="J59" s="11">
        <f t="shared" si="14"/>
        <v>0</v>
      </c>
    </row>
    <row r="60" spans="1:10" x14ac:dyDescent="0.3">
      <c r="A60" s="8" t="s">
        <v>108</v>
      </c>
      <c r="B60" s="9" t="s">
        <v>14</v>
      </c>
      <c r="C60" s="9" t="s">
        <v>15</v>
      </c>
      <c r="D60" s="20" t="s">
        <v>109</v>
      </c>
      <c r="E60" s="10">
        <v>150</v>
      </c>
      <c r="F60" s="10">
        <v>16.739999999999998</v>
      </c>
      <c r="G60" s="11">
        <f t="shared" si="13"/>
        <v>2511</v>
      </c>
      <c r="H60" s="10">
        <v>150</v>
      </c>
      <c r="I60" s="24">
        <v>0</v>
      </c>
      <c r="J60" s="11">
        <f t="shared" si="14"/>
        <v>0</v>
      </c>
    </row>
    <row r="61" spans="1:10" x14ac:dyDescent="0.3">
      <c r="A61" s="12"/>
      <c r="B61" s="12"/>
      <c r="C61" s="12"/>
      <c r="D61" s="21" t="s">
        <v>110</v>
      </c>
      <c r="E61" s="10">
        <v>1</v>
      </c>
      <c r="F61" s="14">
        <f>SUM(G53:G60)</f>
        <v>20105.599999999999</v>
      </c>
      <c r="G61" s="14">
        <f t="shared" si="13"/>
        <v>20105.599999999999</v>
      </c>
      <c r="H61" s="10">
        <v>1</v>
      </c>
      <c r="I61" s="14">
        <f>SUM(J53:J60)</f>
        <v>0</v>
      </c>
      <c r="J61" s="14">
        <f t="shared" si="14"/>
        <v>0</v>
      </c>
    </row>
    <row r="62" spans="1:10" ht="1.05" customHeight="1" x14ac:dyDescent="0.3">
      <c r="A62" s="15"/>
      <c r="B62" s="15"/>
      <c r="C62" s="15"/>
      <c r="D62" s="22"/>
      <c r="E62" s="15"/>
      <c r="F62" s="15"/>
      <c r="G62" s="15"/>
      <c r="H62" s="15"/>
      <c r="I62" s="15"/>
      <c r="J62" s="15"/>
    </row>
    <row r="63" spans="1:10" x14ac:dyDescent="0.3">
      <c r="A63" s="16" t="s">
        <v>111</v>
      </c>
      <c r="B63" s="16" t="s">
        <v>10</v>
      </c>
      <c r="C63" s="16" t="s">
        <v>11</v>
      </c>
      <c r="D63" s="23" t="s">
        <v>112</v>
      </c>
      <c r="E63" s="17">
        <f t="shared" ref="E63:J63" si="15">E70</f>
        <v>1</v>
      </c>
      <c r="F63" s="17">
        <f t="shared" si="15"/>
        <v>13512.06</v>
      </c>
      <c r="G63" s="17">
        <f t="shared" si="15"/>
        <v>13512.06</v>
      </c>
      <c r="H63" s="17">
        <f t="shared" si="15"/>
        <v>1</v>
      </c>
      <c r="I63" s="17">
        <f t="shared" si="15"/>
        <v>0</v>
      </c>
      <c r="J63" s="17">
        <f t="shared" si="15"/>
        <v>0</v>
      </c>
    </row>
    <row r="64" spans="1:10" x14ac:dyDescent="0.3">
      <c r="A64" s="8" t="s">
        <v>113</v>
      </c>
      <c r="B64" s="9" t="s">
        <v>14</v>
      </c>
      <c r="C64" s="9" t="s">
        <v>11</v>
      </c>
      <c r="D64" s="20" t="s">
        <v>114</v>
      </c>
      <c r="E64" s="10">
        <v>1</v>
      </c>
      <c r="F64" s="10">
        <v>996</v>
      </c>
      <c r="G64" s="11">
        <f t="shared" ref="G64:G70" si="16">ROUND(E64*F64,2)</f>
        <v>996</v>
      </c>
      <c r="H64" s="10">
        <v>1</v>
      </c>
      <c r="I64" s="24">
        <v>0</v>
      </c>
      <c r="J64" s="11">
        <f t="shared" ref="J64:J70" si="17">ROUND(H64*I64,2)</f>
        <v>0</v>
      </c>
    </row>
    <row r="65" spans="1:10" x14ac:dyDescent="0.3">
      <c r="A65" s="8" t="s">
        <v>115</v>
      </c>
      <c r="B65" s="9" t="s">
        <v>14</v>
      </c>
      <c r="C65" s="9" t="s">
        <v>11</v>
      </c>
      <c r="D65" s="20" t="s">
        <v>116</v>
      </c>
      <c r="E65" s="10">
        <v>5</v>
      </c>
      <c r="F65" s="10">
        <v>78.739999999999995</v>
      </c>
      <c r="G65" s="11">
        <f t="shared" si="16"/>
        <v>393.7</v>
      </c>
      <c r="H65" s="10">
        <v>5</v>
      </c>
      <c r="I65" s="24">
        <v>0</v>
      </c>
      <c r="J65" s="11">
        <f t="shared" si="17"/>
        <v>0</v>
      </c>
    </row>
    <row r="66" spans="1:10" x14ac:dyDescent="0.3">
      <c r="A66" s="8" t="s">
        <v>117</v>
      </c>
      <c r="B66" s="9" t="s">
        <v>14</v>
      </c>
      <c r="C66" s="9" t="s">
        <v>11</v>
      </c>
      <c r="D66" s="20" t="s">
        <v>118</v>
      </c>
      <c r="E66" s="10">
        <v>1</v>
      </c>
      <c r="F66" s="10">
        <v>2284.8000000000002</v>
      </c>
      <c r="G66" s="11">
        <f t="shared" si="16"/>
        <v>2284.8000000000002</v>
      </c>
      <c r="H66" s="10">
        <v>1</v>
      </c>
      <c r="I66" s="24">
        <v>0</v>
      </c>
      <c r="J66" s="11">
        <f t="shared" si="17"/>
        <v>0</v>
      </c>
    </row>
    <row r="67" spans="1:10" ht="20.399999999999999" x14ac:dyDescent="0.3">
      <c r="A67" s="8" t="s">
        <v>119</v>
      </c>
      <c r="B67" s="9" t="s">
        <v>14</v>
      </c>
      <c r="C67" s="9" t="s">
        <v>11</v>
      </c>
      <c r="D67" s="20" t="s">
        <v>120</v>
      </c>
      <c r="E67" s="10">
        <v>6</v>
      </c>
      <c r="F67" s="10">
        <v>861.76</v>
      </c>
      <c r="G67" s="11">
        <f t="shared" si="16"/>
        <v>5170.5600000000004</v>
      </c>
      <c r="H67" s="10">
        <v>6</v>
      </c>
      <c r="I67" s="24">
        <v>0</v>
      </c>
      <c r="J67" s="11">
        <f t="shared" si="17"/>
        <v>0</v>
      </c>
    </row>
    <row r="68" spans="1:10" ht="20.399999999999999" x14ac:dyDescent="0.3">
      <c r="A68" s="8" t="s">
        <v>121</v>
      </c>
      <c r="B68" s="9" t="s">
        <v>14</v>
      </c>
      <c r="C68" s="9" t="s">
        <v>11</v>
      </c>
      <c r="D68" s="20" t="s">
        <v>122</v>
      </c>
      <c r="E68" s="10">
        <v>6</v>
      </c>
      <c r="F68" s="10">
        <v>161.99</v>
      </c>
      <c r="G68" s="11">
        <f t="shared" si="16"/>
        <v>971.94</v>
      </c>
      <c r="H68" s="10">
        <v>6</v>
      </c>
      <c r="I68" s="24">
        <v>0</v>
      </c>
      <c r="J68" s="11">
        <f t="shared" si="17"/>
        <v>0</v>
      </c>
    </row>
    <row r="69" spans="1:10" ht="20.399999999999999" x14ac:dyDescent="0.3">
      <c r="A69" s="8" t="s">
        <v>123</v>
      </c>
      <c r="B69" s="9" t="s">
        <v>14</v>
      </c>
      <c r="C69" s="9" t="s">
        <v>11</v>
      </c>
      <c r="D69" s="20" t="s">
        <v>124</v>
      </c>
      <c r="E69" s="10">
        <v>1</v>
      </c>
      <c r="F69" s="10">
        <v>3695.06</v>
      </c>
      <c r="G69" s="11">
        <f t="shared" si="16"/>
        <v>3695.06</v>
      </c>
      <c r="H69" s="10">
        <v>1</v>
      </c>
      <c r="I69" s="24">
        <v>0</v>
      </c>
      <c r="J69" s="11">
        <f t="shared" si="17"/>
        <v>0</v>
      </c>
    </row>
    <row r="70" spans="1:10" x14ac:dyDescent="0.3">
      <c r="A70" s="12"/>
      <c r="B70" s="12"/>
      <c r="C70" s="12"/>
      <c r="D70" s="21" t="s">
        <v>125</v>
      </c>
      <c r="E70" s="10">
        <v>1</v>
      </c>
      <c r="F70" s="14">
        <f>SUM(G64:G69)</f>
        <v>13512.06</v>
      </c>
      <c r="G70" s="14">
        <f t="shared" si="16"/>
        <v>13512.06</v>
      </c>
      <c r="H70" s="10">
        <v>1</v>
      </c>
      <c r="I70" s="14">
        <f>SUM(J64:J69)</f>
        <v>0</v>
      </c>
      <c r="J70" s="14">
        <f t="shared" si="17"/>
        <v>0</v>
      </c>
    </row>
    <row r="71" spans="1:10" ht="1.05" customHeight="1" x14ac:dyDescent="0.3">
      <c r="A71" s="15"/>
      <c r="B71" s="15"/>
      <c r="C71" s="15"/>
      <c r="D71" s="22"/>
      <c r="E71" s="15"/>
      <c r="F71" s="15"/>
      <c r="G71" s="15"/>
      <c r="H71" s="15"/>
      <c r="I71" s="15"/>
      <c r="J71" s="15"/>
    </row>
    <row r="72" spans="1:10" x14ac:dyDescent="0.3">
      <c r="A72" s="12"/>
      <c r="B72" s="12"/>
      <c r="C72" s="12"/>
      <c r="D72" s="21" t="s">
        <v>126</v>
      </c>
      <c r="E72" s="13">
        <v>1</v>
      </c>
      <c r="F72" s="14">
        <f>G28+G34+G40+G52+G63</f>
        <v>91395.56</v>
      </c>
      <c r="G72" s="14">
        <f>ROUND(E72*F72,2)</f>
        <v>91395.56</v>
      </c>
      <c r="H72" s="13">
        <v>1</v>
      </c>
      <c r="I72" s="14">
        <f>J28+J34+J40+J52+J63</f>
        <v>0</v>
      </c>
      <c r="J72" s="14">
        <f>ROUND(H72*I72,2)</f>
        <v>0</v>
      </c>
    </row>
    <row r="73" spans="1:10" ht="1.05" customHeight="1" x14ac:dyDescent="0.3">
      <c r="A73" s="15"/>
      <c r="B73" s="15"/>
      <c r="C73" s="15"/>
      <c r="D73" s="22"/>
      <c r="E73" s="15"/>
      <c r="F73" s="15"/>
      <c r="G73" s="15"/>
      <c r="H73" s="15"/>
      <c r="I73" s="15"/>
      <c r="J73" s="15"/>
    </row>
    <row r="74" spans="1:10" x14ac:dyDescent="0.3">
      <c r="A74" s="5" t="s">
        <v>127</v>
      </c>
      <c r="B74" s="5" t="s">
        <v>10</v>
      </c>
      <c r="C74" s="5" t="s">
        <v>11</v>
      </c>
      <c r="D74" s="19" t="s">
        <v>128</v>
      </c>
      <c r="E74" s="6">
        <f t="shared" ref="E74:J74" si="18">E86</f>
        <v>1</v>
      </c>
      <c r="F74" s="7">
        <f t="shared" si="18"/>
        <v>30057.31</v>
      </c>
      <c r="G74" s="7">
        <f t="shared" si="18"/>
        <v>30057.31</v>
      </c>
      <c r="H74" s="6">
        <f t="shared" si="18"/>
        <v>1</v>
      </c>
      <c r="I74" s="7">
        <f t="shared" si="18"/>
        <v>0</v>
      </c>
      <c r="J74" s="7">
        <f t="shared" si="18"/>
        <v>0</v>
      </c>
    </row>
    <row r="75" spans="1:10" x14ac:dyDescent="0.3">
      <c r="A75" s="8" t="s">
        <v>129</v>
      </c>
      <c r="B75" s="9" t="s">
        <v>14</v>
      </c>
      <c r="C75" s="9" t="s">
        <v>11</v>
      </c>
      <c r="D75" s="20" t="s">
        <v>130</v>
      </c>
      <c r="E75" s="10">
        <v>16</v>
      </c>
      <c r="F75" s="10">
        <v>495</v>
      </c>
      <c r="G75" s="11">
        <f t="shared" ref="G75:G86" si="19">ROUND(E75*F75,2)</f>
        <v>7920</v>
      </c>
      <c r="H75" s="10">
        <v>16</v>
      </c>
      <c r="I75" s="24">
        <v>0</v>
      </c>
      <c r="J75" s="11">
        <f t="shared" ref="J75:J86" si="20">ROUND(H75*I75,2)</f>
        <v>0</v>
      </c>
    </row>
    <row r="76" spans="1:10" x14ac:dyDescent="0.3">
      <c r="A76" s="8" t="s">
        <v>131</v>
      </c>
      <c r="B76" s="9" t="s">
        <v>14</v>
      </c>
      <c r="C76" s="9" t="s">
        <v>11</v>
      </c>
      <c r="D76" s="20" t="s">
        <v>132</v>
      </c>
      <c r="E76" s="10">
        <v>7</v>
      </c>
      <c r="F76" s="10">
        <v>165</v>
      </c>
      <c r="G76" s="11">
        <f t="shared" si="19"/>
        <v>1155</v>
      </c>
      <c r="H76" s="10">
        <v>7</v>
      </c>
      <c r="I76" s="24">
        <v>0</v>
      </c>
      <c r="J76" s="11">
        <f t="shared" si="20"/>
        <v>0</v>
      </c>
    </row>
    <row r="77" spans="1:10" x14ac:dyDescent="0.3">
      <c r="A77" s="8" t="s">
        <v>133</v>
      </c>
      <c r="B77" s="9" t="s">
        <v>14</v>
      </c>
      <c r="C77" s="9" t="s">
        <v>15</v>
      </c>
      <c r="D77" s="20" t="s">
        <v>134</v>
      </c>
      <c r="E77" s="10">
        <v>550</v>
      </c>
      <c r="F77" s="10">
        <v>25.68</v>
      </c>
      <c r="G77" s="11">
        <f t="shared" si="19"/>
        <v>14124</v>
      </c>
      <c r="H77" s="10">
        <v>550</v>
      </c>
      <c r="I77" s="24">
        <v>0</v>
      </c>
      <c r="J77" s="11">
        <f t="shared" si="20"/>
        <v>0</v>
      </c>
    </row>
    <row r="78" spans="1:10" x14ac:dyDescent="0.3">
      <c r="A78" s="8" t="s">
        <v>135</v>
      </c>
      <c r="B78" s="9" t="s">
        <v>14</v>
      </c>
      <c r="C78" s="9" t="s">
        <v>11</v>
      </c>
      <c r="D78" s="20" t="s">
        <v>136</v>
      </c>
      <c r="E78" s="10">
        <v>7</v>
      </c>
      <c r="F78" s="10">
        <v>601.5</v>
      </c>
      <c r="G78" s="11">
        <f t="shared" si="19"/>
        <v>4210.5</v>
      </c>
      <c r="H78" s="10">
        <v>7</v>
      </c>
      <c r="I78" s="24">
        <v>0</v>
      </c>
      <c r="J78" s="11">
        <f t="shared" si="20"/>
        <v>0</v>
      </c>
    </row>
    <row r="79" spans="1:10" x14ac:dyDescent="0.3">
      <c r="A79" s="8" t="s">
        <v>137</v>
      </c>
      <c r="B79" s="9" t="s">
        <v>14</v>
      </c>
      <c r="C79" s="9" t="s">
        <v>138</v>
      </c>
      <c r="D79" s="20" t="s">
        <v>139</v>
      </c>
      <c r="E79" s="10">
        <v>25</v>
      </c>
      <c r="F79" s="10">
        <v>5.46</v>
      </c>
      <c r="G79" s="11">
        <f t="shared" si="19"/>
        <v>136.5</v>
      </c>
      <c r="H79" s="10">
        <v>25</v>
      </c>
      <c r="I79" s="24">
        <v>0</v>
      </c>
      <c r="J79" s="11">
        <f t="shared" si="20"/>
        <v>0</v>
      </c>
    </row>
    <row r="80" spans="1:10" x14ac:dyDescent="0.3">
      <c r="A80" s="8" t="s">
        <v>140</v>
      </c>
      <c r="B80" s="9" t="s">
        <v>14</v>
      </c>
      <c r="C80" s="9" t="s">
        <v>141</v>
      </c>
      <c r="D80" s="20" t="s">
        <v>142</v>
      </c>
      <c r="E80" s="10">
        <v>25</v>
      </c>
      <c r="F80" s="10">
        <v>26.95</v>
      </c>
      <c r="G80" s="11">
        <f t="shared" si="19"/>
        <v>673.75</v>
      </c>
      <c r="H80" s="10">
        <v>25</v>
      </c>
      <c r="I80" s="24">
        <v>0</v>
      </c>
      <c r="J80" s="11">
        <f t="shared" si="20"/>
        <v>0</v>
      </c>
    </row>
    <row r="81" spans="1:10" ht="20.399999999999999" x14ac:dyDescent="0.3">
      <c r="A81" s="8" t="s">
        <v>143</v>
      </c>
      <c r="B81" s="9" t="s">
        <v>14</v>
      </c>
      <c r="C81" s="9" t="s">
        <v>141</v>
      </c>
      <c r="D81" s="20" t="s">
        <v>144</v>
      </c>
      <c r="E81" s="10">
        <v>25</v>
      </c>
      <c r="F81" s="10">
        <v>2.8</v>
      </c>
      <c r="G81" s="11">
        <f t="shared" si="19"/>
        <v>70</v>
      </c>
      <c r="H81" s="10">
        <v>25</v>
      </c>
      <c r="I81" s="24">
        <v>0</v>
      </c>
      <c r="J81" s="11">
        <f t="shared" si="20"/>
        <v>0</v>
      </c>
    </row>
    <row r="82" spans="1:10" x14ac:dyDescent="0.3">
      <c r="A82" s="8" t="s">
        <v>145</v>
      </c>
      <c r="B82" s="9" t="s">
        <v>14</v>
      </c>
      <c r="C82" s="9" t="s">
        <v>138</v>
      </c>
      <c r="D82" s="20" t="s">
        <v>146</v>
      </c>
      <c r="E82" s="10">
        <v>25</v>
      </c>
      <c r="F82" s="10">
        <v>22.39</v>
      </c>
      <c r="G82" s="11">
        <f t="shared" si="19"/>
        <v>559.75</v>
      </c>
      <c r="H82" s="10">
        <v>25</v>
      </c>
      <c r="I82" s="24">
        <v>0</v>
      </c>
      <c r="J82" s="11">
        <f t="shared" si="20"/>
        <v>0</v>
      </c>
    </row>
    <row r="83" spans="1:10" x14ac:dyDescent="0.3">
      <c r="A83" s="8" t="s">
        <v>147</v>
      </c>
      <c r="B83" s="9" t="s">
        <v>14</v>
      </c>
      <c r="C83" s="9" t="s">
        <v>15</v>
      </c>
      <c r="D83" s="20" t="s">
        <v>148</v>
      </c>
      <c r="E83" s="10">
        <v>25</v>
      </c>
      <c r="F83" s="10">
        <v>32.9</v>
      </c>
      <c r="G83" s="11">
        <f t="shared" si="19"/>
        <v>822.5</v>
      </c>
      <c r="H83" s="10">
        <v>25</v>
      </c>
      <c r="I83" s="24">
        <v>0</v>
      </c>
      <c r="J83" s="11">
        <f t="shared" si="20"/>
        <v>0</v>
      </c>
    </row>
    <row r="84" spans="1:10" x14ac:dyDescent="0.3">
      <c r="A84" s="8" t="s">
        <v>149</v>
      </c>
      <c r="B84" s="9" t="s">
        <v>14</v>
      </c>
      <c r="C84" s="9" t="s">
        <v>11</v>
      </c>
      <c r="D84" s="20" t="s">
        <v>150</v>
      </c>
      <c r="E84" s="10">
        <v>1</v>
      </c>
      <c r="F84" s="10">
        <v>72.349999999999994</v>
      </c>
      <c r="G84" s="11">
        <f t="shared" si="19"/>
        <v>72.349999999999994</v>
      </c>
      <c r="H84" s="10">
        <v>1</v>
      </c>
      <c r="I84" s="24">
        <v>0</v>
      </c>
      <c r="J84" s="11">
        <f t="shared" si="20"/>
        <v>0</v>
      </c>
    </row>
    <row r="85" spans="1:10" x14ac:dyDescent="0.3">
      <c r="A85" s="8" t="s">
        <v>151</v>
      </c>
      <c r="B85" s="9" t="s">
        <v>14</v>
      </c>
      <c r="C85" s="9" t="s">
        <v>152</v>
      </c>
      <c r="D85" s="20" t="s">
        <v>153</v>
      </c>
      <c r="E85" s="10">
        <v>1</v>
      </c>
      <c r="F85" s="10">
        <v>312.95999999999998</v>
      </c>
      <c r="G85" s="11">
        <f t="shared" si="19"/>
        <v>312.95999999999998</v>
      </c>
      <c r="H85" s="10">
        <v>1</v>
      </c>
      <c r="I85" s="24">
        <v>0</v>
      </c>
      <c r="J85" s="11">
        <f t="shared" si="20"/>
        <v>0</v>
      </c>
    </row>
    <row r="86" spans="1:10" x14ac:dyDescent="0.3">
      <c r="A86" s="12"/>
      <c r="B86" s="12"/>
      <c r="C86" s="12"/>
      <c r="D86" s="21" t="s">
        <v>154</v>
      </c>
      <c r="E86" s="13">
        <v>1</v>
      </c>
      <c r="F86" s="14">
        <f>SUM(G75:G85)</f>
        <v>30057.31</v>
      </c>
      <c r="G86" s="14">
        <f t="shared" si="19"/>
        <v>30057.31</v>
      </c>
      <c r="H86" s="13">
        <v>1</v>
      </c>
      <c r="I86" s="14">
        <f>SUM(J75:J85)</f>
        <v>0</v>
      </c>
      <c r="J86" s="14">
        <f t="shared" si="20"/>
        <v>0</v>
      </c>
    </row>
    <row r="87" spans="1:10" ht="1.05" customHeight="1" x14ac:dyDescent="0.3">
      <c r="A87" s="15"/>
      <c r="B87" s="15"/>
      <c r="C87" s="15"/>
      <c r="D87" s="22"/>
      <c r="E87" s="15"/>
      <c r="F87" s="15"/>
      <c r="G87" s="15"/>
      <c r="H87" s="15"/>
      <c r="I87" s="15"/>
      <c r="J87" s="15"/>
    </row>
    <row r="88" spans="1:10" x14ac:dyDescent="0.3">
      <c r="A88" s="5" t="s">
        <v>155</v>
      </c>
      <c r="B88" s="5" t="s">
        <v>10</v>
      </c>
      <c r="C88" s="5" t="s">
        <v>11</v>
      </c>
      <c r="D88" s="19" t="s">
        <v>156</v>
      </c>
      <c r="E88" s="6">
        <f t="shared" ref="E88:J88" si="21">E91</f>
        <v>1</v>
      </c>
      <c r="F88" s="7">
        <f t="shared" si="21"/>
        <v>10032.540000000001</v>
      </c>
      <c r="G88" s="7">
        <f t="shared" si="21"/>
        <v>10032.540000000001</v>
      </c>
      <c r="H88" s="6">
        <f t="shared" si="21"/>
        <v>1</v>
      </c>
      <c r="I88" s="7">
        <f t="shared" si="21"/>
        <v>0</v>
      </c>
      <c r="J88" s="7">
        <f t="shared" si="21"/>
        <v>0</v>
      </c>
    </row>
    <row r="89" spans="1:10" x14ac:dyDescent="0.3">
      <c r="A89" s="8" t="s">
        <v>157</v>
      </c>
      <c r="B89" s="9" t="s">
        <v>14</v>
      </c>
      <c r="C89" s="9" t="s">
        <v>11</v>
      </c>
      <c r="D89" s="20" t="s">
        <v>158</v>
      </c>
      <c r="E89" s="10">
        <v>7</v>
      </c>
      <c r="F89" s="10">
        <v>255.22</v>
      </c>
      <c r="G89" s="11">
        <f>ROUND(E89*F89,2)</f>
        <v>1786.54</v>
      </c>
      <c r="H89" s="10">
        <v>7</v>
      </c>
      <c r="I89" s="24">
        <v>0</v>
      </c>
      <c r="J89" s="11">
        <f>ROUND(H89*I89,2)</f>
        <v>0</v>
      </c>
    </row>
    <row r="90" spans="1:10" x14ac:dyDescent="0.3">
      <c r="A90" s="8" t="s">
        <v>159</v>
      </c>
      <c r="B90" s="9" t="s">
        <v>14</v>
      </c>
      <c r="C90" s="9" t="s">
        <v>11</v>
      </c>
      <c r="D90" s="20" t="s">
        <v>160</v>
      </c>
      <c r="E90" s="10">
        <v>7</v>
      </c>
      <c r="F90" s="10">
        <v>1178</v>
      </c>
      <c r="G90" s="11">
        <f>ROUND(E90*F90,2)</f>
        <v>8246</v>
      </c>
      <c r="H90" s="10">
        <v>7</v>
      </c>
      <c r="I90" s="24">
        <v>0</v>
      </c>
      <c r="J90" s="11">
        <f>ROUND(H90*I90,2)</f>
        <v>0</v>
      </c>
    </row>
    <row r="91" spans="1:10" x14ac:dyDescent="0.3">
      <c r="A91" s="12"/>
      <c r="B91" s="12"/>
      <c r="C91" s="12"/>
      <c r="D91" s="21" t="s">
        <v>161</v>
      </c>
      <c r="E91" s="13">
        <v>1</v>
      </c>
      <c r="F91" s="14">
        <f>SUM(G89:G90)</f>
        <v>10032.540000000001</v>
      </c>
      <c r="G91" s="14">
        <f>ROUND(E91*F91,2)</f>
        <v>10032.540000000001</v>
      </c>
      <c r="H91" s="13">
        <v>1</v>
      </c>
      <c r="I91" s="14">
        <f>SUM(J89:J90)</f>
        <v>0</v>
      </c>
      <c r="J91" s="14">
        <f>ROUND(H91*I91,2)</f>
        <v>0</v>
      </c>
    </row>
    <row r="92" spans="1:10" ht="1.05" customHeight="1" x14ac:dyDescent="0.3">
      <c r="A92" s="15"/>
      <c r="B92" s="15"/>
      <c r="C92" s="15"/>
      <c r="D92" s="22"/>
      <c r="E92" s="15"/>
      <c r="F92" s="15"/>
      <c r="G92" s="15"/>
      <c r="H92" s="15"/>
      <c r="I92" s="15"/>
      <c r="J92" s="15"/>
    </row>
    <row r="93" spans="1:10" x14ac:dyDescent="0.3">
      <c r="A93" s="5" t="s">
        <v>162</v>
      </c>
      <c r="B93" s="5" t="s">
        <v>10</v>
      </c>
      <c r="C93" s="5" t="s">
        <v>11</v>
      </c>
      <c r="D93" s="19" t="s">
        <v>163</v>
      </c>
      <c r="E93" s="6">
        <f t="shared" ref="E93:J93" si="22">E95</f>
        <v>1</v>
      </c>
      <c r="F93" s="7">
        <f t="shared" si="22"/>
        <v>13435.09</v>
      </c>
      <c r="G93" s="7">
        <f t="shared" si="22"/>
        <v>13435.09</v>
      </c>
      <c r="H93" s="6">
        <f t="shared" si="22"/>
        <v>1</v>
      </c>
      <c r="I93" s="7">
        <f t="shared" si="22"/>
        <v>0</v>
      </c>
      <c r="J93" s="7">
        <f t="shared" si="22"/>
        <v>0</v>
      </c>
    </row>
    <row r="94" spans="1:10" x14ac:dyDescent="0.3">
      <c r="A94" s="8" t="s">
        <v>164</v>
      </c>
      <c r="B94" s="9" t="s">
        <v>14</v>
      </c>
      <c r="C94" s="9" t="s">
        <v>11</v>
      </c>
      <c r="D94" s="20" t="s">
        <v>165</v>
      </c>
      <c r="E94" s="10">
        <v>1</v>
      </c>
      <c r="F94" s="10">
        <v>13435.09</v>
      </c>
      <c r="G94" s="11">
        <f>ROUND(E94*F94,2)</f>
        <v>13435.09</v>
      </c>
      <c r="H94" s="10">
        <v>1</v>
      </c>
      <c r="I94" s="24">
        <v>0</v>
      </c>
      <c r="J94" s="11">
        <f>ROUND(H94*I94,2)</f>
        <v>0</v>
      </c>
    </row>
    <row r="95" spans="1:10" x14ac:dyDescent="0.3">
      <c r="A95" s="12"/>
      <c r="B95" s="12"/>
      <c r="C95" s="12"/>
      <c r="D95" s="21" t="s">
        <v>166</v>
      </c>
      <c r="E95" s="13">
        <v>1</v>
      </c>
      <c r="F95" s="14">
        <f>G94</f>
        <v>13435.09</v>
      </c>
      <c r="G95" s="14">
        <f>ROUND(E95*F95,2)</f>
        <v>13435.09</v>
      </c>
      <c r="H95" s="13">
        <v>1</v>
      </c>
      <c r="I95" s="14">
        <f>J94</f>
        <v>0</v>
      </c>
      <c r="J95" s="14">
        <f>ROUND(H95*I95,2)</f>
        <v>0</v>
      </c>
    </row>
    <row r="96" spans="1:10" ht="1.05" customHeight="1" x14ac:dyDescent="0.3">
      <c r="A96" s="15"/>
      <c r="B96" s="15"/>
      <c r="C96" s="15"/>
      <c r="D96" s="22"/>
      <c r="E96" s="15"/>
      <c r="F96" s="15"/>
      <c r="G96" s="15"/>
      <c r="H96" s="15"/>
      <c r="I96" s="15"/>
      <c r="J96" s="15"/>
    </row>
    <row r="97" spans="1:11" x14ac:dyDescent="0.3">
      <c r="A97" s="12"/>
      <c r="B97" s="12"/>
      <c r="C97" s="12"/>
      <c r="D97" s="21" t="s">
        <v>167</v>
      </c>
      <c r="E97" s="13">
        <v>1</v>
      </c>
      <c r="F97" s="14">
        <f>G4+G19+G27+G74+G88+G93</f>
        <v>632767.63</v>
      </c>
      <c r="G97" s="14">
        <f>ROUND(E97*F97,2)</f>
        <v>632767.63</v>
      </c>
      <c r="H97" s="13">
        <v>1</v>
      </c>
      <c r="I97" s="14">
        <f>J4+J19+J27+J74+J88+J93</f>
        <v>0</v>
      </c>
      <c r="J97" s="14">
        <f>ROUND(H97*I97,2)</f>
        <v>0</v>
      </c>
    </row>
    <row r="98" spans="1:11" ht="1.05" customHeight="1" x14ac:dyDescent="0.3">
      <c r="A98" s="15"/>
      <c r="B98" s="15"/>
      <c r="C98" s="15"/>
      <c r="D98" s="22"/>
      <c r="E98" s="15"/>
      <c r="F98" s="15"/>
      <c r="G98" s="15"/>
      <c r="H98" s="15"/>
      <c r="I98" s="15"/>
      <c r="J98" s="15"/>
    </row>
    <row r="100" spans="1:11" x14ac:dyDescent="0.3">
      <c r="D100" s="25" t="s">
        <v>168</v>
      </c>
      <c r="E100" s="26">
        <v>1</v>
      </c>
      <c r="F100" s="27">
        <f>G97</f>
        <v>632767.63</v>
      </c>
      <c r="G100" s="27">
        <f>E100*F100</f>
        <v>632767.63</v>
      </c>
      <c r="H100" s="26">
        <v>1</v>
      </c>
      <c r="I100" s="27">
        <f>J97</f>
        <v>0</v>
      </c>
      <c r="J100" s="28">
        <f>H100*I100</f>
        <v>0</v>
      </c>
    </row>
    <row r="101" spans="1:11" x14ac:dyDescent="0.3">
      <c r="D101" s="29" t="s">
        <v>169</v>
      </c>
      <c r="E101" s="30">
        <v>0.19</v>
      </c>
      <c r="F101" s="31"/>
      <c r="G101" s="32">
        <f>G100*E101</f>
        <v>120225.85</v>
      </c>
      <c r="H101" s="38">
        <v>0</v>
      </c>
      <c r="I101" s="31"/>
      <c r="J101" s="33">
        <f>J100*H101</f>
        <v>0</v>
      </c>
    </row>
    <row r="102" spans="1:11" x14ac:dyDescent="0.3">
      <c r="D102" s="29" t="s">
        <v>170</v>
      </c>
      <c r="E102" s="31"/>
      <c r="F102" s="31"/>
      <c r="G102" s="32">
        <f>G100+G101</f>
        <v>752993.48</v>
      </c>
      <c r="H102" s="31"/>
      <c r="I102" s="31"/>
      <c r="J102" s="33">
        <f>J100+J101</f>
        <v>0</v>
      </c>
    </row>
    <row r="103" spans="1:11" x14ac:dyDescent="0.3">
      <c r="D103" s="29" t="s">
        <v>171</v>
      </c>
      <c r="E103" s="30">
        <v>0.21</v>
      </c>
      <c r="F103" s="31"/>
      <c r="G103" s="32">
        <f>G102*E103</f>
        <v>158128.63</v>
      </c>
      <c r="H103" s="30">
        <v>0.21</v>
      </c>
      <c r="I103" s="31"/>
      <c r="J103" s="33">
        <f>J102*H103</f>
        <v>0</v>
      </c>
    </row>
    <row r="104" spans="1:11" x14ac:dyDescent="0.3">
      <c r="D104" s="34" t="s">
        <v>172</v>
      </c>
      <c r="E104" s="35"/>
      <c r="F104" s="35"/>
      <c r="G104" s="36">
        <f>G102+G103</f>
        <v>911122.11</v>
      </c>
      <c r="H104" s="35"/>
      <c r="I104" s="35"/>
      <c r="J104" s="37">
        <f>J102+J103</f>
        <v>0</v>
      </c>
    </row>
    <row r="106" spans="1:11" x14ac:dyDescent="0.3">
      <c r="A106" s="39" t="s">
        <v>178</v>
      </c>
      <c r="B106" s="40"/>
      <c r="C106" s="40"/>
      <c r="D106" s="40"/>
      <c r="E106" s="40"/>
      <c r="F106" s="40"/>
      <c r="G106" s="40"/>
      <c r="H106" s="40"/>
      <c r="I106" s="40"/>
      <c r="J106" s="41"/>
      <c r="K106" s="43"/>
    </row>
    <row r="107" spans="1:11" x14ac:dyDescent="0.3">
      <c r="A107" s="42" t="s">
        <v>173</v>
      </c>
      <c r="B107" s="43"/>
      <c r="C107" s="43"/>
      <c r="D107" s="43"/>
      <c r="E107" s="43"/>
      <c r="F107" s="43"/>
      <c r="G107" s="43"/>
      <c r="H107" s="43"/>
      <c r="I107" s="43"/>
      <c r="J107" s="44"/>
      <c r="K107" s="43"/>
    </row>
    <row r="108" spans="1:11" x14ac:dyDescent="0.3">
      <c r="A108" s="42" t="s">
        <v>174</v>
      </c>
      <c r="B108" s="43"/>
      <c r="C108" s="43"/>
      <c r="D108" s="43"/>
      <c r="E108" s="43"/>
      <c r="F108" s="43"/>
      <c r="G108" s="43"/>
      <c r="H108" s="43"/>
      <c r="I108" s="43"/>
      <c r="J108" s="44"/>
      <c r="K108" s="43"/>
    </row>
    <row r="109" spans="1:11" x14ac:dyDescent="0.3">
      <c r="A109" s="42" t="s">
        <v>175</v>
      </c>
      <c r="B109" s="43"/>
      <c r="C109" s="43"/>
      <c r="D109" s="43"/>
      <c r="E109" s="43"/>
      <c r="F109" s="43"/>
      <c r="G109" s="43"/>
      <c r="H109" s="43"/>
      <c r="I109" s="43"/>
      <c r="J109" s="44"/>
      <c r="K109" s="43"/>
    </row>
    <row r="110" spans="1:11" x14ac:dyDescent="0.3">
      <c r="A110" s="42" t="s">
        <v>176</v>
      </c>
      <c r="B110" s="43"/>
      <c r="C110" s="43"/>
      <c r="D110" s="43"/>
      <c r="E110" s="43"/>
      <c r="F110" s="43"/>
      <c r="G110" s="43"/>
      <c r="H110" s="43"/>
      <c r="I110" s="43"/>
      <c r="J110" s="44"/>
      <c r="K110" s="43"/>
    </row>
    <row r="111" spans="1:11" x14ac:dyDescent="0.3">
      <c r="A111" s="45" t="s">
        <v>177</v>
      </c>
      <c r="B111" s="46"/>
      <c r="C111" s="46"/>
      <c r="D111" s="46"/>
      <c r="E111" s="46"/>
      <c r="F111" s="46"/>
      <c r="G111" s="46"/>
      <c r="H111" s="46"/>
      <c r="I111" s="46"/>
      <c r="J111" s="47"/>
      <c r="K111" s="48"/>
    </row>
  </sheetData>
  <sheetProtection algorithmName="SHA-512" hashValue="bRxYN+Kutox+zoL03j4w6XngSvYtX1q4tBlLvhyHK5EJZas4nJmTri69HDQRxvC87v+42iqRyZT4T75JaueyPQ==" saltValue="8raJT211/g99UeppB63Bcw==" spinCount="100000" sheet="1" objects="1" scenarios="1"/>
  <dataValidations count="1">
    <dataValidation type="list" allowBlank="1" showInputMessage="1" showErrorMessage="1" sqref="B4:B98" xr:uid="{323AC51F-856F-4A57-AD5E-45633A644C93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IO_23-025P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2023-12-04T13:49:27Z</dcterms:created>
  <dcterms:modified xsi:type="dcterms:W3CDTF">2024-03-15T11:00:22Z</dcterms:modified>
</cp:coreProperties>
</file>