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filterPrivacy="1" codeName="ThisWorkbook"/>
  <xr:revisionPtr revIDLastSave="0" documentId="13_ncr:1_{0C581635-64B0-4AD2-BF0D-72A8F28D393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esupuesto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3" l="1"/>
  <c r="G14" i="3" s="1"/>
  <c r="E15" i="3"/>
  <c r="G15" i="3" s="1"/>
  <c r="H45" i="3"/>
  <c r="E7" i="3" s="1"/>
  <c r="G7" i="3" s="1"/>
  <c r="I19" i="3"/>
  <c r="G19" i="3"/>
  <c r="G20" i="3" s="1"/>
  <c r="G18" i="3" s="1"/>
  <c r="I5" i="3"/>
  <c r="I18" i="3" l="1"/>
  <c r="E13" i="3"/>
  <c r="G13" i="3" s="1"/>
  <c r="E12" i="3"/>
  <c r="G12" i="3" s="1"/>
  <c r="E11" i="3"/>
  <c r="G11" i="3" s="1"/>
  <c r="E6" i="3"/>
  <c r="G6" i="3" s="1"/>
  <c r="E10" i="3"/>
  <c r="G10" i="3" s="1"/>
  <c r="E5" i="3"/>
  <c r="G5" i="3" s="1"/>
  <c r="E9" i="3"/>
  <c r="G9" i="3" s="1"/>
  <c r="E8" i="3"/>
  <c r="G8" i="3" s="1"/>
  <c r="G16" i="3" l="1"/>
  <c r="G4" i="3" s="1"/>
  <c r="I4" i="3" s="1"/>
  <c r="G24" i="3"/>
  <c r="G27" i="3" s="1"/>
  <c r="G29" i="3" s="1"/>
  <c r="G31" i="3" l="1"/>
  <c r="G33" i="3" s="1"/>
  <c r="G35" i="3" s="1"/>
  <c r="G37" i="3" s="1"/>
</calcChain>
</file>

<file path=xl/sharedStrings.xml><?xml version="1.0" encoding="utf-8"?>
<sst xmlns="http://schemas.openxmlformats.org/spreadsheetml/2006/main" count="42" uniqueCount="41">
  <si>
    <t>Desde</t>
  </si>
  <si>
    <t>Servicios Profesionales</t>
  </si>
  <si>
    <t>IVA</t>
  </si>
  <si>
    <t>Partida 1</t>
  </si>
  <si>
    <t>Partida 2</t>
  </si>
  <si>
    <t>Suscripciones Red Hat</t>
  </si>
  <si>
    <t>Resumen</t>
  </si>
  <si>
    <t>Cantidad</t>
  </si>
  <si>
    <t>C/U Ejecución Material [€]</t>
  </si>
  <si>
    <t>C Ejecución Material [€]</t>
  </si>
  <si>
    <t>Valor máximo partida [€]</t>
  </si>
  <si>
    <t>Validez presupuesto partida</t>
  </si>
  <si>
    <t>Total 01</t>
  </si>
  <si>
    <t>Total 02</t>
  </si>
  <si>
    <t>Total Partidas</t>
  </si>
  <si>
    <t>PRESUPUESTO DE EJECUCIÓN MATERIAL</t>
  </si>
  <si>
    <t>GASTOS GENERALES</t>
  </si>
  <si>
    <t>BENEFICIO INDUSTRIAL</t>
  </si>
  <si>
    <t>TOTAL OFERTA SIN IVA</t>
  </si>
  <si>
    <t>TOTAL OFERTA CON IVA</t>
  </si>
  <si>
    <t/>
  </si>
  <si>
    <r>
      <t xml:space="preserve">Para la adecuada cumplimentación se deben rellenar </t>
    </r>
    <r>
      <rPr>
        <b/>
        <sz val="10"/>
        <rFont val="Arial"/>
        <family val="2"/>
      </rPr>
      <t>todas</t>
    </r>
    <r>
      <rPr>
        <sz val="10"/>
        <rFont val="Arial"/>
        <family val="2"/>
      </rPr>
      <t xml:space="preserve"> las celdas marcadas en verde y se tendrán en cuenta las condiciones el apartado 27 del cuadro resumen del PCP.</t>
    </r>
  </si>
  <si>
    <r>
      <t>Serán excluidas las ofertas que contengan en alguna casilla de la columna "Validez presupuesto partida" el literal "</t>
    </r>
    <r>
      <rPr>
        <b/>
        <sz val="10"/>
        <color rgb="FFFF0000"/>
        <rFont val="Arial"/>
        <family val="2"/>
      </rPr>
      <t>No válido</t>
    </r>
    <r>
      <rPr>
        <b/>
        <sz val="10"/>
        <rFont val="Arial"/>
        <family val="2"/>
      </rPr>
      <t xml:space="preserve">".  </t>
    </r>
  </si>
  <si>
    <t>SERVICIO DE MANTENIMIENTO DE SOFTWARE RED HAT</t>
  </si>
  <si>
    <t>al</t>
  </si>
  <si>
    <t>Período previsto de duración del contrato:</t>
  </si>
  <si>
    <t>Red Hat Enterprise Linux for Virtual Datacenters, Premium - 1 mes de soporte</t>
  </si>
  <si>
    <t>Red Hat Enterprise Linux for Virtual Datacenters ELS Addon - 1 mes de soporte</t>
  </si>
  <si>
    <t>Red Hat Enterprise Linux for Virtual Datacenters, Standard - 1 mes de soporte</t>
  </si>
  <si>
    <t>Smart Management for Unlimited Guests - 1 mes de soporte</t>
  </si>
  <si>
    <t>Red Hat Enterprise Linux Server, Premium (Physical or Virtual Nodes) - 1 mes de soporte</t>
  </si>
  <si>
    <t>Red Hat Enterprise Linux Server (Physical or Virtual Nodes) ELS AddOn - 1 mes de soporte</t>
  </si>
  <si>
    <t>Red Hat Enterprise Linux Server, Standard (Physical or Virtual Nodes) - 1 mes de soporte</t>
  </si>
  <si>
    <t>Smart Management - 1 mes de soporte</t>
  </si>
  <si>
    <t>Red Hat OpenShift Container Platform Standard (2 Cores or 4 vCPUs) - 1 mes de soporte</t>
  </si>
  <si>
    <t>Red Hat OpenShift Container Platform Plus, Standard - 1 mes de soporte</t>
  </si>
  <si>
    <t>Red Hat OpenShift Container Platform Plus, Premium - 1 mes de soporte</t>
  </si>
  <si>
    <t>Meses del ítem en el contrato</t>
  </si>
  <si>
    <t>N/A</t>
  </si>
  <si>
    <t>Fecha fin de soporte previo</t>
  </si>
  <si>
    <t>Jornada de servicio profesional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</si>
</sst>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0&quot; meses&quot;"/>
    <numFmt numFmtId="165" formatCode="#,##0.00\ &quot;€&quot;"/>
    <numFmt numFmtId="166" formatCode="#,##0.00000\ &quot;€&quot;"/>
    <numFmt numFmtId="167" formatCode="#,##0.000\ &quot;€&quot;"/>
  </numFmts>
  <fonts count="1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FF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FFE285"/>
        <bgColor indexed="64"/>
      </patternFill>
    </fill>
    <fill>
      <patternFill patternType="solid">
        <fgColor rgb="FFB4CBE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</cellStyleXfs>
  <cellXfs count="55">
    <xf numFmtId="0" fontId="0" fillId="0" borderId="0" xfId="0"/>
    <xf numFmtId="165" fontId="12" fillId="5" borderId="0" xfId="3" applyNumberFormat="1" applyFont="1" applyFill="1" applyAlignment="1" applyProtection="1">
      <alignment horizontal="right" vertical="top" indent="1"/>
      <protection locked="0"/>
    </xf>
    <xf numFmtId="10" fontId="11" fillId="5" borderId="0" xfId="3" applyNumberFormat="1" applyFont="1" applyFill="1" applyAlignment="1" applyProtection="1">
      <alignment horizontal="right" vertical="top" indent="1"/>
      <protection locked="0"/>
    </xf>
    <xf numFmtId="10" fontId="11" fillId="0" borderId="0" xfId="3" applyNumberFormat="1" applyFont="1" applyAlignment="1" applyProtection="1">
      <alignment horizontal="right" vertical="top" indent="1"/>
    </xf>
    <xf numFmtId="0" fontId="8" fillId="0" borderId="0" xfId="2" applyFont="1" applyAlignment="1" applyProtection="1">
      <alignment horizontal="center" vertical="center" wrapText="1"/>
    </xf>
    <xf numFmtId="0" fontId="7" fillId="0" borderId="0" xfId="2" applyFont="1" applyProtection="1"/>
    <xf numFmtId="0" fontId="6" fillId="0" borderId="0" xfId="2" applyFont="1" applyAlignment="1" applyProtection="1">
      <alignment vertical="top"/>
    </xf>
    <xf numFmtId="0" fontId="2" fillId="0" borderId="0" xfId="2" applyAlignment="1" applyProtection="1">
      <alignment vertical="top"/>
    </xf>
    <xf numFmtId="0" fontId="2" fillId="0" borderId="0" xfId="2" applyProtection="1"/>
    <xf numFmtId="0" fontId="6" fillId="0" borderId="0" xfId="2" applyFont="1" applyProtection="1"/>
    <xf numFmtId="0" fontId="9" fillId="0" borderId="0" xfId="2" applyFont="1" applyAlignment="1" applyProtection="1">
      <alignment vertical="top" wrapText="1"/>
    </xf>
    <xf numFmtId="0" fontId="9" fillId="0" borderId="0" xfId="2" applyFont="1" applyAlignment="1" applyProtection="1">
      <alignment vertical="top"/>
    </xf>
    <xf numFmtId="0" fontId="2" fillId="4" borderId="0" xfId="2" applyFill="1" applyProtection="1"/>
    <xf numFmtId="49" fontId="6" fillId="4" borderId="0" xfId="2" applyNumberFormat="1" applyFont="1" applyFill="1" applyAlignment="1" applyProtection="1">
      <alignment vertical="top" wrapText="1"/>
    </xf>
    <xf numFmtId="0" fontId="6" fillId="4" borderId="0" xfId="2" applyFont="1" applyFill="1" applyAlignment="1" applyProtection="1">
      <alignment vertical="top"/>
    </xf>
    <xf numFmtId="3" fontId="10" fillId="4" borderId="0" xfId="2" applyNumberFormat="1" applyFont="1" applyFill="1" applyAlignment="1" applyProtection="1">
      <alignment vertical="top"/>
    </xf>
    <xf numFmtId="165" fontId="11" fillId="4" borderId="0" xfId="2" applyNumberFormat="1" applyFont="1" applyFill="1" applyAlignment="1" applyProtection="1">
      <alignment vertical="top"/>
    </xf>
    <xf numFmtId="49" fontId="6" fillId="4" borderId="0" xfId="2" applyNumberFormat="1" applyFont="1" applyFill="1" applyAlignment="1" applyProtection="1">
      <alignment horizontal="center" vertical="top" wrapText="1"/>
    </xf>
    <xf numFmtId="49" fontId="2" fillId="0" borderId="0" xfId="2" applyNumberFormat="1" applyAlignment="1" applyProtection="1">
      <alignment vertical="top" wrapText="1"/>
    </xf>
    <xf numFmtId="14" fontId="2" fillId="0" borderId="0" xfId="2" applyNumberFormat="1" applyAlignment="1" applyProtection="1">
      <alignment vertical="top" wrapText="1"/>
    </xf>
    <xf numFmtId="2" fontId="2" fillId="0" borderId="0" xfId="2" applyNumberFormat="1" applyProtection="1"/>
    <xf numFmtId="4" fontId="2" fillId="0" borderId="0" xfId="2" applyNumberFormat="1" applyAlignment="1" applyProtection="1">
      <alignment vertical="top"/>
    </xf>
    <xf numFmtId="165" fontId="2" fillId="0" borderId="0" xfId="2" applyNumberFormat="1" applyAlignment="1" applyProtection="1">
      <alignment vertical="top"/>
    </xf>
    <xf numFmtId="165" fontId="7" fillId="0" borderId="0" xfId="2" applyNumberFormat="1" applyFont="1" applyAlignment="1" applyProtection="1">
      <alignment vertical="top"/>
    </xf>
    <xf numFmtId="166" fontId="7" fillId="0" borderId="0" xfId="2" applyNumberFormat="1" applyFont="1" applyProtection="1"/>
    <xf numFmtId="165" fontId="2" fillId="0" borderId="0" xfId="2" applyNumberFormat="1" applyProtection="1"/>
    <xf numFmtId="167" fontId="2" fillId="0" borderId="0" xfId="2" applyNumberFormat="1" applyProtection="1"/>
    <xf numFmtId="49" fontId="6" fillId="0" borderId="0" xfId="2" applyNumberFormat="1" applyFont="1" applyAlignment="1" applyProtection="1">
      <alignment vertical="top"/>
    </xf>
    <xf numFmtId="3" fontId="2" fillId="0" borderId="0" xfId="2" applyNumberFormat="1" applyAlignment="1" applyProtection="1">
      <alignment vertical="top"/>
    </xf>
    <xf numFmtId="165" fontId="11" fillId="0" borderId="0" xfId="2" applyNumberFormat="1" applyFont="1" applyAlignment="1" applyProtection="1">
      <alignment vertical="top"/>
    </xf>
    <xf numFmtId="0" fontId="5" fillId="0" borderId="0" xfId="2" applyFont="1" applyAlignment="1" applyProtection="1">
      <alignment horizontal="left" vertical="center"/>
    </xf>
    <xf numFmtId="49" fontId="1" fillId="0" borderId="0" xfId="2" applyNumberFormat="1" applyFont="1" applyAlignment="1" applyProtection="1">
      <alignment vertical="top" wrapText="1"/>
    </xf>
    <xf numFmtId="0" fontId="2" fillId="6" borderId="0" xfId="2" applyFill="1" applyAlignment="1" applyProtection="1">
      <alignment vertical="top" wrapText="1"/>
    </xf>
    <xf numFmtId="0" fontId="2" fillId="6" borderId="0" xfId="2" applyFill="1" applyAlignment="1" applyProtection="1">
      <alignment vertical="top"/>
    </xf>
    <xf numFmtId="165" fontId="2" fillId="6" borderId="0" xfId="2" applyNumberFormat="1" applyFill="1" applyAlignment="1" applyProtection="1">
      <alignment vertical="top"/>
    </xf>
    <xf numFmtId="49" fontId="6" fillId="0" borderId="0" xfId="2" applyNumberFormat="1" applyFont="1" applyAlignment="1" applyProtection="1">
      <alignment vertical="top" wrapText="1"/>
    </xf>
    <xf numFmtId="3" fontId="12" fillId="0" borderId="0" xfId="2" applyNumberFormat="1" applyFont="1" applyAlignment="1" applyProtection="1">
      <alignment horizontal="right" vertical="top" indent="1"/>
    </xf>
    <xf numFmtId="165" fontId="5" fillId="0" borderId="0" xfId="2" applyNumberFormat="1" applyFont="1" applyAlignment="1" applyProtection="1">
      <alignment horizontal="right" vertical="top" indent="1"/>
    </xf>
    <xf numFmtId="0" fontId="2" fillId="0" borderId="0" xfId="2" applyAlignment="1" applyProtection="1">
      <alignment vertical="top" wrapText="1"/>
    </xf>
    <xf numFmtId="0" fontId="12" fillId="0" borderId="0" xfId="2" applyFont="1" applyAlignment="1" applyProtection="1">
      <alignment vertical="top"/>
    </xf>
    <xf numFmtId="4" fontId="12" fillId="0" borderId="0" xfId="2" applyNumberFormat="1" applyFont="1" applyAlignment="1" applyProtection="1">
      <alignment horizontal="right" vertical="top" indent="1"/>
    </xf>
    <xf numFmtId="165" fontId="12" fillId="0" borderId="0" xfId="2" applyNumberFormat="1" applyFont="1" applyAlignment="1" applyProtection="1">
      <alignment horizontal="right" vertical="top" indent="1"/>
    </xf>
    <xf numFmtId="4" fontId="12" fillId="0" borderId="0" xfId="2" applyNumberFormat="1" applyFont="1" applyAlignment="1" applyProtection="1">
      <alignment horizontal="right" indent="1"/>
    </xf>
    <xf numFmtId="165" fontId="12" fillId="0" borderId="0" xfId="2" applyNumberFormat="1" applyFont="1" applyAlignment="1" applyProtection="1">
      <alignment horizontal="right" indent="1"/>
    </xf>
    <xf numFmtId="0" fontId="2" fillId="0" borderId="0" xfId="2" applyAlignment="1" applyProtection="1">
      <alignment horizontal="left" vertical="center"/>
    </xf>
    <xf numFmtId="165" fontId="12" fillId="0" borderId="0" xfId="2" applyNumberFormat="1" applyFont="1" applyProtection="1"/>
    <xf numFmtId="2" fontId="2" fillId="0" borderId="0" xfId="2" applyNumberFormat="1" applyAlignment="1" applyProtection="1">
      <alignment horizontal="left" vertical="center"/>
    </xf>
    <xf numFmtId="165" fontId="13" fillId="0" borderId="0" xfId="2" applyNumberFormat="1" applyFont="1" applyProtection="1"/>
    <xf numFmtId="0" fontId="2" fillId="0" borderId="0" xfId="2" applyAlignment="1" applyProtection="1">
      <alignment horizontal="left" vertical="center" wrapText="1"/>
    </xf>
    <xf numFmtId="0" fontId="2" fillId="3" borderId="0" xfId="2" applyFill="1" applyAlignment="1" applyProtection="1">
      <alignment wrapText="1"/>
    </xf>
    <xf numFmtId="0" fontId="4" fillId="3" borderId="0" xfId="2" applyFont="1" applyFill="1" applyAlignment="1" applyProtection="1">
      <alignment wrapText="1"/>
    </xf>
    <xf numFmtId="0" fontId="4" fillId="2" borderId="0" xfId="0" applyFont="1" applyFill="1" applyAlignment="1" applyProtection="1">
      <alignment horizontal="left" vertical="center"/>
    </xf>
    <xf numFmtId="0" fontId="0" fillId="2" borderId="0" xfId="0" applyFill="1" applyAlignment="1" applyProtection="1">
      <alignment horizontal="center" vertical="center"/>
    </xf>
    <xf numFmtId="14" fontId="4" fillId="2" borderId="0" xfId="0" applyNumberFormat="1" applyFont="1" applyFill="1" applyAlignment="1" applyProtection="1">
      <alignment horizontal="center" vertical="center"/>
    </xf>
    <xf numFmtId="164" fontId="4" fillId="2" borderId="0" xfId="0" applyNumberFormat="1" applyFont="1" applyFill="1" applyAlignment="1" applyProtection="1">
      <alignment vertical="center"/>
    </xf>
  </cellXfs>
  <cellStyles count="4">
    <cellStyle name="Normal" xfId="0" builtinId="0"/>
    <cellStyle name="Normal 2" xfId="1" xr:uid="{00000000-0005-0000-0000-000001000000}"/>
    <cellStyle name="Normal 3" xfId="2" xr:uid="{A60006DB-81CB-4F5D-8BE4-6FA14E376CCD}"/>
    <cellStyle name="Porcentaje 2" xfId="3" xr:uid="{9ED5084A-5CB6-470B-BB1A-95FF458A493E}"/>
  </cellStyles>
  <dxfs count="2">
    <dxf>
      <font>
        <b/>
        <i val="0"/>
        <color rgb="FFFF0000"/>
      </font>
    </dxf>
    <dxf>
      <font>
        <color rgb="FF00B050"/>
      </font>
    </dxf>
  </dxfs>
  <tableStyles count="0" defaultTableStyle="TableStyleMedium2" defaultPivotStyle="PivotStyleLight16"/>
  <colors>
    <mruColors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304799</xdr:colOff>
      <xdr:row>0</xdr:row>
      <xdr:rowOff>193432</xdr:rowOff>
    </xdr:from>
    <xdr:to>
      <xdr:col>7</xdr:col>
      <xdr:colOff>1459523</xdr:colOff>
      <xdr:row>1</xdr:row>
      <xdr:rowOff>291575</xdr:rowOff>
    </xdr:to>
    <xdr:pic>
      <xdr:nvPicPr>
        <xdr:cNvPr id="2" name="Picture 3" descr="D:\Trabajo\Marketing\Diseño\Recursos de diseño\LogoMetro.png">
          <a:extLst>
            <a:ext uri="{FF2B5EF4-FFF2-40B4-BE49-F238E27FC236}">
              <a16:creationId xmlns:a16="http://schemas.microsoft.com/office/drawing/2014/main" id="{6028897F-D512-4CA9-9BCF-F887B97C28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4079" y="193432"/>
          <a:ext cx="1154724" cy="62392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Albert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E15B64"/>
      </a:accent1>
      <a:accent2>
        <a:srgbClr val="F27F62"/>
      </a:accent2>
      <a:accent3>
        <a:srgbClr val="FBB36B"/>
      </a:accent3>
      <a:accent4>
        <a:srgbClr val="ABBC85"/>
      </a:accent4>
      <a:accent5>
        <a:srgbClr val="849B89"/>
      </a:accent5>
      <a:accent6>
        <a:srgbClr val="849BC8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2A6F6-08D9-4C7D-ADF8-2132281122B8}">
  <dimension ref="A1:U46"/>
  <sheetViews>
    <sheetView tabSelected="1" zoomScaleNormal="100" workbookViewId="0">
      <pane xSplit="2" ySplit="3" topLeftCell="C11" activePane="bottomRight" state="frozen"/>
      <selection pane="topRight" activeCell="E1" sqref="E1"/>
      <selection pane="bottomLeft" activeCell="A4" sqref="A4"/>
      <selection pane="bottomRight" activeCell="F29" sqref="F29"/>
    </sheetView>
  </sheetViews>
  <sheetFormatPr baseColWidth="10" defaultColWidth="11.44140625" defaultRowHeight="14.4" x14ac:dyDescent="0.3"/>
  <cols>
    <col min="1" max="1" width="11.44140625" style="8"/>
    <col min="2" max="2" width="83" style="8" customWidth="1" collapsed="1"/>
    <col min="3" max="3" width="18.88671875" style="8" customWidth="1"/>
    <col min="4" max="4" width="12.33203125" style="8" bestFit="1" customWidth="1" collapsed="1"/>
    <col min="5" max="5" width="12.33203125" style="8" customWidth="1"/>
    <col min="6" max="6" width="25.109375" style="8" bestFit="1" customWidth="1" collapsed="1"/>
    <col min="7" max="7" width="22.6640625" style="8" bestFit="1" customWidth="1" collapsed="1"/>
    <col min="8" max="8" width="22.6640625" style="8" customWidth="1" collapsed="1"/>
    <col min="9" max="9" width="17.44140625" style="8" bestFit="1" customWidth="1" collapsed="1"/>
    <col min="10" max="10" width="21.44140625" style="8" customWidth="1" collapsed="1"/>
    <col min="11" max="11" width="12.44140625" style="8" bestFit="1" customWidth="1" collapsed="1"/>
    <col min="12" max="12" width="11.44140625" style="8" collapsed="1"/>
    <col min="13" max="13" width="13.5546875" style="8" bestFit="1" customWidth="1" collapsed="1"/>
    <col min="14" max="14" width="11.44140625" style="8" collapsed="1"/>
    <col min="15" max="15" width="11.44140625" style="8"/>
    <col min="16" max="17" width="11.44140625" style="8" collapsed="1"/>
    <col min="18" max="21" width="11.44140625" style="8"/>
    <col min="22" max="16384" width="11.44140625" style="8" collapsed="1"/>
  </cols>
  <sheetData>
    <row r="1" spans="1:17" ht="41.4" customHeight="1" x14ac:dyDescent="0.3">
      <c r="A1" s="4" t="s">
        <v>23</v>
      </c>
      <c r="B1" s="4"/>
      <c r="C1" s="4"/>
      <c r="D1" s="4"/>
      <c r="E1" s="4"/>
      <c r="F1" s="4"/>
      <c r="G1" s="4"/>
      <c r="H1" s="5"/>
      <c r="I1" s="5"/>
      <c r="J1" s="6"/>
      <c r="K1" s="7"/>
      <c r="L1" s="7"/>
      <c r="M1" s="7"/>
      <c r="N1" s="7"/>
      <c r="O1" s="7"/>
      <c r="P1" s="7"/>
      <c r="Q1" s="6"/>
    </row>
    <row r="2" spans="1:17" ht="54" customHeight="1" x14ac:dyDescent="0.3">
      <c r="A2" s="9"/>
      <c r="B2" s="7"/>
      <c r="C2" s="7"/>
      <c r="D2" s="7"/>
      <c r="E2" s="7"/>
      <c r="F2" s="7"/>
      <c r="G2" s="7"/>
      <c r="H2" s="5"/>
      <c r="I2" s="5"/>
      <c r="J2" s="6"/>
      <c r="K2" s="7"/>
      <c r="L2" s="7"/>
      <c r="M2" s="7"/>
      <c r="N2" s="7"/>
      <c r="O2" s="7"/>
      <c r="P2" s="7"/>
      <c r="Q2" s="7"/>
    </row>
    <row r="3" spans="1:17" ht="43.2" x14ac:dyDescent="0.3">
      <c r="B3" s="10" t="s">
        <v>6</v>
      </c>
      <c r="C3" s="10" t="s">
        <v>39</v>
      </c>
      <c r="D3" s="11" t="s">
        <v>7</v>
      </c>
      <c r="E3" s="10" t="s">
        <v>37</v>
      </c>
      <c r="F3" s="10" t="s">
        <v>8</v>
      </c>
      <c r="G3" s="10" t="s">
        <v>9</v>
      </c>
      <c r="H3" s="10" t="s">
        <v>10</v>
      </c>
      <c r="I3" s="10" t="s">
        <v>11</v>
      </c>
    </row>
    <row r="4" spans="1:17" x14ac:dyDescent="0.3">
      <c r="A4" s="12" t="s">
        <v>3</v>
      </c>
      <c r="B4" s="13" t="s">
        <v>5</v>
      </c>
      <c r="C4" s="13"/>
      <c r="D4" s="14">
        <v>1</v>
      </c>
      <c r="E4" s="14"/>
      <c r="F4" s="15"/>
      <c r="G4" s="16">
        <f>G16*D4</f>
        <v>0</v>
      </c>
      <c r="H4" s="16">
        <v>175641.5</v>
      </c>
      <c r="I4" s="17" t="str">
        <f>IF(G4&gt;(H4), "No válido","Válido")</f>
        <v>Válido</v>
      </c>
    </row>
    <row r="5" spans="1:17" x14ac:dyDescent="0.3">
      <c r="B5" s="18" t="s">
        <v>26</v>
      </c>
      <c r="C5" s="19">
        <v>45535</v>
      </c>
      <c r="D5" s="20">
        <v>10</v>
      </c>
      <c r="E5" s="21">
        <f t="shared" ref="E5:E15" si="0">IF($C5="",H$45,IF($C5&lt;$D$45,H$45,IF($C5&gt;$G$45,0,      TRUNC(DAYS360($C5+1,$G$45+1)/30) + (1-(DAY($C5)/DAY(EOMONTH($C5,0)))) * 30 / DAY(EOMONTH($C5,0))      )))</f>
        <v>24</v>
      </c>
      <c r="F5" s="1"/>
      <c r="G5" s="22">
        <f>E5*F5*D5</f>
        <v>0</v>
      </c>
      <c r="H5" s="23">
        <v>237023.35999999999</v>
      </c>
      <c r="I5" s="24">
        <f>(H5/1.15)</f>
        <v>206107.2695652174</v>
      </c>
      <c r="K5" s="25"/>
      <c r="M5" s="26"/>
    </row>
    <row r="6" spans="1:17" x14ac:dyDescent="0.3">
      <c r="B6" s="18" t="s">
        <v>27</v>
      </c>
      <c r="C6" s="19">
        <v>45535</v>
      </c>
      <c r="D6" s="20">
        <v>4</v>
      </c>
      <c r="E6" s="21">
        <f t="shared" si="0"/>
        <v>24</v>
      </c>
      <c r="F6" s="1"/>
      <c r="G6" s="22">
        <f t="shared" ref="G6:G15" si="1">E6*F6*D6</f>
        <v>0</v>
      </c>
      <c r="H6" s="23"/>
      <c r="I6" s="24"/>
      <c r="K6" s="25"/>
      <c r="M6" s="26"/>
    </row>
    <row r="7" spans="1:17" x14ac:dyDescent="0.3">
      <c r="B7" s="18" t="s">
        <v>28</v>
      </c>
      <c r="C7" s="19">
        <v>45535</v>
      </c>
      <c r="D7" s="20">
        <v>5</v>
      </c>
      <c r="E7" s="21">
        <f t="shared" si="0"/>
        <v>24</v>
      </c>
      <c r="F7" s="1"/>
      <c r="G7" s="22">
        <f t="shared" si="1"/>
        <v>0</v>
      </c>
      <c r="H7" s="23"/>
      <c r="I7" s="24"/>
      <c r="K7" s="25"/>
      <c r="M7" s="26"/>
    </row>
    <row r="8" spans="1:17" x14ac:dyDescent="0.3">
      <c r="B8" s="18" t="s">
        <v>29</v>
      </c>
      <c r="C8" s="19">
        <v>45535</v>
      </c>
      <c r="D8" s="20">
        <v>10</v>
      </c>
      <c r="E8" s="21">
        <f t="shared" si="0"/>
        <v>24</v>
      </c>
      <c r="F8" s="1"/>
      <c r="G8" s="22">
        <f t="shared" si="1"/>
        <v>0</v>
      </c>
      <c r="H8" s="23"/>
      <c r="I8" s="24"/>
      <c r="K8" s="25"/>
      <c r="M8" s="26"/>
    </row>
    <row r="9" spans="1:17" x14ac:dyDescent="0.3">
      <c r="B9" s="18" t="s">
        <v>30</v>
      </c>
      <c r="C9" s="19">
        <v>45535</v>
      </c>
      <c r="D9" s="20">
        <v>10</v>
      </c>
      <c r="E9" s="21">
        <f t="shared" si="0"/>
        <v>24</v>
      </c>
      <c r="F9" s="1"/>
      <c r="G9" s="22">
        <f t="shared" si="1"/>
        <v>0</v>
      </c>
      <c r="H9" s="23"/>
      <c r="I9" s="24"/>
      <c r="K9" s="25"/>
      <c r="M9" s="26"/>
    </row>
    <row r="10" spans="1:17" x14ac:dyDescent="0.3">
      <c r="B10" s="18" t="s">
        <v>31</v>
      </c>
      <c r="C10" s="19">
        <v>45535</v>
      </c>
      <c r="D10" s="20">
        <v>10</v>
      </c>
      <c r="E10" s="21">
        <f t="shared" si="0"/>
        <v>24</v>
      </c>
      <c r="F10" s="1"/>
      <c r="G10" s="22">
        <f t="shared" si="1"/>
        <v>0</v>
      </c>
      <c r="H10" s="23"/>
      <c r="I10" s="24"/>
      <c r="K10" s="25"/>
      <c r="M10" s="26"/>
    </row>
    <row r="11" spans="1:17" x14ac:dyDescent="0.3">
      <c r="B11" s="18" t="s">
        <v>32</v>
      </c>
      <c r="C11" s="19">
        <v>45535</v>
      </c>
      <c r="D11" s="20">
        <v>9</v>
      </c>
      <c r="E11" s="21">
        <f t="shared" si="0"/>
        <v>24</v>
      </c>
      <c r="F11" s="1"/>
      <c r="G11" s="22">
        <f t="shared" si="1"/>
        <v>0</v>
      </c>
      <c r="H11" s="23"/>
      <c r="I11" s="24"/>
      <c r="K11" s="25"/>
      <c r="M11" s="26"/>
    </row>
    <row r="12" spans="1:17" x14ac:dyDescent="0.3">
      <c r="B12" s="18" t="s">
        <v>33</v>
      </c>
      <c r="C12" s="19">
        <v>45535</v>
      </c>
      <c r="D12" s="20">
        <v>15</v>
      </c>
      <c r="E12" s="21">
        <f t="shared" si="0"/>
        <v>24</v>
      </c>
      <c r="F12" s="1"/>
      <c r="G12" s="22">
        <f t="shared" si="1"/>
        <v>0</v>
      </c>
      <c r="H12" s="23"/>
      <c r="I12" s="24"/>
      <c r="K12" s="25"/>
      <c r="M12" s="26"/>
    </row>
    <row r="13" spans="1:17" x14ac:dyDescent="0.3">
      <c r="B13" s="18" t="s">
        <v>34</v>
      </c>
      <c r="C13" s="19">
        <v>45535</v>
      </c>
      <c r="D13" s="20">
        <v>8</v>
      </c>
      <c r="E13" s="21">
        <f t="shared" si="0"/>
        <v>24</v>
      </c>
      <c r="F13" s="1"/>
      <c r="G13" s="22">
        <f t="shared" si="1"/>
        <v>0</v>
      </c>
      <c r="H13" s="23"/>
      <c r="I13" s="24"/>
      <c r="K13" s="25"/>
      <c r="M13" s="26"/>
    </row>
    <row r="14" spans="1:17" x14ac:dyDescent="0.3">
      <c r="B14" s="18" t="s">
        <v>35</v>
      </c>
      <c r="C14" s="19">
        <v>46053</v>
      </c>
      <c r="D14" s="20">
        <v>8</v>
      </c>
      <c r="E14" s="21">
        <f t="shared" si="0"/>
        <v>7</v>
      </c>
      <c r="F14" s="1"/>
      <c r="G14" s="22">
        <f t="shared" si="1"/>
        <v>0</v>
      </c>
      <c r="H14" s="23"/>
      <c r="I14" s="24"/>
      <c r="K14" s="25"/>
      <c r="M14" s="26"/>
    </row>
    <row r="15" spans="1:17" x14ac:dyDescent="0.3">
      <c r="B15" s="18" t="s">
        <v>36</v>
      </c>
      <c r="C15" s="19">
        <v>46053</v>
      </c>
      <c r="D15" s="20">
        <v>9</v>
      </c>
      <c r="E15" s="21">
        <f t="shared" si="0"/>
        <v>7</v>
      </c>
      <c r="F15" s="1"/>
      <c r="G15" s="22">
        <f t="shared" si="1"/>
        <v>0</v>
      </c>
      <c r="H15" s="23"/>
      <c r="I15" s="24"/>
      <c r="K15" s="25"/>
      <c r="M15" s="26"/>
    </row>
    <row r="16" spans="1:17" x14ac:dyDescent="0.3">
      <c r="B16" s="27" t="s">
        <v>12</v>
      </c>
      <c r="C16" s="27"/>
      <c r="F16" s="28"/>
      <c r="G16" s="29">
        <f>SUM(G5:G15)</f>
        <v>0</v>
      </c>
      <c r="H16" s="30"/>
      <c r="I16" s="24"/>
    </row>
    <row r="17" spans="1:10" x14ac:dyDescent="0.3">
      <c r="B17" s="27"/>
      <c r="C17" s="27"/>
      <c r="F17" s="28"/>
      <c r="G17" s="29"/>
      <c r="H17" s="30"/>
      <c r="I17" s="24"/>
    </row>
    <row r="18" spans="1:10" x14ac:dyDescent="0.3">
      <c r="A18" s="12" t="s">
        <v>4</v>
      </c>
      <c r="B18" s="13" t="s">
        <v>1</v>
      </c>
      <c r="C18" s="13"/>
      <c r="D18" s="14">
        <v>1</v>
      </c>
      <c r="E18" s="14"/>
      <c r="F18" s="15"/>
      <c r="G18" s="16">
        <f>G20*D18</f>
        <v>0</v>
      </c>
      <c r="H18" s="16">
        <v>21250</v>
      </c>
      <c r="I18" s="17" t="str">
        <f>IF(G18&gt;(H18), "No válido","Válido")</f>
        <v>Válido</v>
      </c>
    </row>
    <row r="19" spans="1:10" x14ac:dyDescent="0.3">
      <c r="B19" s="31" t="s">
        <v>40</v>
      </c>
      <c r="C19" s="18" t="s">
        <v>38</v>
      </c>
      <c r="D19" s="21">
        <v>25</v>
      </c>
      <c r="E19" s="21" t="s">
        <v>38</v>
      </c>
      <c r="F19" s="1"/>
      <c r="G19" s="22">
        <f>D19*F19</f>
        <v>0</v>
      </c>
      <c r="H19" s="23">
        <v>25.16</v>
      </c>
      <c r="I19" s="24">
        <f>(H19/1.15)</f>
        <v>21.878260869565221</v>
      </c>
    </row>
    <row r="20" spans="1:10" x14ac:dyDescent="0.3">
      <c r="B20" s="27" t="s">
        <v>13</v>
      </c>
      <c r="C20" s="27"/>
      <c r="F20" s="28"/>
      <c r="G20" s="29">
        <f>SUM(G19:G19)</f>
        <v>0</v>
      </c>
      <c r="H20" s="30"/>
      <c r="I20" s="24"/>
    </row>
    <row r="21" spans="1:10" x14ac:dyDescent="0.3">
      <c r="B21" s="27"/>
      <c r="C21" s="27"/>
      <c r="F21" s="28"/>
      <c r="G21" s="29"/>
      <c r="H21" s="30"/>
      <c r="I21" s="24"/>
    </row>
    <row r="22" spans="1:10" x14ac:dyDescent="0.3">
      <c r="B22" s="27"/>
      <c r="C22" s="27"/>
      <c r="F22" s="28"/>
      <c r="G22" s="29"/>
      <c r="H22" s="5"/>
      <c r="I22" s="24"/>
    </row>
    <row r="23" spans="1:10" x14ac:dyDescent="0.3">
      <c r="B23" s="27"/>
      <c r="C23" s="27"/>
      <c r="F23" s="28"/>
      <c r="G23" s="29"/>
      <c r="H23" s="5"/>
      <c r="I23" s="24"/>
    </row>
    <row r="24" spans="1:10" x14ac:dyDescent="0.3">
      <c r="B24" s="27" t="s">
        <v>14</v>
      </c>
      <c r="C24" s="27"/>
      <c r="F24" s="28"/>
      <c r="G24" s="29">
        <f>SUM(,G18,G4)</f>
        <v>0</v>
      </c>
      <c r="H24" s="5"/>
      <c r="I24" s="24"/>
    </row>
    <row r="25" spans="1:10" x14ac:dyDescent="0.3">
      <c r="B25" s="32"/>
      <c r="C25" s="32"/>
      <c r="D25" s="33"/>
      <c r="E25" s="33"/>
      <c r="F25" s="33"/>
      <c r="G25" s="34"/>
      <c r="H25" s="5"/>
      <c r="I25" s="5"/>
    </row>
    <row r="26" spans="1:10" x14ac:dyDescent="0.3">
      <c r="G26" s="25"/>
      <c r="H26" s="5"/>
      <c r="I26" s="5"/>
    </row>
    <row r="27" spans="1:10" x14ac:dyDescent="0.3">
      <c r="B27" s="35" t="s">
        <v>15</v>
      </c>
      <c r="C27" s="35"/>
      <c r="D27" s="36"/>
      <c r="E27" s="36"/>
      <c r="F27" s="37"/>
      <c r="G27" s="29">
        <f>ROUND(G24,2)</f>
        <v>0</v>
      </c>
      <c r="H27" s="5"/>
      <c r="I27" s="5"/>
    </row>
    <row r="28" spans="1:10" x14ac:dyDescent="0.3">
      <c r="B28" s="38"/>
      <c r="C28" s="38"/>
      <c r="D28" s="39"/>
      <c r="E28" s="39"/>
      <c r="F28" s="40"/>
      <c r="G28" s="41"/>
      <c r="H28" s="5"/>
      <c r="I28" s="5"/>
    </row>
    <row r="29" spans="1:10" x14ac:dyDescent="0.3">
      <c r="B29" s="9" t="s">
        <v>16</v>
      </c>
      <c r="C29" s="9"/>
      <c r="F29" s="2"/>
      <c r="G29" s="29">
        <f>G27*F29</f>
        <v>0</v>
      </c>
      <c r="H29" s="5"/>
      <c r="I29" s="5"/>
    </row>
    <row r="30" spans="1:10" x14ac:dyDescent="0.3">
      <c r="B30" s="9"/>
      <c r="C30" s="9"/>
      <c r="F30" s="42"/>
      <c r="G30" s="43"/>
      <c r="H30" s="5"/>
      <c r="I30" s="5"/>
    </row>
    <row r="31" spans="1:10" x14ac:dyDescent="0.3">
      <c r="B31" s="9" t="s">
        <v>17</v>
      </c>
      <c r="C31" s="9"/>
      <c r="F31" s="2"/>
      <c r="G31" s="29">
        <f>G27*F31</f>
        <v>0</v>
      </c>
      <c r="H31" s="44"/>
      <c r="I31" s="44"/>
      <c r="J31" s="44"/>
    </row>
    <row r="32" spans="1:10" x14ac:dyDescent="0.3">
      <c r="B32" s="9"/>
      <c r="C32" s="9"/>
      <c r="F32" s="42"/>
      <c r="G32" s="43"/>
      <c r="H32" s="44"/>
      <c r="I32" s="44"/>
      <c r="J32" s="44"/>
    </row>
    <row r="33" spans="2:10" x14ac:dyDescent="0.3">
      <c r="B33" s="9" t="s">
        <v>18</v>
      </c>
      <c r="C33" s="9"/>
      <c r="F33" s="42"/>
      <c r="G33" s="29">
        <f>G27+G29+G31</f>
        <v>0</v>
      </c>
      <c r="H33" s="44"/>
      <c r="I33" s="44"/>
      <c r="J33" s="44"/>
    </row>
    <row r="34" spans="2:10" x14ac:dyDescent="0.3">
      <c r="B34" s="9"/>
      <c r="C34" s="9"/>
      <c r="F34" s="42"/>
      <c r="G34" s="43"/>
    </row>
    <row r="35" spans="2:10" x14ac:dyDescent="0.3">
      <c r="B35" s="9" t="s">
        <v>2</v>
      </c>
      <c r="C35" s="9"/>
      <c r="F35" s="3">
        <v>0.21</v>
      </c>
      <c r="G35" s="29">
        <f>G33*0.21</f>
        <v>0</v>
      </c>
      <c r="H35" s="44"/>
      <c r="I35" s="44"/>
      <c r="J35" s="44"/>
    </row>
    <row r="36" spans="2:10" x14ac:dyDescent="0.3">
      <c r="G36" s="45"/>
    </row>
    <row r="37" spans="2:10" x14ac:dyDescent="0.3">
      <c r="B37" s="9" t="s">
        <v>19</v>
      </c>
      <c r="C37" s="9"/>
      <c r="G37" s="29">
        <f>G33+G35</f>
        <v>0</v>
      </c>
      <c r="H37" s="46"/>
      <c r="I37" s="46"/>
      <c r="J37" s="46"/>
    </row>
    <row r="38" spans="2:10" x14ac:dyDescent="0.3">
      <c r="B38" s="47"/>
      <c r="C38" s="47"/>
      <c r="D38" s="47" t="s">
        <v>20</v>
      </c>
      <c r="E38" s="47"/>
      <c r="G38" s="25"/>
    </row>
    <row r="39" spans="2:10" x14ac:dyDescent="0.3">
      <c r="D39" s="47"/>
      <c r="E39" s="47"/>
      <c r="G39" s="25"/>
      <c r="H39" s="48"/>
      <c r="I39" s="48"/>
      <c r="J39" s="48"/>
    </row>
    <row r="40" spans="2:10" x14ac:dyDescent="0.3">
      <c r="B40" s="44"/>
      <c r="C40" s="44"/>
      <c r="D40" s="44"/>
      <c r="E40" s="44"/>
      <c r="F40" s="44"/>
      <c r="G40" s="44"/>
    </row>
    <row r="41" spans="2:10" ht="28.2" x14ac:dyDescent="0.3">
      <c r="B41" s="49" t="s">
        <v>21</v>
      </c>
      <c r="C41" s="49"/>
      <c r="D41" s="44"/>
      <c r="E41" s="44"/>
      <c r="F41" s="44"/>
      <c r="G41" s="44"/>
      <c r="H41" s="48"/>
      <c r="I41" s="48"/>
      <c r="J41" s="48"/>
    </row>
    <row r="42" spans="2:10" x14ac:dyDescent="0.3">
      <c r="D42" s="44"/>
      <c r="E42" s="44"/>
      <c r="F42" s="44"/>
      <c r="G42" s="44"/>
      <c r="H42" s="48"/>
      <c r="I42" s="48"/>
      <c r="J42" s="48"/>
    </row>
    <row r="43" spans="2:10" ht="27" x14ac:dyDescent="0.3">
      <c r="B43" s="50" t="s">
        <v>22</v>
      </c>
      <c r="C43" s="50"/>
      <c r="D43" s="44"/>
      <c r="E43" s="44"/>
      <c r="F43" s="44"/>
      <c r="G43" s="44"/>
    </row>
    <row r="44" spans="2:10" x14ac:dyDescent="0.3">
      <c r="B44" s="48"/>
      <c r="C44" s="48"/>
      <c r="D44" s="48"/>
      <c r="E44" s="48"/>
      <c r="F44" s="48"/>
      <c r="G44" s="48"/>
    </row>
    <row r="45" spans="2:10" x14ac:dyDescent="0.3">
      <c r="B45" s="51" t="s">
        <v>25</v>
      </c>
      <c r="C45" s="52" t="s">
        <v>0</v>
      </c>
      <c r="D45" s="53">
        <v>45536</v>
      </c>
      <c r="E45" s="53"/>
      <c r="F45" s="52" t="s">
        <v>24</v>
      </c>
      <c r="G45" s="53">
        <v>46265</v>
      </c>
      <c r="H45" s="54">
        <f>DAYS360(D45,G45+1)/30</f>
        <v>24</v>
      </c>
    </row>
    <row r="46" spans="2:10" x14ac:dyDescent="0.3">
      <c r="B46" s="48"/>
      <c r="C46" s="48"/>
      <c r="D46" s="48"/>
      <c r="E46" s="48"/>
      <c r="F46" s="48"/>
      <c r="G46" s="48"/>
    </row>
  </sheetData>
  <sheetProtection algorithmName="SHA-512" hashValue="pIJEWtrH8EfIk3fYjKmFih9+lc3e+FJkgd2JTjKjRaY45UaBsxGnWgVh+HtqOPZ59yBh7sh/TmcEH0TQ3NEdhQ==" saltValue="tXnWZt0QHRIL/yfk9OwhNQ==" spinCount="100000" sheet="1" selectLockedCells="1"/>
  <mergeCells count="1">
    <mergeCell ref="A1:G1"/>
  </mergeCells>
  <conditionalFormatting sqref="I4 I18">
    <cfRule type="cellIs" dxfId="1" priority="5" operator="equal">
      <formula>"Válido"</formula>
    </cfRule>
    <cfRule type="cellIs" dxfId="0" priority="6" operator="equal">
      <formula>"No válido"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2023-11-27T12:38:15Z</dcterms:created>
  <dcterms:modified xsi:type="dcterms:W3CDTF">2024-03-20T10:13:57Z</dcterms:modified>
</cp:coreProperties>
</file>