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13_ncr:1_{2E0AB6C1-10A1-4C36-BFDF-92754EF5E41B}" xr6:coauthVersionLast="47" xr6:coauthVersionMax="47" xr10:uidLastSave="{00000000-0000-0000-0000-000000000000}"/>
  <bookViews>
    <workbookView xWindow="-108" yWindow="-13068" windowWidth="23256" windowHeight="12576" xr2:uid="{00000000-000D-0000-FFFF-FFFF00000000}"/>
  </bookViews>
  <sheets>
    <sheet name="Lote 2 CTI Feria de Madrid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0" l="1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E46" i="10"/>
  <c r="E47" i="10"/>
  <c r="E45" i="10"/>
  <c r="E44" i="10"/>
  <c r="E43" i="10"/>
  <c r="E42" i="10"/>
  <c r="E41" i="10"/>
  <c r="E34" i="10"/>
  <c r="E40" i="10"/>
  <c r="E39" i="10"/>
  <c r="E38" i="10"/>
  <c r="E37" i="10"/>
  <c r="E36" i="10"/>
  <c r="E35" i="10"/>
  <c r="E33" i="10"/>
  <c r="G7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G49" i="10" l="1"/>
  <c r="G51" i="10" s="1"/>
  <c r="E49" i="10"/>
  <c r="E51" i="10" s="1"/>
  <c r="G52" i="10" l="1"/>
  <c r="G53" i="10" s="1"/>
  <c r="G57" i="10"/>
  <c r="E52" i="10"/>
  <c r="E53" i="10" s="1"/>
  <c r="C57" i="10" l="1"/>
  <c r="E57" i="10" s="1"/>
  <c r="G59" i="10"/>
  <c r="G60" i="10" s="1"/>
  <c r="F57" i="10" l="1"/>
</calcChain>
</file>

<file path=xl/sharedStrings.xml><?xml version="1.0" encoding="utf-8"?>
<sst xmlns="http://schemas.openxmlformats.org/spreadsheetml/2006/main" count="99" uniqueCount="99">
  <si>
    <t>Descripción</t>
  </si>
  <si>
    <t>Unidades previstas</t>
  </si>
  <si>
    <t>Precio unitario</t>
  </si>
  <si>
    <t>Total</t>
  </si>
  <si>
    <t>Precio unitario ofertado</t>
  </si>
  <si>
    <t>Total ofertado</t>
  </si>
  <si>
    <t>IMPORTE OFERTADO</t>
  </si>
  <si>
    <t>IMPORTE GG</t>
  </si>
  <si>
    <t>IMPORTE BI</t>
  </si>
  <si>
    <t>IMPORTE TOTAL OFERTADO + GG + BI</t>
  </si>
  <si>
    <t>Importe de la oferta (IVA no incluido)</t>
  </si>
  <si>
    <t>IVA</t>
  </si>
  <si>
    <t>TOTAL CON IVA</t>
  </si>
  <si>
    <t>NOTA: Rellenad todas las casillas amarillas</t>
  </si>
  <si>
    <t>IMPORTE GG (%)</t>
  </si>
  <si>
    <t>IMPORTE BI (%)</t>
  </si>
  <si>
    <t>602</t>
  </si>
  <si>
    <t>Cuadro de distribución normalizado</t>
  </si>
  <si>
    <t>607</t>
  </si>
  <si>
    <t>Nuevas acometidas</t>
  </si>
  <si>
    <t>80</t>
  </si>
  <si>
    <t>Cuadro de Maniobras</t>
  </si>
  <si>
    <t>672</t>
  </si>
  <si>
    <t>2 Nuevas Acometidas de cable de SOCORRO a CGBT</t>
  </si>
  <si>
    <t>606</t>
  </si>
  <si>
    <t>Retranqueo de acometidas</t>
  </si>
  <si>
    <t>671</t>
  </si>
  <si>
    <t>2 Nuevas Acometidas de cable de CT a CGBT</t>
  </si>
  <si>
    <t>601</t>
  </si>
  <si>
    <t>Situación provisional durante traslado de servicios</t>
  </si>
  <si>
    <t>Cuadro distribución red T1/T2</t>
  </si>
  <si>
    <t>603</t>
  </si>
  <si>
    <t>Cuadro de distribución para equipos de 1 fuente de alimentación</t>
  </si>
  <si>
    <t>45</t>
  </si>
  <si>
    <t>68</t>
  </si>
  <si>
    <t>Transformador de aislamiento TA/TB</t>
  </si>
  <si>
    <t>1103</t>
  </si>
  <si>
    <t>Implementación en COMMIT de auditorías por CPD</t>
  </si>
  <si>
    <t>1201</t>
  </si>
  <si>
    <t>Programación de autómata de Cuadro de Distribución</t>
  </si>
  <si>
    <t>48</t>
  </si>
  <si>
    <t>Cuadro distribución de Socorro</t>
  </si>
  <si>
    <t>701</t>
  </si>
  <si>
    <t>Instalación adicional de Servicios Comunes</t>
  </si>
  <si>
    <t>682</t>
  </si>
  <si>
    <t>By-Pass Externo para Trafo de Aislamiento</t>
  </si>
  <si>
    <t>1202</t>
  </si>
  <si>
    <t>Programación de SAI</t>
  </si>
  <si>
    <t>711</t>
  </si>
  <si>
    <t>Nuevo Cuadro y reordenamiento de servicios en CGBT</t>
  </si>
  <si>
    <t>E03</t>
  </si>
  <si>
    <t>Conmutación C1/C2</t>
  </si>
  <si>
    <t>81</t>
  </si>
  <si>
    <t>Cuadro SAI para equipos de una sola fuente de alimenatción</t>
  </si>
  <si>
    <t>681</t>
  </si>
  <si>
    <t>Protección de entrada a Trafo de Aislamiento</t>
  </si>
  <si>
    <t>1203</t>
  </si>
  <si>
    <t>Programación de Cuadro de Maniobras</t>
  </si>
  <si>
    <t>1001</t>
  </si>
  <si>
    <t>Cable UTP</t>
  </si>
  <si>
    <t>65</t>
  </si>
  <si>
    <t>Legalización de instalaciones</t>
  </si>
  <si>
    <t>1003</t>
  </si>
  <si>
    <t>Cableado de conexión SAI - Autómata</t>
  </si>
  <si>
    <t>1209</t>
  </si>
  <si>
    <t>Autómata de Servicios Comunes</t>
  </si>
  <si>
    <t>1102</t>
  </si>
  <si>
    <t>Corrección de defectos en auditorías</t>
  </si>
  <si>
    <t>1101</t>
  </si>
  <si>
    <t>Auditoría para telemando, estados y alarmas</t>
  </si>
  <si>
    <t>66</t>
  </si>
  <si>
    <t>Documentación As-Built</t>
  </si>
  <si>
    <t>53</t>
  </si>
  <si>
    <t>Pruebas</t>
  </si>
  <si>
    <t>63</t>
  </si>
  <si>
    <t>Puesta a Tierra de neutro de trafo de aislamiento</t>
  </si>
  <si>
    <t>751</t>
  </si>
  <si>
    <t>Demolición de pared entre Pasillo y Sala de Cuadros</t>
  </si>
  <si>
    <t>64</t>
  </si>
  <si>
    <t>Retranqueo actual acometida T2 a CGBT</t>
  </si>
  <si>
    <t>67</t>
  </si>
  <si>
    <t>Retranqueo actual acometida T1 a CGBT</t>
  </si>
  <si>
    <t>756</t>
  </si>
  <si>
    <t>Pintura en paredes de las dependencias del CGBT</t>
  </si>
  <si>
    <t>1002</t>
  </si>
  <si>
    <t>Switch Ethernet</t>
  </si>
  <si>
    <t>60</t>
  </si>
  <si>
    <t>Revisión de independencia de tierras entre módulos CGBT</t>
  </si>
  <si>
    <t>757</t>
  </si>
  <si>
    <t>Retirada de escombros a reciclaje</t>
  </si>
  <si>
    <t>755</t>
  </si>
  <si>
    <t>Reinstalación de la Puerta existente</t>
  </si>
  <si>
    <t>754</t>
  </si>
  <si>
    <t>Construcción de Nuevo Tabique de Sala de Cuadros</t>
  </si>
  <si>
    <t>752</t>
  </si>
  <si>
    <t>Desmontaje de Puerta de Acceso a Sala de Cuadros</t>
  </si>
  <si>
    <t>Código</t>
  </si>
  <si>
    <t>Traslado de Máquinas Expendedoras</t>
  </si>
  <si>
    <t>NOTA: 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</si>
</sst>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7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theme="4" tint="0.5999938962981048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59999389629810485"/>
      </patternFill>
    </fill>
    <fill>
      <patternFill patternType="solid">
        <fgColor rgb="FFFFFF00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Alignment="1">
      <alignment vertical="center" wrapText="1"/>
    </xf>
    <xf numFmtId="164" fontId="3" fillId="7" borderId="6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3" fillId="9" borderId="1" xfId="0" applyNumberFormat="1" applyFont="1" applyFill="1" applyBorder="1" applyAlignment="1">
      <alignment vertical="center" wrapText="1"/>
    </xf>
    <xf numFmtId="164" fontId="3" fillId="10" borderId="1" xfId="0" applyNumberFormat="1" applyFont="1" applyFill="1" applyBorder="1" applyAlignment="1">
      <alignment vertical="center" wrapText="1"/>
    </xf>
    <xf numFmtId="164" fontId="3" fillId="11" borderId="1" xfId="0" applyNumberFormat="1" applyFont="1" applyFill="1" applyBorder="1" applyAlignment="1">
      <alignment vertical="center" wrapText="1"/>
    </xf>
    <xf numFmtId="164" fontId="3" fillId="10" borderId="1" xfId="0" applyNumberFormat="1" applyFont="1" applyFill="1" applyBorder="1" applyAlignment="1">
      <alignment horizontal="right" vertical="center" wrapText="1"/>
    </xf>
    <xf numFmtId="164" fontId="3" fillId="9" borderId="1" xfId="0" applyNumberFormat="1" applyFont="1" applyFill="1" applyBorder="1" applyAlignment="1">
      <alignment horizontal="right" vertical="center" wrapText="1"/>
    </xf>
    <xf numFmtId="164" fontId="3" fillId="11" borderId="1" xfId="0" applyNumberFormat="1" applyFont="1" applyFill="1" applyBorder="1" applyAlignment="1">
      <alignment horizontal="right" vertical="center" wrapText="1"/>
    </xf>
    <xf numFmtId="0" fontId="5" fillId="8" borderId="1" xfId="0" applyFont="1" applyFill="1" applyBorder="1" applyAlignment="1" applyProtection="1">
      <alignment horizontal="center" wrapText="1"/>
      <protection locked="0"/>
    </xf>
    <xf numFmtId="10" fontId="0" fillId="9" borderId="2" xfId="0" applyNumberFormat="1" applyFill="1" applyBorder="1" applyAlignment="1">
      <alignment horizontal="center"/>
    </xf>
    <xf numFmtId="0" fontId="5" fillId="8" borderId="2" xfId="0" applyFont="1" applyFill="1" applyBorder="1" applyAlignment="1" applyProtection="1">
      <alignment horizontal="center" wrapText="1"/>
      <protection locked="0"/>
    </xf>
    <xf numFmtId="164" fontId="4" fillId="7" borderId="1" xfId="0" applyNumberFormat="1" applyFon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 applyProtection="1">
      <alignment horizontal="center" wrapText="1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31808755-1AB4-42EE-A74C-63EAE606CC9D}"/>
  </cellStyles>
  <dxfs count="0"/>
  <tableStyles count="0" defaultTableStyle="TableStyleMedium2" defaultPivotStyle="PivotStyleLight16"/>
  <colors>
    <mruColors>
      <color rgb="FFF0FFF0"/>
      <color rgb="FF5B5E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CC05-E0C4-483A-B592-674402D70686}">
  <dimension ref="A2:I63"/>
  <sheetViews>
    <sheetView tabSelected="1" workbookViewId="0">
      <selection activeCell="K7" sqref="K7"/>
    </sheetView>
  </sheetViews>
  <sheetFormatPr baseColWidth="10" defaultColWidth="11.5546875" defaultRowHeight="9.6" x14ac:dyDescent="0.3"/>
  <cols>
    <col min="1" max="1" width="13.6640625" style="33" customWidth="1"/>
    <col min="2" max="2" width="45" style="3" customWidth="1"/>
    <col min="3" max="3" width="7.88671875" style="13" customWidth="1"/>
    <col min="4" max="4" width="7.109375" style="3" customWidth="1"/>
    <col min="5" max="5" width="10.88671875" style="13" customWidth="1"/>
    <col min="6" max="7" width="14.88671875" style="13" bestFit="1" customWidth="1"/>
    <col min="8" max="8" width="3.5546875" style="3" customWidth="1"/>
    <col min="9" max="16384" width="11.5546875" style="3"/>
  </cols>
  <sheetData>
    <row r="2" spans="1:9" x14ac:dyDescent="0.3">
      <c r="A2" s="41" t="s">
        <v>13</v>
      </c>
      <c r="B2" s="41"/>
      <c r="C2" s="41"/>
      <c r="D2" s="41"/>
      <c r="E2" s="41"/>
      <c r="F2" s="41"/>
      <c r="G2" s="42"/>
    </row>
    <row r="4" spans="1:9" x14ac:dyDescent="0.3">
      <c r="A4" s="41" t="s">
        <v>98</v>
      </c>
      <c r="B4" s="41"/>
      <c r="C4" s="41"/>
      <c r="D4" s="41"/>
      <c r="E4" s="41"/>
      <c r="F4" s="41"/>
      <c r="G4" s="42"/>
    </row>
    <row r="6" spans="1:9" ht="19.2" x14ac:dyDescent="0.3">
      <c r="A6" s="1" t="s">
        <v>96</v>
      </c>
      <c r="B6" s="1" t="s">
        <v>0</v>
      </c>
      <c r="C6" s="2" t="s">
        <v>2</v>
      </c>
      <c r="D6" s="1" t="s">
        <v>1</v>
      </c>
      <c r="E6" s="2" t="s">
        <v>3</v>
      </c>
      <c r="F6" s="2" t="s">
        <v>4</v>
      </c>
      <c r="G6" s="2" t="s">
        <v>5</v>
      </c>
    </row>
    <row r="7" spans="1:9" ht="12" customHeight="1" x14ac:dyDescent="0.3">
      <c r="A7" s="17" t="s">
        <v>16</v>
      </c>
      <c r="B7" s="4" t="s">
        <v>17</v>
      </c>
      <c r="C7" s="5">
        <v>31664.38</v>
      </c>
      <c r="D7" s="4">
        <v>2</v>
      </c>
      <c r="E7" s="5">
        <f t="shared" ref="E7:E40" si="0">+C7*D7</f>
        <v>63328.76</v>
      </c>
      <c r="F7" s="21"/>
      <c r="G7" s="5">
        <f>+F7*D7</f>
        <v>0</v>
      </c>
      <c r="I7" s="13"/>
    </row>
    <row r="8" spans="1:9" ht="12" customHeight="1" x14ac:dyDescent="0.3">
      <c r="A8" s="16" t="s">
        <v>20</v>
      </c>
      <c r="B8" s="6" t="s">
        <v>21</v>
      </c>
      <c r="C8" s="7">
        <v>58348</v>
      </c>
      <c r="D8" s="6">
        <v>1</v>
      </c>
      <c r="E8" s="7">
        <f t="shared" si="0"/>
        <v>58348</v>
      </c>
      <c r="F8" s="20"/>
      <c r="G8" s="7">
        <f t="shared" ref="G8:G47" si="1">+F8*D8</f>
        <v>0</v>
      </c>
      <c r="I8" s="13"/>
    </row>
    <row r="9" spans="1:9" ht="12" customHeight="1" x14ac:dyDescent="0.3">
      <c r="A9" s="17" t="s">
        <v>33</v>
      </c>
      <c r="B9" s="4" t="s">
        <v>30</v>
      </c>
      <c r="C9" s="5">
        <v>23130.44</v>
      </c>
      <c r="D9" s="4">
        <v>2</v>
      </c>
      <c r="E9" s="5">
        <f t="shared" si="0"/>
        <v>46260.88</v>
      </c>
      <c r="F9" s="21"/>
      <c r="G9" s="5">
        <f t="shared" si="1"/>
        <v>0</v>
      </c>
      <c r="I9" s="13"/>
    </row>
    <row r="10" spans="1:9" ht="12" customHeight="1" x14ac:dyDescent="0.3">
      <c r="A10" s="16" t="s">
        <v>18</v>
      </c>
      <c r="B10" s="6" t="s">
        <v>19</v>
      </c>
      <c r="C10" s="7">
        <v>240</v>
      </c>
      <c r="D10" s="6">
        <v>150</v>
      </c>
      <c r="E10" s="7">
        <f t="shared" si="0"/>
        <v>36000</v>
      </c>
      <c r="F10" s="20"/>
      <c r="G10" s="7">
        <f t="shared" si="1"/>
        <v>0</v>
      </c>
      <c r="I10" s="13"/>
    </row>
    <row r="11" spans="1:9" ht="12" customHeight="1" x14ac:dyDescent="0.3">
      <c r="A11" s="17" t="s">
        <v>40</v>
      </c>
      <c r="B11" s="4" t="s">
        <v>41</v>
      </c>
      <c r="C11" s="5">
        <v>23117.599999999999</v>
      </c>
      <c r="D11" s="4">
        <v>1</v>
      </c>
      <c r="E11" s="5">
        <f t="shared" si="0"/>
        <v>23117.599999999999</v>
      </c>
      <c r="F11" s="21"/>
      <c r="G11" s="5">
        <f t="shared" si="1"/>
        <v>0</v>
      </c>
      <c r="I11" s="13"/>
    </row>
    <row r="12" spans="1:9" ht="12" customHeight="1" x14ac:dyDescent="0.3">
      <c r="A12" s="16" t="s">
        <v>22</v>
      </c>
      <c r="B12" s="6" t="s">
        <v>23</v>
      </c>
      <c r="C12" s="7">
        <v>210</v>
      </c>
      <c r="D12" s="6">
        <v>110</v>
      </c>
      <c r="E12" s="7">
        <f t="shared" si="0"/>
        <v>23100</v>
      </c>
      <c r="F12" s="20"/>
      <c r="G12" s="7">
        <f t="shared" si="1"/>
        <v>0</v>
      </c>
      <c r="I12" s="13"/>
    </row>
    <row r="13" spans="1:9" ht="12" customHeight="1" x14ac:dyDescent="0.3">
      <c r="A13" s="17" t="s">
        <v>26</v>
      </c>
      <c r="B13" s="4" t="s">
        <v>27</v>
      </c>
      <c r="C13" s="5">
        <v>210</v>
      </c>
      <c r="D13" s="4">
        <v>100</v>
      </c>
      <c r="E13" s="5">
        <f t="shared" si="0"/>
        <v>21000</v>
      </c>
      <c r="F13" s="21"/>
      <c r="G13" s="5">
        <f t="shared" si="1"/>
        <v>0</v>
      </c>
      <c r="I13" s="13"/>
    </row>
    <row r="14" spans="1:9" ht="12" customHeight="1" x14ac:dyDescent="0.3">
      <c r="A14" s="16" t="s">
        <v>34</v>
      </c>
      <c r="B14" s="6" t="s">
        <v>35</v>
      </c>
      <c r="C14" s="7">
        <v>9403.0300000000007</v>
      </c>
      <c r="D14" s="6">
        <v>2</v>
      </c>
      <c r="E14" s="7">
        <f t="shared" si="0"/>
        <v>18806.060000000001</v>
      </c>
      <c r="F14" s="20"/>
      <c r="G14" s="7">
        <f t="shared" si="1"/>
        <v>0</v>
      </c>
      <c r="I14" s="13"/>
    </row>
    <row r="15" spans="1:9" ht="12" customHeight="1" x14ac:dyDescent="0.3">
      <c r="A15" s="34" t="s">
        <v>24</v>
      </c>
      <c r="B15" s="8" t="s">
        <v>25</v>
      </c>
      <c r="C15" s="9">
        <v>95</v>
      </c>
      <c r="D15" s="8">
        <v>150</v>
      </c>
      <c r="E15" s="9">
        <f t="shared" si="0"/>
        <v>14250</v>
      </c>
      <c r="F15" s="22"/>
      <c r="G15" s="9">
        <f t="shared" si="1"/>
        <v>0</v>
      </c>
      <c r="I15" s="13"/>
    </row>
    <row r="16" spans="1:9" ht="12" customHeight="1" x14ac:dyDescent="0.3">
      <c r="A16" s="35" t="s">
        <v>48</v>
      </c>
      <c r="B16" s="6" t="s">
        <v>49</v>
      </c>
      <c r="C16" s="7">
        <v>11950</v>
      </c>
      <c r="D16" s="6">
        <v>1</v>
      </c>
      <c r="E16" s="7">
        <f t="shared" si="0"/>
        <v>11950</v>
      </c>
      <c r="F16" s="20"/>
      <c r="G16" s="7">
        <f t="shared" si="1"/>
        <v>0</v>
      </c>
      <c r="I16" s="13"/>
    </row>
    <row r="17" spans="1:9" ht="12" customHeight="1" x14ac:dyDescent="0.3">
      <c r="A17" s="17" t="s">
        <v>50</v>
      </c>
      <c r="B17" s="4" t="s">
        <v>51</v>
      </c>
      <c r="C17" s="5">
        <v>5683.89</v>
      </c>
      <c r="D17" s="4">
        <v>2</v>
      </c>
      <c r="E17" s="5">
        <f t="shared" si="0"/>
        <v>11367.78</v>
      </c>
      <c r="F17" s="21"/>
      <c r="G17" s="5">
        <f t="shared" si="1"/>
        <v>0</v>
      </c>
      <c r="I17" s="13"/>
    </row>
    <row r="18" spans="1:9" ht="12" customHeight="1" x14ac:dyDescent="0.3">
      <c r="A18" s="16" t="s">
        <v>28</v>
      </c>
      <c r="B18" s="6" t="s">
        <v>29</v>
      </c>
      <c r="C18" s="7">
        <v>3000</v>
      </c>
      <c r="D18" s="6">
        <v>3</v>
      </c>
      <c r="E18" s="7">
        <f t="shared" si="0"/>
        <v>9000</v>
      </c>
      <c r="F18" s="20"/>
      <c r="G18" s="7">
        <f t="shared" si="1"/>
        <v>0</v>
      </c>
      <c r="I18" s="13"/>
    </row>
    <row r="19" spans="1:9" ht="12" customHeight="1" x14ac:dyDescent="0.3">
      <c r="A19" s="17" t="s">
        <v>31</v>
      </c>
      <c r="B19" s="4" t="s">
        <v>32</v>
      </c>
      <c r="C19" s="10">
        <v>7777.64</v>
      </c>
      <c r="D19" s="4">
        <v>1</v>
      </c>
      <c r="E19" s="10">
        <f t="shared" si="0"/>
        <v>7777.64</v>
      </c>
      <c r="F19" s="23"/>
      <c r="G19" s="10">
        <f t="shared" si="1"/>
        <v>0</v>
      </c>
      <c r="I19" s="13"/>
    </row>
    <row r="20" spans="1:9" ht="12" customHeight="1" x14ac:dyDescent="0.3">
      <c r="A20" s="16" t="s">
        <v>42</v>
      </c>
      <c r="B20" s="6" t="s">
        <v>43</v>
      </c>
      <c r="C20" s="11">
        <v>7500</v>
      </c>
      <c r="D20" s="6">
        <v>1</v>
      </c>
      <c r="E20" s="11">
        <f t="shared" si="0"/>
        <v>7500</v>
      </c>
      <c r="F20" s="24"/>
      <c r="G20" s="11">
        <f t="shared" si="1"/>
        <v>0</v>
      </c>
      <c r="I20" s="13"/>
    </row>
    <row r="21" spans="1:9" ht="12" customHeight="1" x14ac:dyDescent="0.3">
      <c r="A21" s="34" t="s">
        <v>36</v>
      </c>
      <c r="B21" s="8" t="s">
        <v>37</v>
      </c>
      <c r="C21" s="10">
        <v>6500</v>
      </c>
      <c r="D21" s="8">
        <v>1</v>
      </c>
      <c r="E21" s="10">
        <f t="shared" si="0"/>
        <v>6500</v>
      </c>
      <c r="F21" s="23"/>
      <c r="G21" s="10">
        <f t="shared" si="1"/>
        <v>0</v>
      </c>
      <c r="I21" s="13"/>
    </row>
    <row r="22" spans="1:9" ht="12" customHeight="1" x14ac:dyDescent="0.3">
      <c r="A22" s="16" t="s">
        <v>44</v>
      </c>
      <c r="B22" s="6" t="s">
        <v>45</v>
      </c>
      <c r="C22" s="11">
        <v>3100</v>
      </c>
      <c r="D22" s="6">
        <v>2</v>
      </c>
      <c r="E22" s="11">
        <f t="shared" si="0"/>
        <v>6200</v>
      </c>
      <c r="F22" s="24"/>
      <c r="G22" s="11">
        <f t="shared" si="1"/>
        <v>0</v>
      </c>
      <c r="I22" s="13"/>
    </row>
    <row r="23" spans="1:9" ht="12" customHeight="1" x14ac:dyDescent="0.3">
      <c r="A23" s="17" t="s">
        <v>38</v>
      </c>
      <c r="B23" s="4" t="s">
        <v>39</v>
      </c>
      <c r="C23" s="10">
        <v>1500</v>
      </c>
      <c r="D23" s="4">
        <v>4</v>
      </c>
      <c r="E23" s="10">
        <f t="shared" si="0"/>
        <v>6000</v>
      </c>
      <c r="F23" s="23"/>
      <c r="G23" s="10">
        <f t="shared" si="1"/>
        <v>0</v>
      </c>
      <c r="I23" s="13"/>
    </row>
    <row r="24" spans="1:9" ht="12" customHeight="1" x14ac:dyDescent="0.3">
      <c r="A24" s="16" t="s">
        <v>46</v>
      </c>
      <c r="B24" s="6" t="s">
        <v>47</v>
      </c>
      <c r="C24" s="11">
        <v>1750</v>
      </c>
      <c r="D24" s="6">
        <v>3</v>
      </c>
      <c r="E24" s="11">
        <f t="shared" si="0"/>
        <v>5250</v>
      </c>
      <c r="F24" s="24"/>
      <c r="G24" s="11">
        <f t="shared" si="1"/>
        <v>0</v>
      </c>
      <c r="I24" s="13"/>
    </row>
    <row r="25" spans="1:9" ht="12" customHeight="1" x14ac:dyDescent="0.3">
      <c r="A25" s="34" t="s">
        <v>54</v>
      </c>
      <c r="B25" s="8" t="s">
        <v>55</v>
      </c>
      <c r="C25" s="9">
        <v>1650</v>
      </c>
      <c r="D25" s="8">
        <v>2</v>
      </c>
      <c r="E25" s="9">
        <f t="shared" si="0"/>
        <v>3300</v>
      </c>
      <c r="F25" s="22"/>
      <c r="G25" s="9">
        <f t="shared" si="1"/>
        <v>0</v>
      </c>
      <c r="I25" s="13"/>
    </row>
    <row r="26" spans="1:9" ht="12" customHeight="1" x14ac:dyDescent="0.3">
      <c r="A26" s="16" t="s">
        <v>56</v>
      </c>
      <c r="B26" s="6" t="s">
        <v>57</v>
      </c>
      <c r="C26" s="11">
        <v>3000</v>
      </c>
      <c r="D26" s="6">
        <v>1</v>
      </c>
      <c r="E26" s="11">
        <f t="shared" si="0"/>
        <v>3000</v>
      </c>
      <c r="F26" s="24"/>
      <c r="G26" s="11">
        <f t="shared" si="1"/>
        <v>0</v>
      </c>
      <c r="I26" s="13"/>
    </row>
    <row r="27" spans="1:9" ht="12" customHeight="1" x14ac:dyDescent="0.3">
      <c r="A27" s="34" t="s">
        <v>60</v>
      </c>
      <c r="B27" s="8" t="s">
        <v>61</v>
      </c>
      <c r="C27" s="12">
        <v>2162.16</v>
      </c>
      <c r="D27" s="8">
        <v>1</v>
      </c>
      <c r="E27" s="12">
        <f t="shared" si="0"/>
        <v>2162.16</v>
      </c>
      <c r="F27" s="25"/>
      <c r="G27" s="12">
        <f t="shared" si="1"/>
        <v>0</v>
      </c>
      <c r="I27" s="13"/>
    </row>
    <row r="28" spans="1:9" ht="12" customHeight="1" x14ac:dyDescent="0.3">
      <c r="A28" s="16" t="s">
        <v>52</v>
      </c>
      <c r="B28" s="6" t="s">
        <v>53</v>
      </c>
      <c r="C28" s="11">
        <v>2154</v>
      </c>
      <c r="D28" s="6">
        <v>1</v>
      </c>
      <c r="E28" s="11">
        <f t="shared" si="0"/>
        <v>2154</v>
      </c>
      <c r="F28" s="24"/>
      <c r="G28" s="11">
        <f t="shared" si="1"/>
        <v>0</v>
      </c>
      <c r="I28" s="13"/>
    </row>
    <row r="29" spans="1:9" ht="12" customHeight="1" x14ac:dyDescent="0.3">
      <c r="A29" s="17" t="s">
        <v>76</v>
      </c>
      <c r="B29" s="4" t="s">
        <v>77</v>
      </c>
      <c r="C29" s="5">
        <v>85</v>
      </c>
      <c r="D29" s="4">
        <v>22</v>
      </c>
      <c r="E29" s="5">
        <f t="shared" si="0"/>
        <v>1870</v>
      </c>
      <c r="F29" s="21"/>
      <c r="G29" s="5">
        <f t="shared" si="1"/>
        <v>0</v>
      </c>
      <c r="I29" s="13"/>
    </row>
    <row r="30" spans="1:9" ht="12" customHeight="1" x14ac:dyDescent="0.3">
      <c r="A30" s="16" t="s">
        <v>82</v>
      </c>
      <c r="B30" s="6" t="s">
        <v>83</v>
      </c>
      <c r="C30" s="7">
        <v>22</v>
      </c>
      <c r="D30" s="6">
        <v>82</v>
      </c>
      <c r="E30" s="7">
        <f t="shared" si="0"/>
        <v>1804</v>
      </c>
      <c r="F30" s="20"/>
      <c r="G30" s="7">
        <f t="shared" si="1"/>
        <v>0</v>
      </c>
      <c r="I30" s="13"/>
    </row>
    <row r="31" spans="1:9" ht="12" customHeight="1" x14ac:dyDescent="0.3">
      <c r="A31" s="17" t="s">
        <v>58</v>
      </c>
      <c r="B31" s="4" t="s">
        <v>59</v>
      </c>
      <c r="C31" s="5">
        <v>250</v>
      </c>
      <c r="D31" s="4">
        <v>6</v>
      </c>
      <c r="E31" s="5">
        <f t="shared" si="0"/>
        <v>1500</v>
      </c>
      <c r="F31" s="21"/>
      <c r="G31" s="5">
        <f t="shared" si="1"/>
        <v>0</v>
      </c>
      <c r="I31" s="13"/>
    </row>
    <row r="32" spans="1:9" ht="12" customHeight="1" x14ac:dyDescent="0.3">
      <c r="A32" s="16" t="s">
        <v>62</v>
      </c>
      <c r="B32" s="6" t="s">
        <v>63</v>
      </c>
      <c r="C32" s="7">
        <v>250</v>
      </c>
      <c r="D32" s="6">
        <v>5</v>
      </c>
      <c r="E32" s="7">
        <f t="shared" si="0"/>
        <v>1250</v>
      </c>
      <c r="F32" s="20"/>
      <c r="G32" s="7">
        <f t="shared" si="1"/>
        <v>0</v>
      </c>
      <c r="I32" s="13"/>
    </row>
    <row r="33" spans="1:9" ht="12" customHeight="1" x14ac:dyDescent="0.3">
      <c r="A33" s="17" t="s">
        <v>64</v>
      </c>
      <c r="B33" s="4" t="s">
        <v>65</v>
      </c>
      <c r="C33" s="5">
        <v>1200</v>
      </c>
      <c r="D33" s="4">
        <v>1</v>
      </c>
      <c r="E33" s="5">
        <f t="shared" si="0"/>
        <v>1200</v>
      </c>
      <c r="F33" s="21"/>
      <c r="G33" s="5">
        <f t="shared" si="1"/>
        <v>0</v>
      </c>
      <c r="I33" s="13"/>
    </row>
    <row r="34" spans="1:9" ht="12" customHeight="1" x14ac:dyDescent="0.3">
      <c r="A34" s="16" t="s">
        <v>66</v>
      </c>
      <c r="B34" s="6" t="s">
        <v>67</v>
      </c>
      <c r="C34" s="7">
        <v>1125</v>
      </c>
      <c r="D34" s="6">
        <v>1</v>
      </c>
      <c r="E34" s="5">
        <f t="shared" si="0"/>
        <v>1125</v>
      </c>
      <c r="F34" s="20"/>
      <c r="G34" s="7">
        <f t="shared" si="1"/>
        <v>0</v>
      </c>
      <c r="I34" s="13"/>
    </row>
    <row r="35" spans="1:9" ht="12" customHeight="1" x14ac:dyDescent="0.3">
      <c r="A35" s="17" t="s">
        <v>68</v>
      </c>
      <c r="B35" s="4" t="s">
        <v>69</v>
      </c>
      <c r="C35" s="5">
        <v>1065</v>
      </c>
      <c r="D35" s="4">
        <v>1</v>
      </c>
      <c r="E35" s="5">
        <f t="shared" si="0"/>
        <v>1065</v>
      </c>
      <c r="F35" s="21"/>
      <c r="G35" s="5">
        <f t="shared" si="1"/>
        <v>0</v>
      </c>
      <c r="I35" s="13"/>
    </row>
    <row r="36" spans="1:9" ht="12" customHeight="1" x14ac:dyDescent="0.3">
      <c r="A36" s="16" t="s">
        <v>74</v>
      </c>
      <c r="B36" s="6" t="s">
        <v>75</v>
      </c>
      <c r="C36" s="7">
        <v>530.51</v>
      </c>
      <c r="D36" s="6">
        <v>2</v>
      </c>
      <c r="E36" s="7">
        <f t="shared" si="0"/>
        <v>1061.02</v>
      </c>
      <c r="F36" s="20"/>
      <c r="G36" s="7">
        <f t="shared" si="1"/>
        <v>0</v>
      </c>
      <c r="I36" s="13"/>
    </row>
    <row r="37" spans="1:9" ht="12" customHeight="1" x14ac:dyDescent="0.3">
      <c r="A37" s="34" t="s">
        <v>70</v>
      </c>
      <c r="B37" s="8" t="s">
        <v>71</v>
      </c>
      <c r="C37" s="9">
        <v>940.54</v>
      </c>
      <c r="D37" s="8">
        <v>1</v>
      </c>
      <c r="E37" s="9">
        <f t="shared" si="0"/>
        <v>940.54</v>
      </c>
      <c r="F37" s="22"/>
      <c r="G37" s="9">
        <f t="shared" si="1"/>
        <v>0</v>
      </c>
      <c r="I37" s="13"/>
    </row>
    <row r="38" spans="1:9" ht="12" customHeight="1" x14ac:dyDescent="0.3">
      <c r="A38" s="16" t="s">
        <v>72</v>
      </c>
      <c r="B38" s="6" t="s">
        <v>73</v>
      </c>
      <c r="C38" s="7">
        <v>908.11</v>
      </c>
      <c r="D38" s="6">
        <v>1</v>
      </c>
      <c r="E38" s="7">
        <f t="shared" si="0"/>
        <v>908.11</v>
      </c>
      <c r="F38" s="20"/>
      <c r="G38" s="7">
        <f t="shared" si="1"/>
        <v>0</v>
      </c>
      <c r="I38" s="13"/>
    </row>
    <row r="39" spans="1:9" ht="12" customHeight="1" x14ac:dyDescent="0.3">
      <c r="A39" s="34" t="s">
        <v>78</v>
      </c>
      <c r="B39" s="8" t="s">
        <v>79</v>
      </c>
      <c r="C39" s="9">
        <v>617.16999999999996</v>
      </c>
      <c r="D39" s="8">
        <v>1</v>
      </c>
      <c r="E39" s="9">
        <f t="shared" si="0"/>
        <v>617.16999999999996</v>
      </c>
      <c r="F39" s="22"/>
      <c r="G39" s="9">
        <f t="shared" si="1"/>
        <v>0</v>
      </c>
      <c r="I39" s="13"/>
    </row>
    <row r="40" spans="1:9" ht="12" customHeight="1" x14ac:dyDescent="0.3">
      <c r="A40" s="16" t="s">
        <v>80</v>
      </c>
      <c r="B40" s="6" t="s">
        <v>81</v>
      </c>
      <c r="C40" s="7">
        <v>617.16999999999996</v>
      </c>
      <c r="D40" s="6">
        <v>1</v>
      </c>
      <c r="E40" s="7">
        <f t="shared" si="0"/>
        <v>617.16999999999996</v>
      </c>
      <c r="F40" s="20"/>
      <c r="G40" s="7">
        <f t="shared" si="1"/>
        <v>0</v>
      </c>
      <c r="I40" s="13"/>
    </row>
    <row r="41" spans="1:9" ht="12" customHeight="1" x14ac:dyDescent="0.3">
      <c r="A41" s="17" t="s">
        <v>88</v>
      </c>
      <c r="B41" s="4" t="s">
        <v>89</v>
      </c>
      <c r="C41" s="5">
        <v>350</v>
      </c>
      <c r="D41" s="4">
        <v>1</v>
      </c>
      <c r="E41" s="5">
        <f t="shared" ref="E41:E42" si="2">+C41*D41</f>
        <v>350</v>
      </c>
      <c r="F41" s="21"/>
      <c r="G41" s="5">
        <f t="shared" si="1"/>
        <v>0</v>
      </c>
    </row>
    <row r="42" spans="1:9" ht="12" customHeight="1" x14ac:dyDescent="0.3">
      <c r="A42" s="16" t="s">
        <v>84</v>
      </c>
      <c r="B42" s="6" t="s">
        <v>85</v>
      </c>
      <c r="C42" s="7">
        <v>300</v>
      </c>
      <c r="D42" s="6">
        <v>1</v>
      </c>
      <c r="E42" s="7">
        <f t="shared" si="2"/>
        <v>300</v>
      </c>
      <c r="F42" s="20"/>
      <c r="G42" s="7">
        <f t="shared" si="1"/>
        <v>0</v>
      </c>
    </row>
    <row r="43" spans="1:9" ht="12" customHeight="1" x14ac:dyDescent="0.3">
      <c r="A43" s="17" t="s">
        <v>90</v>
      </c>
      <c r="B43" s="4" t="s">
        <v>91</v>
      </c>
      <c r="C43" s="5">
        <v>250</v>
      </c>
      <c r="D43" s="4">
        <v>1</v>
      </c>
      <c r="E43" s="5">
        <f t="shared" ref="E43:E44" si="3">+C43*D43</f>
        <v>250</v>
      </c>
      <c r="F43" s="21"/>
      <c r="G43" s="5">
        <f t="shared" si="1"/>
        <v>0</v>
      </c>
    </row>
    <row r="44" spans="1:9" ht="12" customHeight="1" x14ac:dyDescent="0.3">
      <c r="A44" s="16" t="s">
        <v>92</v>
      </c>
      <c r="B44" s="6" t="s">
        <v>93</v>
      </c>
      <c r="C44" s="7">
        <v>35</v>
      </c>
      <c r="D44" s="6">
        <v>6.5</v>
      </c>
      <c r="E44" s="7">
        <f t="shared" si="3"/>
        <v>227.5</v>
      </c>
      <c r="F44" s="20"/>
      <c r="G44" s="7">
        <f t="shared" si="1"/>
        <v>0</v>
      </c>
    </row>
    <row r="45" spans="1:9" ht="12" customHeight="1" x14ac:dyDescent="0.3">
      <c r="A45" s="17" t="s">
        <v>86</v>
      </c>
      <c r="B45" s="4" t="s">
        <v>87</v>
      </c>
      <c r="C45" s="5">
        <v>205.41</v>
      </c>
      <c r="D45" s="4">
        <v>1</v>
      </c>
      <c r="E45" s="5">
        <f t="shared" ref="E45:E47" si="4">+C45*D45</f>
        <v>205.41</v>
      </c>
      <c r="F45" s="21"/>
      <c r="G45" s="5">
        <f t="shared" si="1"/>
        <v>0</v>
      </c>
    </row>
    <row r="46" spans="1:9" ht="12" customHeight="1" x14ac:dyDescent="0.3">
      <c r="A46" s="16" t="s">
        <v>94</v>
      </c>
      <c r="B46" s="6" t="s">
        <v>95</v>
      </c>
      <c r="C46" s="7">
        <v>150</v>
      </c>
      <c r="D46" s="6">
        <v>1</v>
      </c>
      <c r="E46" s="7">
        <f t="shared" ref="E46" si="5">+C46*D46</f>
        <v>150</v>
      </c>
      <c r="F46" s="20"/>
      <c r="G46" s="7">
        <f t="shared" si="1"/>
        <v>0</v>
      </c>
    </row>
    <row r="47" spans="1:9" ht="12" customHeight="1" x14ac:dyDescent="0.3">
      <c r="A47" s="17">
        <v>753</v>
      </c>
      <c r="B47" s="4" t="s">
        <v>97</v>
      </c>
      <c r="C47" s="5">
        <v>75</v>
      </c>
      <c r="D47" s="4">
        <v>1</v>
      </c>
      <c r="E47" s="5">
        <f t="shared" si="4"/>
        <v>75</v>
      </c>
      <c r="F47" s="21"/>
      <c r="G47" s="5">
        <f t="shared" si="1"/>
        <v>0</v>
      </c>
    </row>
    <row r="48" spans="1:9" ht="6.6" customHeight="1" x14ac:dyDescent="0.3">
      <c r="C48" s="3"/>
      <c r="E48" s="3"/>
      <c r="F48" s="3"/>
      <c r="G48" s="3"/>
    </row>
    <row r="49" spans="1:7" x14ac:dyDescent="0.3">
      <c r="A49" s="44"/>
      <c r="B49" s="44"/>
      <c r="C49" s="44"/>
      <c r="D49" s="44"/>
      <c r="E49" s="5">
        <f>SUM(E7:E47)</f>
        <v>401888.79999999993</v>
      </c>
      <c r="F49" s="15"/>
      <c r="G49" s="5">
        <f>SUM(G7:G47)</f>
        <v>0</v>
      </c>
    </row>
    <row r="50" spans="1:7" ht="6.6" customHeight="1" x14ac:dyDescent="0.3">
      <c r="C50" s="3"/>
      <c r="E50" s="3"/>
      <c r="F50" s="3"/>
      <c r="G50" s="3"/>
    </row>
    <row r="51" spans="1:7" x14ac:dyDescent="0.3">
      <c r="A51" s="36"/>
      <c r="B51" s="36"/>
      <c r="C51" s="36"/>
      <c r="D51" s="37"/>
      <c r="E51" s="14">
        <f>+E49</f>
        <v>401888.79999999993</v>
      </c>
      <c r="F51" s="15"/>
      <c r="G51" s="14">
        <f>+G49</f>
        <v>0</v>
      </c>
    </row>
    <row r="52" spans="1:7" x14ac:dyDescent="0.3">
      <c r="A52" s="36"/>
      <c r="B52" s="36"/>
      <c r="C52" s="36"/>
      <c r="D52" s="37"/>
      <c r="E52" s="14">
        <f>+E51*0.21</f>
        <v>84396.647999999986</v>
      </c>
      <c r="F52" s="15"/>
      <c r="G52" s="14">
        <f>+G51*0.21</f>
        <v>0</v>
      </c>
    </row>
    <row r="53" spans="1:7" x14ac:dyDescent="0.3">
      <c r="A53" s="36"/>
      <c r="B53" s="36"/>
      <c r="C53" s="36"/>
      <c r="D53" s="37"/>
      <c r="E53" s="14">
        <f>+E51+E52</f>
        <v>486285.44799999992</v>
      </c>
      <c r="F53" s="15"/>
      <c r="G53" s="14">
        <f>+G51+G52</f>
        <v>0</v>
      </c>
    </row>
    <row r="55" spans="1:7" ht="28.8" customHeight="1" x14ac:dyDescent="0.3">
      <c r="C55" s="3"/>
      <c r="E55" s="32" t="s">
        <v>14</v>
      </c>
      <c r="F55" s="32" t="s">
        <v>15</v>
      </c>
      <c r="G55" s="32" t="s">
        <v>9</v>
      </c>
    </row>
    <row r="56" spans="1:7" ht="14.4" x14ac:dyDescent="0.3">
      <c r="C56" s="3"/>
      <c r="E56" s="27"/>
      <c r="F56" s="27"/>
      <c r="G56" s="28"/>
    </row>
    <row r="57" spans="1:7" ht="14.4" x14ac:dyDescent="0.3">
      <c r="B57" s="18" t="s">
        <v>10</v>
      </c>
      <c r="C57" s="38" t="str">
        <f>IF(G57&lt;&gt;"",+G57/(1+E56+F56),"")</f>
        <v/>
      </c>
      <c r="D57" s="38"/>
      <c r="E57" s="29" t="str">
        <f>IF(G57&lt;&gt;"",+E56*C57,"")</f>
        <v/>
      </c>
      <c r="F57" s="29" t="str">
        <f>IF(G57&lt;&gt;"",+F56*C57,"")</f>
        <v/>
      </c>
      <c r="G57" s="30" t="str">
        <f>IF(G51&gt;0,G51,"")</f>
        <v/>
      </c>
    </row>
    <row r="58" spans="1:7" ht="14.4" x14ac:dyDescent="0.3">
      <c r="B58" s="18"/>
      <c r="C58" s="43" t="s">
        <v>6</v>
      </c>
      <c r="D58" s="43"/>
      <c r="E58" s="26" t="s">
        <v>7</v>
      </c>
      <c r="F58" s="26" t="s">
        <v>8</v>
      </c>
      <c r="G58" s="31"/>
    </row>
    <row r="59" spans="1:7" ht="14.4" x14ac:dyDescent="0.3">
      <c r="B59" s="18" t="s">
        <v>11</v>
      </c>
      <c r="C59" s="39">
        <v>0.21</v>
      </c>
      <c r="D59" s="39"/>
      <c r="E59" s="40"/>
      <c r="F59" s="40"/>
      <c r="G59" s="31" t="str">
        <f>IF(G57&lt;&gt;"",G57*C59,"")</f>
        <v/>
      </c>
    </row>
    <row r="60" spans="1:7" ht="14.4" x14ac:dyDescent="0.3">
      <c r="B60" s="18" t="s">
        <v>12</v>
      </c>
      <c r="C60" s="3"/>
      <c r="D60" s="19"/>
      <c r="E60" s="19"/>
      <c r="F60" s="19"/>
      <c r="G60" s="30" t="str">
        <f>IF(G57&lt;&gt;"",SUM(G57,G59),"")</f>
        <v/>
      </c>
    </row>
    <row r="62" spans="1:7" x14ac:dyDescent="0.3">
      <c r="D62" s="13"/>
    </row>
    <row r="63" spans="1:7" x14ac:dyDescent="0.3">
      <c r="D63" s="13"/>
    </row>
  </sheetData>
  <sheetProtection algorithmName="SHA-512" hashValue="pWZrmtyGx9k3CQNROGBbAOJP3X1jmVaT7587hW5mOkXteObstU5Rl0ZyeQT56mMr7E4KmERdrdANSYqrygtwkg==" saltValue="PJOSD+M5yB7dhIMTbaBSrQ==" spinCount="100000" sheet="1" objects="1" scenarios="1"/>
  <protectedRanges>
    <protectedRange sqref="E56:F56" name="Rango3"/>
    <protectedRange sqref="F7:F47" name="Rango2"/>
  </protectedRanges>
  <mergeCells count="10">
    <mergeCell ref="A2:G2"/>
    <mergeCell ref="C58:D58"/>
    <mergeCell ref="A51:D51"/>
    <mergeCell ref="A49:D49"/>
    <mergeCell ref="A4:G4"/>
    <mergeCell ref="A52:D52"/>
    <mergeCell ref="A53:D53"/>
    <mergeCell ref="C57:D57"/>
    <mergeCell ref="C59:D59"/>
    <mergeCell ref="E59:F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 CTI Feria de Madrid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2023-12-07T07:47:18Z</dcterms:modified>
</cp:coreProperties>
</file>