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codeName="ThisWorkbook" defaultThemeVersion="166925"/>
  <xr:revisionPtr revIDLastSave="0" documentId="13_ncr:1_{E2A57A44-1A19-4D67-8ADA-AEE72CF5B8DD}" xr6:coauthVersionLast="47" xr6:coauthVersionMax="47" xr10:uidLastSave="{00000000-0000-0000-0000-000000000000}"/>
  <bookViews>
    <workbookView xWindow="-120" yWindow="-120" windowWidth="29040" windowHeight="15840" xr2:uid="{774E5C83-3481-4DF1-9B46-75A4D611997A}"/>
  </bookViews>
  <sheets>
    <sheet name="Hoja1" sheetId="1" r:id="rId1"/>
  </sheets>
  <definedNames>
    <definedName name="_xlnm._FilterDatabase" localSheetId="0" hidden="1">Hoja1!$B$1:$B$943</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 i="1" l="1"/>
  <c r="J11" i="1"/>
  <c r="J934" i="1"/>
  <c r="I935" i="1" s="1"/>
  <c r="H933" i="1"/>
  <c r="J925" i="1"/>
  <c r="J923" i="1"/>
  <c r="H922" i="1"/>
  <c r="J918" i="1"/>
  <c r="J916" i="1"/>
  <c r="H915" i="1"/>
  <c r="H914" i="1"/>
  <c r="J910" i="1"/>
  <c r="J908" i="1"/>
  <c r="J906" i="1"/>
  <c r="J904" i="1"/>
  <c r="J902" i="1"/>
  <c r="H901" i="1"/>
  <c r="J895" i="1"/>
  <c r="J893" i="1"/>
  <c r="J891" i="1"/>
  <c r="J889" i="1"/>
  <c r="J887" i="1"/>
  <c r="J885" i="1"/>
  <c r="J883" i="1"/>
  <c r="J881" i="1"/>
  <c r="J879" i="1"/>
  <c r="J877" i="1"/>
  <c r="J875" i="1"/>
  <c r="J873" i="1"/>
  <c r="H872" i="1"/>
  <c r="J866" i="1"/>
  <c r="J864" i="1"/>
  <c r="J862" i="1"/>
  <c r="J860" i="1"/>
  <c r="J858" i="1"/>
  <c r="J856" i="1"/>
  <c r="J854" i="1"/>
  <c r="H853" i="1"/>
  <c r="J849" i="1"/>
  <c r="J847" i="1"/>
  <c r="J845" i="1"/>
  <c r="J843" i="1"/>
  <c r="J841" i="1"/>
  <c r="H840" i="1"/>
  <c r="H839" i="1"/>
  <c r="J835" i="1"/>
  <c r="J833" i="1"/>
  <c r="J831" i="1"/>
  <c r="H830" i="1"/>
  <c r="H829" i="1"/>
  <c r="J825" i="1"/>
  <c r="J823" i="1"/>
  <c r="J821" i="1"/>
  <c r="J819" i="1"/>
  <c r="J817" i="1"/>
  <c r="J815" i="1"/>
  <c r="J813" i="1"/>
  <c r="H812" i="1"/>
  <c r="J806" i="1"/>
  <c r="J804" i="1"/>
  <c r="J802" i="1"/>
  <c r="J800" i="1"/>
  <c r="J798" i="1"/>
  <c r="J796" i="1"/>
  <c r="J794" i="1"/>
  <c r="J792" i="1"/>
  <c r="J790" i="1"/>
  <c r="H789" i="1"/>
  <c r="J785" i="1"/>
  <c r="J783" i="1"/>
  <c r="H782" i="1"/>
  <c r="J778" i="1"/>
  <c r="I780" i="1" s="1"/>
  <c r="J780" i="1" s="1"/>
  <c r="J777" i="1" s="1"/>
  <c r="H777" i="1"/>
  <c r="J773" i="1"/>
  <c r="J771" i="1"/>
  <c r="J769" i="1"/>
  <c r="J767" i="1"/>
  <c r="J765" i="1"/>
  <c r="J763" i="1"/>
  <c r="J761" i="1"/>
  <c r="J759" i="1"/>
  <c r="J757" i="1"/>
  <c r="J755" i="1"/>
  <c r="J753" i="1"/>
  <c r="J751" i="1"/>
  <c r="J749" i="1"/>
  <c r="J747" i="1"/>
  <c r="J745" i="1"/>
  <c r="J743" i="1"/>
  <c r="J741" i="1"/>
  <c r="J739" i="1"/>
  <c r="J737" i="1"/>
  <c r="J735" i="1"/>
  <c r="J733" i="1"/>
  <c r="J731" i="1"/>
  <c r="J729" i="1"/>
  <c r="J727" i="1"/>
  <c r="J725" i="1"/>
  <c r="J723" i="1"/>
  <c r="J721" i="1"/>
  <c r="J719" i="1"/>
  <c r="J717" i="1"/>
  <c r="J715" i="1"/>
  <c r="J713" i="1"/>
  <c r="J711" i="1"/>
  <c r="J709" i="1"/>
  <c r="J707" i="1"/>
  <c r="J705" i="1"/>
  <c r="J703" i="1"/>
  <c r="J701" i="1"/>
  <c r="J699" i="1"/>
  <c r="J697" i="1"/>
  <c r="J695" i="1"/>
  <c r="J693" i="1"/>
  <c r="J691" i="1"/>
  <c r="J689" i="1"/>
  <c r="J687" i="1"/>
  <c r="J685" i="1"/>
  <c r="J683" i="1"/>
  <c r="J681" i="1"/>
  <c r="J679" i="1"/>
  <c r="J677" i="1"/>
  <c r="J675" i="1"/>
  <c r="J673" i="1"/>
  <c r="J671" i="1"/>
  <c r="H670" i="1"/>
  <c r="J666" i="1"/>
  <c r="I668" i="1" s="1"/>
  <c r="H665" i="1"/>
  <c r="J661" i="1"/>
  <c r="I663" i="1" s="1"/>
  <c r="H660" i="1"/>
  <c r="J654" i="1"/>
  <c r="J652" i="1"/>
  <c r="J650" i="1"/>
  <c r="J648" i="1"/>
  <c r="J646" i="1"/>
  <c r="J644" i="1"/>
  <c r="J642" i="1"/>
  <c r="H641" i="1"/>
  <c r="J637" i="1"/>
  <c r="J635" i="1"/>
  <c r="J633" i="1"/>
  <c r="J631" i="1"/>
  <c r="J629" i="1"/>
  <c r="J627" i="1"/>
  <c r="J625" i="1"/>
  <c r="J623" i="1"/>
  <c r="H622" i="1"/>
  <c r="J618" i="1"/>
  <c r="J616" i="1"/>
  <c r="J614" i="1"/>
  <c r="J612" i="1"/>
  <c r="H611" i="1"/>
  <c r="H610" i="1"/>
  <c r="J606" i="1"/>
  <c r="J604" i="1"/>
  <c r="J602" i="1"/>
  <c r="J600" i="1"/>
  <c r="J598" i="1"/>
  <c r="H597" i="1"/>
  <c r="J591" i="1"/>
  <c r="J589" i="1"/>
  <c r="J587" i="1"/>
  <c r="J585" i="1"/>
  <c r="J583" i="1"/>
  <c r="J581" i="1"/>
  <c r="J579" i="1"/>
  <c r="J577" i="1"/>
  <c r="J575" i="1"/>
  <c r="J573" i="1"/>
  <c r="J571" i="1"/>
  <c r="J569" i="1"/>
  <c r="H568" i="1"/>
  <c r="J564" i="1"/>
  <c r="J562" i="1"/>
  <c r="J560" i="1"/>
  <c r="J558" i="1"/>
  <c r="H557" i="1"/>
  <c r="H556" i="1"/>
  <c r="H555" i="1"/>
  <c r="J549" i="1"/>
  <c r="J547" i="1"/>
  <c r="J545" i="1"/>
  <c r="H544" i="1"/>
  <c r="J540" i="1"/>
  <c r="J538" i="1"/>
  <c r="J536" i="1"/>
  <c r="J534" i="1"/>
  <c r="J532" i="1"/>
  <c r="J530" i="1"/>
  <c r="J528" i="1"/>
  <c r="J526" i="1"/>
  <c r="J524" i="1"/>
  <c r="J522" i="1"/>
  <c r="H521" i="1"/>
  <c r="H520" i="1"/>
  <c r="J512" i="1"/>
  <c r="J510" i="1"/>
  <c r="J508" i="1"/>
  <c r="H507" i="1"/>
  <c r="J501" i="1"/>
  <c r="J499" i="1"/>
  <c r="J497" i="1"/>
  <c r="J495" i="1"/>
  <c r="J493" i="1"/>
  <c r="J491" i="1"/>
  <c r="J489" i="1"/>
  <c r="J487" i="1"/>
  <c r="H486" i="1"/>
  <c r="J482" i="1"/>
  <c r="J480" i="1"/>
  <c r="J478" i="1"/>
  <c r="J476" i="1"/>
  <c r="J474" i="1"/>
  <c r="J472" i="1"/>
  <c r="J470" i="1"/>
  <c r="J468" i="1"/>
  <c r="J466" i="1"/>
  <c r="J464" i="1"/>
  <c r="J462" i="1"/>
  <c r="J460" i="1"/>
  <c r="J458" i="1"/>
  <c r="J456" i="1"/>
  <c r="J454" i="1"/>
  <c r="J452" i="1"/>
  <c r="J450" i="1"/>
  <c r="H449" i="1"/>
  <c r="H448" i="1"/>
  <c r="H447" i="1"/>
  <c r="J443" i="1"/>
  <c r="J441" i="1"/>
  <c r="J439" i="1"/>
  <c r="J437" i="1"/>
  <c r="J435" i="1"/>
  <c r="H434" i="1"/>
  <c r="H433" i="1"/>
  <c r="J429" i="1"/>
  <c r="J427" i="1"/>
  <c r="H426" i="1"/>
  <c r="J422" i="1"/>
  <c r="J420" i="1"/>
  <c r="J418" i="1"/>
  <c r="H417" i="1"/>
  <c r="J413" i="1"/>
  <c r="J411" i="1"/>
  <c r="J409" i="1"/>
  <c r="J407" i="1"/>
  <c r="J405" i="1"/>
  <c r="H404" i="1"/>
  <c r="J400" i="1"/>
  <c r="J398" i="1"/>
  <c r="J396" i="1"/>
  <c r="J394" i="1"/>
  <c r="J392" i="1"/>
  <c r="J390" i="1"/>
  <c r="H389" i="1"/>
  <c r="J385" i="1"/>
  <c r="J383" i="1"/>
  <c r="J381" i="1"/>
  <c r="J379" i="1"/>
  <c r="J377" i="1"/>
  <c r="J375" i="1"/>
  <c r="J373" i="1"/>
  <c r="J371" i="1"/>
  <c r="J369" i="1"/>
  <c r="J367" i="1"/>
  <c r="H366" i="1"/>
  <c r="J362" i="1"/>
  <c r="J360" i="1"/>
  <c r="J358" i="1"/>
  <c r="J356" i="1"/>
  <c r="J354" i="1"/>
  <c r="J352" i="1"/>
  <c r="J350" i="1"/>
  <c r="J348" i="1"/>
  <c r="J346" i="1"/>
  <c r="H345" i="1"/>
  <c r="H344" i="1"/>
  <c r="J336" i="1"/>
  <c r="J334" i="1"/>
  <c r="J332" i="1"/>
  <c r="J330" i="1"/>
  <c r="H329" i="1"/>
  <c r="J325" i="1"/>
  <c r="J323" i="1"/>
  <c r="H322" i="1"/>
  <c r="J318" i="1"/>
  <c r="J316" i="1"/>
  <c r="J314" i="1"/>
  <c r="J312" i="1"/>
  <c r="J310" i="1"/>
  <c r="H309" i="1"/>
  <c r="J305" i="1"/>
  <c r="J303" i="1"/>
  <c r="J301" i="1"/>
  <c r="J299" i="1"/>
  <c r="J297" i="1"/>
  <c r="H296" i="1"/>
  <c r="H295" i="1"/>
  <c r="J291" i="1"/>
  <c r="J289" i="1"/>
  <c r="J287" i="1"/>
  <c r="H286" i="1"/>
  <c r="J282" i="1"/>
  <c r="J280" i="1"/>
  <c r="J278" i="1"/>
  <c r="H277" i="1"/>
  <c r="J273" i="1"/>
  <c r="I275" i="1" s="1"/>
  <c r="H272" i="1"/>
  <c r="H271" i="1"/>
  <c r="J265" i="1"/>
  <c r="J263" i="1"/>
  <c r="J261" i="1"/>
  <c r="J259" i="1"/>
  <c r="J257" i="1"/>
  <c r="J255" i="1"/>
  <c r="J253" i="1"/>
  <c r="J251" i="1"/>
  <c r="J249" i="1"/>
  <c r="J247" i="1"/>
  <c r="H246" i="1"/>
  <c r="J238" i="1"/>
  <c r="I240" i="1" s="1"/>
  <c r="H236" i="1"/>
  <c r="J232" i="1"/>
  <c r="J230" i="1"/>
  <c r="J228" i="1"/>
  <c r="J226" i="1"/>
  <c r="J224" i="1"/>
  <c r="J222" i="1"/>
  <c r="H220" i="1"/>
  <c r="J216" i="1"/>
  <c r="J214" i="1"/>
  <c r="J212" i="1"/>
  <c r="H210" i="1"/>
  <c r="H208" i="1"/>
  <c r="J204" i="1"/>
  <c r="J202" i="1"/>
  <c r="J200" i="1"/>
  <c r="J198" i="1"/>
  <c r="J196" i="1"/>
  <c r="J194" i="1"/>
  <c r="J192" i="1"/>
  <c r="J190" i="1"/>
  <c r="J188" i="1"/>
  <c r="J186" i="1"/>
  <c r="J184" i="1"/>
  <c r="H182" i="1"/>
  <c r="J178" i="1"/>
  <c r="I180" i="1" s="1"/>
  <c r="H176" i="1"/>
  <c r="J172" i="1"/>
  <c r="J170" i="1"/>
  <c r="J168" i="1"/>
  <c r="H166" i="1"/>
  <c r="J162" i="1"/>
  <c r="J160" i="1"/>
  <c r="J158" i="1"/>
  <c r="J156" i="1"/>
  <c r="H154" i="1"/>
  <c r="J150" i="1"/>
  <c r="J148" i="1"/>
  <c r="J146" i="1"/>
  <c r="J144" i="1"/>
  <c r="J142" i="1"/>
  <c r="J140" i="1"/>
  <c r="H138" i="1"/>
  <c r="J134" i="1"/>
  <c r="J132" i="1"/>
  <c r="J130" i="1"/>
  <c r="J128" i="1"/>
  <c r="J126" i="1"/>
  <c r="J124" i="1"/>
  <c r="J122" i="1"/>
  <c r="J120" i="1"/>
  <c r="J118" i="1"/>
  <c r="J116" i="1"/>
  <c r="J114" i="1"/>
  <c r="H112" i="1"/>
  <c r="H111" i="1"/>
  <c r="J105" i="1"/>
  <c r="J103" i="1"/>
  <c r="H102" i="1"/>
  <c r="J98" i="1"/>
  <c r="J96" i="1"/>
  <c r="J94" i="1"/>
  <c r="H93" i="1"/>
  <c r="J89" i="1"/>
  <c r="I91" i="1" s="1"/>
  <c r="H88" i="1"/>
  <c r="J84" i="1"/>
  <c r="J82" i="1"/>
  <c r="J80" i="1"/>
  <c r="J78" i="1"/>
  <c r="J76" i="1"/>
  <c r="H75" i="1"/>
  <c r="J71" i="1"/>
  <c r="J69" i="1"/>
  <c r="J67" i="1"/>
  <c r="J65" i="1"/>
  <c r="J63" i="1"/>
  <c r="H62" i="1"/>
  <c r="H61" i="1"/>
  <c r="J57" i="1"/>
  <c r="J55" i="1"/>
  <c r="J53" i="1"/>
  <c r="H52" i="1"/>
  <c r="J48" i="1"/>
  <c r="J46" i="1"/>
  <c r="J44" i="1"/>
  <c r="H43" i="1"/>
  <c r="J39" i="1"/>
  <c r="J37" i="1"/>
  <c r="J35" i="1"/>
  <c r="J33" i="1"/>
  <c r="J31" i="1"/>
  <c r="J29" i="1"/>
  <c r="J27" i="1"/>
  <c r="J25" i="1"/>
  <c r="J23" i="1"/>
  <c r="J21" i="1"/>
  <c r="H20" i="1"/>
  <c r="H19" i="1"/>
  <c r="J15" i="1"/>
  <c r="J9" i="1"/>
  <c r="J7" i="1"/>
  <c r="J5" i="1"/>
  <c r="H4" i="1"/>
  <c r="I920" i="1" l="1"/>
  <c r="I915" i="1" s="1"/>
  <c r="I107" i="1"/>
  <c r="J107" i="1" s="1"/>
  <c r="J102" i="1" s="1"/>
  <c r="I927" i="1"/>
  <c r="J927" i="1" s="1"/>
  <c r="J922" i="1" s="1"/>
  <c r="I431" i="1"/>
  <c r="J431" i="1" s="1"/>
  <c r="J426" i="1" s="1"/>
  <c r="I514" i="1"/>
  <c r="I507" i="1" s="1"/>
  <c r="I551" i="1"/>
  <c r="I544" i="1" s="1"/>
  <c r="I402" i="1"/>
  <c r="J402" i="1" s="1"/>
  <c r="J389" i="1" s="1"/>
  <c r="I593" i="1"/>
  <c r="I568" i="1" s="1"/>
  <c r="I656" i="1"/>
  <c r="I641" i="1" s="1"/>
  <c r="I86" i="1"/>
  <c r="J86" i="1" s="1"/>
  <c r="J75" i="1" s="1"/>
  <c r="I100" i="1"/>
  <c r="J100" i="1" s="1"/>
  <c r="J93" i="1" s="1"/>
  <c r="I174" i="1"/>
  <c r="J174" i="1" s="1"/>
  <c r="J166" i="1" s="1"/>
  <c r="I837" i="1"/>
  <c r="I234" i="1"/>
  <c r="J234" i="1" s="1"/>
  <c r="J220" i="1" s="1"/>
  <c r="I307" i="1"/>
  <c r="J307" i="1" s="1"/>
  <c r="J296" i="1" s="1"/>
  <c r="I608" i="1"/>
  <c r="J608" i="1" s="1"/>
  <c r="J597" i="1" s="1"/>
  <c r="I787" i="1"/>
  <c r="J787" i="1" s="1"/>
  <c r="J782" i="1" s="1"/>
  <c r="I164" i="1"/>
  <c r="J164" i="1" s="1"/>
  <c r="J154" i="1" s="1"/>
  <c r="I218" i="1"/>
  <c r="I210" i="1" s="1"/>
  <c r="I320" i="1"/>
  <c r="J320" i="1" s="1"/>
  <c r="J309" i="1" s="1"/>
  <c r="I338" i="1"/>
  <c r="J338" i="1" s="1"/>
  <c r="J329" i="1" s="1"/>
  <c r="I415" i="1"/>
  <c r="J415" i="1" s="1"/>
  <c r="J404" i="1" s="1"/>
  <c r="I503" i="1"/>
  <c r="I486" i="1" s="1"/>
  <c r="I542" i="1"/>
  <c r="I521" i="1" s="1"/>
  <c r="I827" i="1"/>
  <c r="J827" i="1" s="1"/>
  <c r="J812" i="1" s="1"/>
  <c r="I50" i="1"/>
  <c r="J50" i="1" s="1"/>
  <c r="J43" i="1" s="1"/>
  <c r="I73" i="1"/>
  <c r="I62" i="1" s="1"/>
  <c r="I267" i="1"/>
  <c r="I246" i="1" s="1"/>
  <c r="I293" i="1"/>
  <c r="J293" i="1" s="1"/>
  <c r="J286" i="1" s="1"/>
  <c r="I912" i="1"/>
  <c r="I901" i="1" s="1"/>
  <c r="I152" i="1"/>
  <c r="I138" i="1" s="1"/>
  <c r="I17" i="1"/>
  <c r="I4" i="1" s="1"/>
  <c r="I566" i="1"/>
  <c r="I557" i="1" s="1"/>
  <c r="I327" i="1"/>
  <c r="J327" i="1" s="1"/>
  <c r="J322" i="1" s="1"/>
  <c r="I364" i="1"/>
  <c r="I345" i="1" s="1"/>
  <c r="I868" i="1"/>
  <c r="I853" i="1" s="1"/>
  <c r="I897" i="1"/>
  <c r="J897" i="1" s="1"/>
  <c r="J872" i="1" s="1"/>
  <c r="I206" i="1"/>
  <c r="J206" i="1" s="1"/>
  <c r="J182" i="1" s="1"/>
  <c r="I620" i="1"/>
  <c r="J620" i="1" s="1"/>
  <c r="J611" i="1" s="1"/>
  <c r="I775" i="1"/>
  <c r="J775" i="1" s="1"/>
  <c r="J670" i="1" s="1"/>
  <c r="I41" i="1"/>
  <c r="J41" i="1" s="1"/>
  <c r="J20" i="1" s="1"/>
  <c r="I59" i="1"/>
  <c r="J59" i="1" s="1"/>
  <c r="J52" i="1" s="1"/>
  <c r="I284" i="1"/>
  <c r="I277" i="1" s="1"/>
  <c r="I387" i="1"/>
  <c r="J387" i="1" s="1"/>
  <c r="J366" i="1" s="1"/>
  <c r="I424" i="1"/>
  <c r="I417" i="1" s="1"/>
  <c r="I445" i="1"/>
  <c r="J445" i="1" s="1"/>
  <c r="J434" i="1" s="1"/>
  <c r="I484" i="1"/>
  <c r="I449" i="1" s="1"/>
  <c r="I639" i="1"/>
  <c r="J639" i="1" s="1"/>
  <c r="J622" i="1" s="1"/>
  <c r="I808" i="1"/>
  <c r="J808" i="1" s="1"/>
  <c r="J789" i="1" s="1"/>
  <c r="I851" i="1"/>
  <c r="I840" i="1" s="1"/>
  <c r="I136" i="1"/>
  <c r="I112" i="1" s="1"/>
  <c r="I329" i="1"/>
  <c r="I286" i="1"/>
  <c r="J668" i="1"/>
  <c r="J665" i="1" s="1"/>
  <c r="I665" i="1"/>
  <c r="J912" i="1"/>
  <c r="J901" i="1" s="1"/>
  <c r="J514" i="1"/>
  <c r="J507" i="1" s="1"/>
  <c r="I830" i="1"/>
  <c r="J837" i="1"/>
  <c r="J830" i="1" s="1"/>
  <c r="I872" i="1"/>
  <c r="J180" i="1"/>
  <c r="J176" i="1" s="1"/>
  <c r="I176" i="1"/>
  <c r="J91" i="1"/>
  <c r="J88" i="1" s="1"/>
  <c r="I88" i="1"/>
  <c r="I236" i="1"/>
  <c r="J240" i="1"/>
  <c r="J236" i="1" s="1"/>
  <c r="I272" i="1"/>
  <c r="J275" i="1"/>
  <c r="J272" i="1" s="1"/>
  <c r="J663" i="1"/>
  <c r="J660" i="1" s="1"/>
  <c r="I660" i="1"/>
  <c r="J935" i="1"/>
  <c r="J933" i="1" s="1"/>
  <c r="I933" i="1"/>
  <c r="I777" i="1"/>
  <c r="E933" i="1"/>
  <c r="G934" i="1"/>
  <c r="F935" i="1" s="1"/>
  <c r="E344" i="1"/>
  <c r="E914" i="1"/>
  <c r="E922" i="1"/>
  <c r="G925" i="1"/>
  <c r="G923" i="1"/>
  <c r="E915" i="1"/>
  <c r="G918" i="1"/>
  <c r="G916" i="1"/>
  <c r="E901" i="1"/>
  <c r="G910" i="1"/>
  <c r="G908" i="1"/>
  <c r="G906" i="1"/>
  <c r="G904" i="1"/>
  <c r="G902" i="1"/>
  <c r="E829" i="1"/>
  <c r="E872" i="1"/>
  <c r="G895" i="1"/>
  <c r="G893" i="1"/>
  <c r="G891" i="1"/>
  <c r="G889" i="1"/>
  <c r="G887" i="1"/>
  <c r="G885" i="1"/>
  <c r="G883" i="1"/>
  <c r="G881" i="1"/>
  <c r="G879" i="1"/>
  <c r="G877" i="1"/>
  <c r="G875" i="1"/>
  <c r="G873" i="1"/>
  <c r="E839" i="1"/>
  <c r="E853" i="1"/>
  <c r="G866" i="1"/>
  <c r="G864" i="1"/>
  <c r="G862" i="1"/>
  <c r="G860" i="1"/>
  <c r="G858" i="1"/>
  <c r="G856" i="1"/>
  <c r="G854" i="1"/>
  <c r="E840" i="1"/>
  <c r="G849" i="1"/>
  <c r="G847" i="1"/>
  <c r="G845" i="1"/>
  <c r="G843" i="1"/>
  <c r="G841" i="1"/>
  <c r="E830" i="1"/>
  <c r="G835" i="1"/>
  <c r="G833" i="1"/>
  <c r="G831" i="1"/>
  <c r="E812" i="1"/>
  <c r="G825" i="1"/>
  <c r="G823" i="1"/>
  <c r="G821" i="1"/>
  <c r="G819" i="1"/>
  <c r="G817" i="1"/>
  <c r="G815" i="1"/>
  <c r="G813" i="1"/>
  <c r="E555" i="1"/>
  <c r="E789" i="1"/>
  <c r="G806" i="1"/>
  <c r="G804" i="1"/>
  <c r="G802" i="1"/>
  <c r="G800" i="1"/>
  <c r="G798" i="1"/>
  <c r="G796" i="1"/>
  <c r="G794" i="1"/>
  <c r="G792" i="1"/>
  <c r="G790" i="1"/>
  <c r="E782" i="1"/>
  <c r="G785" i="1"/>
  <c r="G783" i="1"/>
  <c r="E777" i="1"/>
  <c r="G778" i="1"/>
  <c r="F780" i="1" s="1"/>
  <c r="E670" i="1"/>
  <c r="G773" i="1"/>
  <c r="G771" i="1"/>
  <c r="G769" i="1"/>
  <c r="G767" i="1"/>
  <c r="G765" i="1"/>
  <c r="G763" i="1"/>
  <c r="G761" i="1"/>
  <c r="G759" i="1"/>
  <c r="G757" i="1"/>
  <c r="G755" i="1"/>
  <c r="G753" i="1"/>
  <c r="G751" i="1"/>
  <c r="G749" i="1"/>
  <c r="G747" i="1"/>
  <c r="G745" i="1"/>
  <c r="G743" i="1"/>
  <c r="G741" i="1"/>
  <c r="G739" i="1"/>
  <c r="G737" i="1"/>
  <c r="G735" i="1"/>
  <c r="G733" i="1"/>
  <c r="G731" i="1"/>
  <c r="G729" i="1"/>
  <c r="G727" i="1"/>
  <c r="G725" i="1"/>
  <c r="G723" i="1"/>
  <c r="G721" i="1"/>
  <c r="G719" i="1"/>
  <c r="G717" i="1"/>
  <c r="G715" i="1"/>
  <c r="G713" i="1"/>
  <c r="G711" i="1"/>
  <c r="G709" i="1"/>
  <c r="G707" i="1"/>
  <c r="G705" i="1"/>
  <c r="G703" i="1"/>
  <c r="G701" i="1"/>
  <c r="G699" i="1"/>
  <c r="G697" i="1"/>
  <c r="G695" i="1"/>
  <c r="G693" i="1"/>
  <c r="G691" i="1"/>
  <c r="G689" i="1"/>
  <c r="G687" i="1"/>
  <c r="G685" i="1"/>
  <c r="G683" i="1"/>
  <c r="G681" i="1"/>
  <c r="G679" i="1"/>
  <c r="G677" i="1"/>
  <c r="G675" i="1"/>
  <c r="G673" i="1"/>
  <c r="G671" i="1"/>
  <c r="E665" i="1"/>
  <c r="G666" i="1"/>
  <c r="F668" i="1" s="1"/>
  <c r="F665" i="1" s="1"/>
  <c r="E660" i="1"/>
  <c r="G661" i="1"/>
  <c r="F663" i="1" s="1"/>
  <c r="G663" i="1" s="1"/>
  <c r="G660" i="1" s="1"/>
  <c r="E610" i="1"/>
  <c r="E641" i="1"/>
  <c r="G654" i="1"/>
  <c r="G652" i="1"/>
  <c r="G650" i="1"/>
  <c r="G648" i="1"/>
  <c r="G646" i="1"/>
  <c r="G644" i="1"/>
  <c r="G642" i="1"/>
  <c r="E622" i="1"/>
  <c r="G637" i="1"/>
  <c r="G635" i="1"/>
  <c r="G633" i="1"/>
  <c r="G631" i="1"/>
  <c r="G629" i="1"/>
  <c r="G627" i="1"/>
  <c r="G625" i="1"/>
  <c r="G623" i="1"/>
  <c r="E611" i="1"/>
  <c r="G618" i="1"/>
  <c r="G616" i="1"/>
  <c r="G614" i="1"/>
  <c r="G612" i="1"/>
  <c r="E597" i="1"/>
  <c r="G606" i="1"/>
  <c r="G604" i="1"/>
  <c r="G602" i="1"/>
  <c r="G600" i="1"/>
  <c r="G598" i="1"/>
  <c r="E556" i="1"/>
  <c r="E568" i="1"/>
  <c r="G591" i="1"/>
  <c r="G589" i="1"/>
  <c r="G587" i="1"/>
  <c r="G585" i="1"/>
  <c r="G583" i="1"/>
  <c r="G581" i="1"/>
  <c r="G579" i="1"/>
  <c r="G577" i="1"/>
  <c r="G575" i="1"/>
  <c r="G573" i="1"/>
  <c r="G571" i="1"/>
  <c r="G569" i="1"/>
  <c r="E557" i="1"/>
  <c r="G564" i="1"/>
  <c r="G562" i="1"/>
  <c r="G560" i="1"/>
  <c r="G558" i="1"/>
  <c r="E520" i="1"/>
  <c r="E544" i="1"/>
  <c r="G549" i="1"/>
  <c r="G547" i="1"/>
  <c r="G545" i="1"/>
  <c r="E521" i="1"/>
  <c r="G540" i="1"/>
  <c r="G538" i="1"/>
  <c r="G536" i="1"/>
  <c r="G534" i="1"/>
  <c r="G532" i="1"/>
  <c r="G530" i="1"/>
  <c r="G528" i="1"/>
  <c r="G526" i="1"/>
  <c r="G524" i="1"/>
  <c r="G522" i="1"/>
  <c r="E433" i="1"/>
  <c r="E447" i="1"/>
  <c r="E507" i="1"/>
  <c r="G512" i="1"/>
  <c r="G510" i="1"/>
  <c r="G508" i="1"/>
  <c r="E448" i="1"/>
  <c r="E486" i="1"/>
  <c r="G501" i="1"/>
  <c r="G499" i="1"/>
  <c r="G497" i="1"/>
  <c r="G495" i="1"/>
  <c r="G493" i="1"/>
  <c r="G491" i="1"/>
  <c r="G489" i="1"/>
  <c r="G487" i="1"/>
  <c r="E449" i="1"/>
  <c r="G482" i="1"/>
  <c r="G480" i="1"/>
  <c r="G478" i="1"/>
  <c r="G476" i="1"/>
  <c r="G474" i="1"/>
  <c r="G472" i="1"/>
  <c r="G470" i="1"/>
  <c r="G468" i="1"/>
  <c r="G466" i="1"/>
  <c r="G464" i="1"/>
  <c r="G462" i="1"/>
  <c r="G460" i="1"/>
  <c r="G458" i="1"/>
  <c r="G456" i="1"/>
  <c r="G454" i="1"/>
  <c r="G452" i="1"/>
  <c r="G450" i="1"/>
  <c r="E434" i="1"/>
  <c r="G443" i="1"/>
  <c r="G441" i="1"/>
  <c r="G439" i="1"/>
  <c r="G437" i="1"/>
  <c r="G435" i="1"/>
  <c r="E426" i="1"/>
  <c r="G429" i="1"/>
  <c r="G427" i="1"/>
  <c r="E417" i="1"/>
  <c r="G422" i="1"/>
  <c r="G420" i="1"/>
  <c r="G418" i="1"/>
  <c r="E404" i="1"/>
  <c r="G413" i="1"/>
  <c r="G411" i="1"/>
  <c r="G409" i="1"/>
  <c r="G407" i="1"/>
  <c r="G405" i="1"/>
  <c r="E389" i="1"/>
  <c r="G400" i="1"/>
  <c r="G398" i="1"/>
  <c r="G396" i="1"/>
  <c r="G394" i="1"/>
  <c r="G392" i="1"/>
  <c r="G390" i="1"/>
  <c r="E366" i="1"/>
  <c r="G385" i="1"/>
  <c r="G383" i="1"/>
  <c r="G381" i="1"/>
  <c r="G379" i="1"/>
  <c r="G377" i="1"/>
  <c r="G375" i="1"/>
  <c r="G373" i="1"/>
  <c r="G371" i="1"/>
  <c r="G369" i="1"/>
  <c r="G367" i="1"/>
  <c r="E345" i="1"/>
  <c r="G362" i="1"/>
  <c r="G360" i="1"/>
  <c r="G358" i="1"/>
  <c r="G356" i="1"/>
  <c r="G354" i="1"/>
  <c r="G352" i="1"/>
  <c r="G350" i="1"/>
  <c r="G348" i="1"/>
  <c r="G346" i="1"/>
  <c r="E271" i="1"/>
  <c r="E295" i="1"/>
  <c r="E329" i="1"/>
  <c r="G336" i="1"/>
  <c r="G334" i="1"/>
  <c r="G332" i="1"/>
  <c r="G330" i="1"/>
  <c r="E322" i="1"/>
  <c r="G325" i="1"/>
  <c r="G323" i="1"/>
  <c r="E309" i="1"/>
  <c r="G318" i="1"/>
  <c r="G316" i="1"/>
  <c r="G314" i="1"/>
  <c r="G312" i="1"/>
  <c r="G310" i="1"/>
  <c r="E296" i="1"/>
  <c r="G305" i="1"/>
  <c r="G303" i="1"/>
  <c r="G301" i="1"/>
  <c r="G299" i="1"/>
  <c r="G297" i="1"/>
  <c r="E286" i="1"/>
  <c r="G291" i="1"/>
  <c r="G289" i="1"/>
  <c r="G287" i="1"/>
  <c r="E277" i="1"/>
  <c r="G282" i="1"/>
  <c r="G280" i="1"/>
  <c r="G278" i="1"/>
  <c r="E272" i="1"/>
  <c r="G273" i="1"/>
  <c r="F275" i="1" s="1"/>
  <c r="F272" i="1" s="1"/>
  <c r="E19" i="1"/>
  <c r="E246" i="1"/>
  <c r="G265" i="1"/>
  <c r="G263" i="1"/>
  <c r="G261" i="1"/>
  <c r="G259" i="1"/>
  <c r="G257" i="1"/>
  <c r="G255" i="1"/>
  <c r="G253" i="1"/>
  <c r="G251" i="1"/>
  <c r="G249" i="1"/>
  <c r="G247" i="1"/>
  <c r="E111" i="1"/>
  <c r="E208" i="1"/>
  <c r="E236" i="1"/>
  <c r="G238" i="1"/>
  <c r="F240" i="1" s="1"/>
  <c r="F236" i="1" s="1"/>
  <c r="E220" i="1"/>
  <c r="G232" i="1"/>
  <c r="G230" i="1"/>
  <c r="G228" i="1"/>
  <c r="G226" i="1"/>
  <c r="G224" i="1"/>
  <c r="G222" i="1"/>
  <c r="E210" i="1"/>
  <c r="G216" i="1"/>
  <c r="G214" i="1"/>
  <c r="G212" i="1"/>
  <c r="E182" i="1"/>
  <c r="G204" i="1"/>
  <c r="G202" i="1"/>
  <c r="G200" i="1"/>
  <c r="G198" i="1"/>
  <c r="G196" i="1"/>
  <c r="G194" i="1"/>
  <c r="G192" i="1"/>
  <c r="G190" i="1"/>
  <c r="G188" i="1"/>
  <c r="G186" i="1"/>
  <c r="G184" i="1"/>
  <c r="E176" i="1"/>
  <c r="G178" i="1"/>
  <c r="F180" i="1" s="1"/>
  <c r="F176" i="1" s="1"/>
  <c r="E166" i="1"/>
  <c r="G172" i="1"/>
  <c r="G170" i="1"/>
  <c r="G168" i="1"/>
  <c r="E154" i="1"/>
  <c r="G162" i="1"/>
  <c r="G160" i="1"/>
  <c r="G158" i="1"/>
  <c r="G156" i="1"/>
  <c r="E138" i="1"/>
  <c r="G150" i="1"/>
  <c r="G148" i="1"/>
  <c r="G146" i="1"/>
  <c r="G144" i="1"/>
  <c r="G142" i="1"/>
  <c r="G140" i="1"/>
  <c r="E112" i="1"/>
  <c r="G134" i="1"/>
  <c r="G132" i="1"/>
  <c r="G130" i="1"/>
  <c r="G128" i="1"/>
  <c r="G126" i="1"/>
  <c r="G124" i="1"/>
  <c r="G122" i="1"/>
  <c r="G120" i="1"/>
  <c r="G118" i="1"/>
  <c r="G116" i="1"/>
  <c r="G114" i="1"/>
  <c r="E61" i="1"/>
  <c r="E102" i="1"/>
  <c r="G105" i="1"/>
  <c r="G103" i="1"/>
  <c r="E93" i="1"/>
  <c r="G98" i="1"/>
  <c r="G96" i="1"/>
  <c r="G94" i="1"/>
  <c r="E88" i="1"/>
  <c r="G89" i="1"/>
  <c r="F91" i="1" s="1"/>
  <c r="G91" i="1" s="1"/>
  <c r="G88" i="1" s="1"/>
  <c r="E75" i="1"/>
  <c r="G84" i="1"/>
  <c r="G82" i="1"/>
  <c r="G80" i="1"/>
  <c r="G78" i="1"/>
  <c r="G76" i="1"/>
  <c r="E62" i="1"/>
  <c r="G71" i="1"/>
  <c r="G69" i="1"/>
  <c r="G67" i="1"/>
  <c r="G65" i="1"/>
  <c r="G63" i="1"/>
  <c r="E52" i="1"/>
  <c r="G57" i="1"/>
  <c r="G55" i="1"/>
  <c r="G53" i="1"/>
  <c r="E43" i="1"/>
  <c r="G48" i="1"/>
  <c r="G46" i="1"/>
  <c r="G44" i="1"/>
  <c r="E20" i="1"/>
  <c r="G39" i="1"/>
  <c r="G37" i="1"/>
  <c r="G35" i="1"/>
  <c r="G33" i="1"/>
  <c r="G31" i="1"/>
  <c r="G29" i="1"/>
  <c r="G27" i="1"/>
  <c r="G25" i="1"/>
  <c r="G23" i="1"/>
  <c r="G21" i="1"/>
  <c r="E4" i="1"/>
  <c r="G15" i="1"/>
  <c r="G13" i="1"/>
  <c r="G11" i="1"/>
  <c r="G9" i="1"/>
  <c r="G7" i="1"/>
  <c r="G5" i="1"/>
  <c r="I922" i="1" l="1"/>
  <c r="I366" i="1"/>
  <c r="I166" i="1"/>
  <c r="I426" i="1"/>
  <c r="I220" i="1"/>
  <c r="J920" i="1"/>
  <c r="J915" i="1" s="1"/>
  <c r="I93" i="1"/>
  <c r="I75" i="1"/>
  <c r="I182" i="1"/>
  <c r="I404" i="1"/>
  <c r="I434" i="1"/>
  <c r="J551" i="1"/>
  <c r="J544" i="1" s="1"/>
  <c r="J364" i="1"/>
  <c r="J345" i="1" s="1"/>
  <c r="I782" i="1"/>
  <c r="I611" i="1"/>
  <c r="F920" i="1"/>
  <c r="F915" i="1" s="1"/>
  <c r="J503" i="1"/>
  <c r="J486" i="1" s="1"/>
  <c r="F424" i="1"/>
  <c r="F417" i="1" s="1"/>
  <c r="F837" i="1"/>
  <c r="F830" i="1" s="1"/>
  <c r="F100" i="1"/>
  <c r="G100" i="1" s="1"/>
  <c r="G93" i="1" s="1"/>
  <c r="J656" i="1"/>
  <c r="J641" i="1" s="1"/>
  <c r="I658" i="1" s="1"/>
  <c r="I102" i="1"/>
  <c r="F787" i="1"/>
  <c r="G787" i="1" s="1"/>
  <c r="G782" i="1" s="1"/>
  <c r="F927" i="1"/>
  <c r="F922" i="1" s="1"/>
  <c r="J851" i="1"/>
  <c r="J840" i="1" s="1"/>
  <c r="F107" i="1"/>
  <c r="G107" i="1" s="1"/>
  <c r="G102" i="1" s="1"/>
  <c r="I789" i="1"/>
  <c r="J484" i="1"/>
  <c r="J449" i="1" s="1"/>
  <c r="J566" i="1"/>
  <c r="J557" i="1" s="1"/>
  <c r="I929" i="1"/>
  <c r="J929" i="1" s="1"/>
  <c r="J914" i="1" s="1"/>
  <c r="F897" i="1"/>
  <c r="G897" i="1" s="1"/>
  <c r="G872" i="1" s="1"/>
  <c r="F620" i="1"/>
  <c r="G620" i="1" s="1"/>
  <c r="G611" i="1" s="1"/>
  <c r="F851" i="1"/>
  <c r="F840" i="1" s="1"/>
  <c r="J152" i="1"/>
  <c r="J138" i="1" s="1"/>
  <c r="J218" i="1"/>
  <c r="J210" i="1" s="1"/>
  <c r="I242" i="1" s="1"/>
  <c r="I812" i="1"/>
  <c r="F17" i="1"/>
  <c r="G17" i="1" s="1"/>
  <c r="G4" i="1" s="1"/>
  <c r="F660" i="1"/>
  <c r="I389" i="1"/>
  <c r="I20" i="1"/>
  <c r="F431" i="1"/>
  <c r="F426" i="1" s="1"/>
  <c r="I597" i="1"/>
  <c r="I154" i="1"/>
  <c r="I622" i="1"/>
  <c r="J593" i="1"/>
  <c r="J568" i="1" s="1"/>
  <c r="I670" i="1"/>
  <c r="I340" i="1"/>
  <c r="J340" i="1" s="1"/>
  <c r="J295" i="1" s="1"/>
  <c r="I296" i="1"/>
  <c r="J17" i="1"/>
  <c r="J4" i="1" s="1"/>
  <c r="J542" i="1"/>
  <c r="J521" i="1" s="1"/>
  <c r="F102" i="1"/>
  <c r="F267" i="1"/>
  <c r="F246" i="1" s="1"/>
  <c r="F293" i="1"/>
  <c r="G293" i="1" s="1"/>
  <c r="G286" i="1" s="1"/>
  <c r="F327" i="1"/>
  <c r="F402" i="1"/>
  <c r="G402" i="1" s="1"/>
  <c r="G389" i="1" s="1"/>
  <c r="F415" i="1"/>
  <c r="F404" i="1" s="1"/>
  <c r="F808" i="1"/>
  <c r="F789" i="1" s="1"/>
  <c r="J424" i="1"/>
  <c r="J417" i="1" s="1"/>
  <c r="J73" i="1"/>
  <c r="J62" i="1" s="1"/>
  <c r="I109" i="1" s="1"/>
  <c r="J868" i="1"/>
  <c r="J853" i="1" s="1"/>
  <c r="I870" i="1" s="1"/>
  <c r="I43" i="1"/>
  <c r="F73" i="1"/>
  <c r="G73" i="1" s="1"/>
  <c r="G62" i="1" s="1"/>
  <c r="F174" i="1"/>
  <c r="F166" i="1" s="1"/>
  <c r="G275" i="1"/>
  <c r="G272" i="1" s="1"/>
  <c r="F593" i="1"/>
  <c r="F568" i="1" s="1"/>
  <c r="G668" i="1"/>
  <c r="G665" i="1" s="1"/>
  <c r="J267" i="1"/>
  <c r="J246" i="1" s="1"/>
  <c r="I309" i="1"/>
  <c r="I52" i="1"/>
  <c r="I322" i="1"/>
  <c r="F514" i="1"/>
  <c r="F507" i="1" s="1"/>
  <c r="F608" i="1"/>
  <c r="F597" i="1" s="1"/>
  <c r="F136" i="1"/>
  <c r="G136" i="1" s="1"/>
  <c r="G112" i="1" s="1"/>
  <c r="F164" i="1"/>
  <c r="G164" i="1" s="1"/>
  <c r="G154" i="1" s="1"/>
  <c r="F320" i="1"/>
  <c r="G320" i="1" s="1"/>
  <c r="G309" i="1" s="1"/>
  <c r="F152" i="1"/>
  <c r="F138" i="1" s="1"/>
  <c r="G180" i="1"/>
  <c r="G176" i="1" s="1"/>
  <c r="F284" i="1"/>
  <c r="G284" i="1" s="1"/>
  <c r="G277" i="1" s="1"/>
  <c r="F338" i="1"/>
  <c r="G338" i="1" s="1"/>
  <c r="G329" i="1" s="1"/>
  <c r="F364" i="1"/>
  <c r="F345" i="1" s="1"/>
  <c r="F775" i="1"/>
  <c r="G775" i="1" s="1"/>
  <c r="G670" i="1" s="1"/>
  <c r="J136" i="1"/>
  <c r="J112" i="1" s="1"/>
  <c r="J284" i="1"/>
  <c r="J277" i="1" s="1"/>
  <c r="F387" i="1"/>
  <c r="F366" i="1" s="1"/>
  <c r="F445" i="1"/>
  <c r="F434" i="1" s="1"/>
  <c r="F503" i="1"/>
  <c r="F486" i="1" s="1"/>
  <c r="F566" i="1"/>
  <c r="G566" i="1" s="1"/>
  <c r="G557" i="1" s="1"/>
  <c r="F827" i="1"/>
  <c r="F812" i="1" s="1"/>
  <c r="F868" i="1"/>
  <c r="F853" i="1" s="1"/>
  <c r="F912" i="1"/>
  <c r="G912" i="1" s="1"/>
  <c r="G901" i="1" s="1"/>
  <c r="F286" i="1"/>
  <c r="F611" i="1"/>
  <c r="F41" i="1"/>
  <c r="F50" i="1"/>
  <c r="F86" i="1"/>
  <c r="F206" i="1"/>
  <c r="G240" i="1"/>
  <c r="G236" i="1" s="1"/>
  <c r="F307" i="1"/>
  <c r="F639" i="1"/>
  <c r="F59" i="1"/>
  <c r="F88" i="1"/>
  <c r="F218" i="1"/>
  <c r="F484" i="1"/>
  <c r="G935" i="1"/>
  <c r="G933" i="1" s="1"/>
  <c r="F933" i="1"/>
  <c r="F234" i="1"/>
  <c r="F542" i="1"/>
  <c r="F551" i="1"/>
  <c r="F656" i="1"/>
  <c r="G780" i="1"/>
  <c r="G777" i="1" s="1"/>
  <c r="F777" i="1"/>
  <c r="G837" i="1"/>
  <c r="G830" i="1" s="1"/>
  <c r="G174" i="1" l="1"/>
  <c r="G166" i="1" s="1"/>
  <c r="F782" i="1"/>
  <c r="G927" i="1"/>
  <c r="G922" i="1" s="1"/>
  <c r="G920" i="1"/>
  <c r="G915" i="1" s="1"/>
  <c r="F929" i="1" s="1"/>
  <c r="F277" i="1"/>
  <c r="G593" i="1"/>
  <c r="G568" i="1" s="1"/>
  <c r="F595" i="1" s="1"/>
  <c r="F872" i="1"/>
  <c r="G445" i="1"/>
  <c r="G434" i="1" s="1"/>
  <c r="G424" i="1"/>
  <c r="G417" i="1" s="1"/>
  <c r="F62" i="1"/>
  <c r="G503" i="1"/>
  <c r="G486" i="1" s="1"/>
  <c r="F93" i="1"/>
  <c r="G851" i="1"/>
  <c r="G840" i="1" s="1"/>
  <c r="I505" i="1"/>
  <c r="I553" i="1"/>
  <c r="J553" i="1" s="1"/>
  <c r="J520" i="1" s="1"/>
  <c r="F557" i="1"/>
  <c r="F901" i="1"/>
  <c r="G267" i="1"/>
  <c r="G246" i="1" s="1"/>
  <c r="F4" i="1"/>
  <c r="I595" i="1"/>
  <c r="I556" i="1" s="1"/>
  <c r="G152" i="1"/>
  <c r="G138" i="1" s="1"/>
  <c r="I914" i="1"/>
  <c r="F154" i="1"/>
  <c r="G431" i="1"/>
  <c r="G426" i="1" s="1"/>
  <c r="G387" i="1"/>
  <c r="G366" i="1" s="1"/>
  <c r="G514" i="1"/>
  <c r="G507" i="1" s="1"/>
  <c r="G364" i="1"/>
  <c r="G345" i="1" s="1"/>
  <c r="I342" i="1"/>
  <c r="I271" i="1" s="1"/>
  <c r="F309" i="1"/>
  <c r="F329" i="1"/>
  <c r="I295" i="1"/>
  <c r="I839" i="1"/>
  <c r="J870" i="1"/>
  <c r="J839" i="1" s="1"/>
  <c r="I899" i="1" s="1"/>
  <c r="I829" i="1" s="1"/>
  <c r="F670" i="1"/>
  <c r="G868" i="1"/>
  <c r="G853" i="1" s="1"/>
  <c r="F112" i="1"/>
  <c r="G608" i="1"/>
  <c r="G597" i="1" s="1"/>
  <c r="F322" i="1"/>
  <c r="G327" i="1"/>
  <c r="G322" i="1" s="1"/>
  <c r="G808" i="1"/>
  <c r="G789" i="1" s="1"/>
  <c r="G827" i="1"/>
  <c r="G812" i="1" s="1"/>
  <c r="G415" i="1"/>
  <c r="G404" i="1" s="1"/>
  <c r="F389" i="1"/>
  <c r="I208" i="1"/>
  <c r="J242" i="1"/>
  <c r="J208" i="1" s="1"/>
  <c r="I244" i="1" s="1"/>
  <c r="J109" i="1"/>
  <c r="J61" i="1" s="1"/>
  <c r="I61" i="1"/>
  <c r="I610" i="1"/>
  <c r="J658" i="1"/>
  <c r="J610" i="1" s="1"/>
  <c r="G656" i="1"/>
  <c r="G641" i="1" s="1"/>
  <c r="F641" i="1"/>
  <c r="F75" i="1"/>
  <c r="G86" i="1"/>
  <c r="G75" i="1" s="1"/>
  <c r="F109" i="1" s="1"/>
  <c r="G551" i="1"/>
  <c r="G544" i="1" s="1"/>
  <c r="F544" i="1"/>
  <c r="G542" i="1"/>
  <c r="G521" i="1" s="1"/>
  <c r="F521" i="1"/>
  <c r="F449" i="1"/>
  <c r="G484" i="1"/>
  <c r="G449" i="1" s="1"/>
  <c r="G639" i="1"/>
  <c r="G622" i="1" s="1"/>
  <c r="F622" i="1"/>
  <c r="F182" i="1"/>
  <c r="G206" i="1"/>
  <c r="G182" i="1" s="1"/>
  <c r="F20" i="1"/>
  <c r="G41" i="1"/>
  <c r="G20" i="1" s="1"/>
  <c r="F52" i="1"/>
  <c r="G59" i="1"/>
  <c r="G52" i="1" s="1"/>
  <c r="G234" i="1"/>
  <c r="G220" i="1" s="1"/>
  <c r="F220" i="1"/>
  <c r="G307" i="1"/>
  <c r="G296" i="1" s="1"/>
  <c r="F296" i="1"/>
  <c r="F210" i="1"/>
  <c r="G218" i="1"/>
  <c r="G210" i="1" s="1"/>
  <c r="F43" i="1"/>
  <c r="G50" i="1"/>
  <c r="G43" i="1" s="1"/>
  <c r="I520" i="1" l="1"/>
  <c r="F870" i="1"/>
  <c r="F839" i="1" s="1"/>
  <c r="J595" i="1"/>
  <c r="J556" i="1" s="1"/>
  <c r="I810" i="1" s="1"/>
  <c r="J810" i="1" s="1"/>
  <c r="J555" i="1" s="1"/>
  <c r="F505" i="1"/>
  <c r="G505" i="1" s="1"/>
  <c r="G448" i="1" s="1"/>
  <c r="F516" i="1" s="1"/>
  <c r="J342" i="1"/>
  <c r="J271" i="1" s="1"/>
  <c r="I448" i="1"/>
  <c r="J505" i="1"/>
  <c r="J448" i="1" s="1"/>
  <c r="I516" i="1" s="1"/>
  <c r="G870" i="1"/>
  <c r="G839" i="1" s="1"/>
  <c r="F899" i="1" s="1"/>
  <c r="G899" i="1" s="1"/>
  <c r="G829" i="1" s="1"/>
  <c r="F658" i="1"/>
  <c r="G658" i="1" s="1"/>
  <c r="G610" i="1" s="1"/>
  <c r="J899" i="1"/>
  <c r="J829" i="1" s="1"/>
  <c r="F553" i="1"/>
  <c r="G553" i="1" s="1"/>
  <c r="G520" i="1" s="1"/>
  <c r="F340" i="1"/>
  <c r="F295" i="1" s="1"/>
  <c r="J244" i="1"/>
  <c r="J111" i="1" s="1"/>
  <c r="I269" i="1" s="1"/>
  <c r="I111" i="1"/>
  <c r="G595" i="1"/>
  <c r="G556" i="1" s="1"/>
  <c r="F556" i="1"/>
  <c r="F242" i="1"/>
  <c r="G109" i="1"/>
  <c r="G61" i="1" s="1"/>
  <c r="F61" i="1"/>
  <c r="G929" i="1"/>
  <c r="G914" i="1" s="1"/>
  <c r="F914" i="1"/>
  <c r="F448" i="1" l="1"/>
  <c r="G340" i="1"/>
  <c r="G295" i="1" s="1"/>
  <c r="F342" i="1" s="1"/>
  <c r="G342" i="1" s="1"/>
  <c r="G271" i="1" s="1"/>
  <c r="J516" i="1"/>
  <c r="J447" i="1" s="1"/>
  <c r="I518" i="1" s="1"/>
  <c r="I447" i="1"/>
  <c r="F829" i="1"/>
  <c r="F610" i="1"/>
  <c r="I555" i="1"/>
  <c r="F520" i="1"/>
  <c r="J269" i="1"/>
  <c r="J19" i="1" s="1"/>
  <c r="I19" i="1"/>
  <c r="F810" i="1"/>
  <c r="G516" i="1"/>
  <c r="G447" i="1" s="1"/>
  <c r="F518" i="1" s="1"/>
  <c r="F447" i="1"/>
  <c r="G242" i="1"/>
  <c r="G208" i="1" s="1"/>
  <c r="F244" i="1" s="1"/>
  <c r="F208" i="1"/>
  <c r="J518" i="1" l="1"/>
  <c r="J433" i="1" s="1"/>
  <c r="I931" i="1" s="1"/>
  <c r="J931" i="1" s="1"/>
  <c r="J344" i="1" s="1"/>
  <c r="I937" i="1" s="1"/>
  <c r="J937" i="1" s="1"/>
  <c r="J939" i="1" s="1"/>
  <c r="J940" i="1" s="1"/>
  <c r="J941" i="1" s="1"/>
  <c r="I433" i="1"/>
  <c r="F271" i="1"/>
  <c r="F433" i="1"/>
  <c r="G518" i="1"/>
  <c r="G433" i="1" s="1"/>
  <c r="G244" i="1"/>
  <c r="G111" i="1" s="1"/>
  <c r="F269" i="1" s="1"/>
  <c r="F111" i="1"/>
  <c r="F555" i="1"/>
  <c r="G810" i="1"/>
  <c r="G555" i="1" s="1"/>
  <c r="I344" i="1" l="1"/>
  <c r="J942" i="1"/>
  <c r="J943" i="1" s="1"/>
  <c r="F931" i="1"/>
  <c r="G269" i="1"/>
  <c r="G19" i="1" s="1"/>
  <c r="F19" i="1"/>
  <c r="F344" i="1" l="1"/>
  <c r="G931" i="1"/>
  <c r="G344" i="1" s="1"/>
  <c r="F937" i="1" s="1"/>
  <c r="G937" i="1" s="1"/>
  <c r="G939" i="1" s="1"/>
  <c r="G940" i="1" l="1"/>
  <c r="G941" i="1" s="1"/>
  <c r="G942" i="1" l="1"/>
  <c r="G94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4073F7FC-721D-47ED-8F04-89C4A9BC1304}">
      <text>
        <r>
          <rPr>
            <b/>
            <sz val="9"/>
            <color indexed="81"/>
            <rFont val="Tahoma"/>
            <family val="2"/>
          </rPr>
          <t>Código del concepto. Ver colores en "Entorno de trabajo: Apariencia"</t>
        </r>
      </text>
    </comment>
    <comment ref="B3" authorId="0" shapeId="0" xr:uid="{614EAE47-D123-4E63-A05A-3523D9B175E3}">
      <text>
        <r>
          <rPr>
            <b/>
            <sz val="9"/>
            <color indexed="81"/>
            <rFont val="Tahoma"/>
            <family val="2"/>
          </rPr>
          <t>Naturaleza o tipo de concepto, ver valores de cada naturaleza en la ayuda del menú contextual</t>
        </r>
      </text>
    </comment>
    <comment ref="C3" authorId="0" shapeId="0" xr:uid="{95144D9B-FC5A-4213-833F-F941E0B378F8}">
      <text>
        <r>
          <rPr>
            <b/>
            <sz val="9"/>
            <color indexed="81"/>
            <rFont val="Tahoma"/>
            <family val="2"/>
          </rPr>
          <t>Unidad principal de medida del concepto</t>
        </r>
      </text>
    </comment>
    <comment ref="D3" authorId="0" shapeId="0" xr:uid="{10733BDF-4565-4468-855F-B8CF28FE0BFA}">
      <text>
        <r>
          <rPr>
            <b/>
            <sz val="9"/>
            <color indexed="81"/>
            <rFont val="Tahoma"/>
            <family val="2"/>
          </rPr>
          <t>Descripción corta</t>
        </r>
      </text>
    </comment>
    <comment ref="E3" authorId="0" shapeId="0" xr:uid="{6889CE90-017B-4F99-9F8C-9074270B8C87}">
      <text>
        <r>
          <rPr>
            <b/>
            <sz val="9"/>
            <color indexed="81"/>
            <rFont val="Tahoma"/>
            <family val="2"/>
          </rPr>
          <t>Rendimiento o cantidad presupuestada</t>
        </r>
      </text>
    </comment>
    <comment ref="F3" authorId="0" shapeId="0" xr:uid="{45046B46-D4D1-402A-9A9E-1324B1B6230C}">
      <text>
        <r>
          <rPr>
            <b/>
            <sz val="9"/>
            <color indexed="81"/>
            <rFont val="Tahoma"/>
            <family val="2"/>
          </rPr>
          <t>Precio unitario en el presupuesto</t>
        </r>
      </text>
    </comment>
    <comment ref="G3" authorId="0" shapeId="0" xr:uid="{E0902E62-052B-4C26-AE14-6D8B673A0794}">
      <text>
        <r>
          <rPr>
            <b/>
            <sz val="9"/>
            <color indexed="81"/>
            <rFont val="Tahoma"/>
            <family val="2"/>
          </rPr>
          <t>Importe del presupuesto</t>
        </r>
      </text>
    </comment>
    <comment ref="H3" authorId="0" shapeId="0" xr:uid="{F5C0DCD4-B4E4-43CC-AEC3-25FB548B7A83}">
      <text>
        <r>
          <rPr>
            <b/>
            <sz val="9"/>
            <color indexed="81"/>
            <rFont val="Tahoma"/>
            <family val="2"/>
          </rPr>
          <t>Rendimiento o cantidad presupuestada</t>
        </r>
      </text>
    </comment>
    <comment ref="I3" authorId="0" shapeId="0" xr:uid="{D2E5F5D0-F08B-40E4-A3B9-E7210A45407D}">
      <text>
        <r>
          <rPr>
            <b/>
            <sz val="9"/>
            <color indexed="81"/>
            <rFont val="Tahoma"/>
            <family val="2"/>
          </rPr>
          <t>Precio unitario en el presupuesto</t>
        </r>
      </text>
    </comment>
    <comment ref="J3" authorId="0" shapeId="0" xr:uid="{D4271ACD-587F-48E9-BA4B-F058C1B6BF1E}">
      <text>
        <r>
          <rPr>
            <b/>
            <sz val="9"/>
            <color indexed="81"/>
            <rFont val="Tahoma"/>
            <family val="2"/>
          </rPr>
          <t>Importe del presupuesto</t>
        </r>
      </text>
    </comment>
    <comment ref="D941" authorId="0" shapeId="0" xr:uid="{DD9BFF69-5B65-4C5A-968C-A7C13EA2B810}">
      <text>
        <r>
          <rPr>
            <sz val="9"/>
            <color indexed="81"/>
            <rFont val="Tahoma"/>
            <family val="2"/>
          </rPr>
          <t>IVA no incluido</t>
        </r>
      </text>
    </comment>
    <comment ref="D943" authorId="0" shapeId="0" xr:uid="{B8D79521-0017-4D79-AD6F-C0EAA2E92ECF}">
      <text>
        <r>
          <rPr>
            <sz val="9"/>
            <color indexed="81"/>
            <rFont val="Tahoma"/>
            <family val="2"/>
          </rPr>
          <t>IVA incluido</t>
        </r>
      </text>
    </comment>
  </commentList>
</comments>
</file>

<file path=xl/sharedStrings.xml><?xml version="1.0" encoding="utf-8"?>
<sst xmlns="http://schemas.openxmlformats.org/spreadsheetml/2006/main" count="2147" uniqueCount="1203">
  <si>
    <t xml:space="preserve"> CONSTRUCCIÓN SUBESTACIÓN ELÉCTRICA DEL DEPÓSITO 8: LAGUNA</t>
  </si>
  <si>
    <t>Presupuesto</t>
  </si>
  <si>
    <t>Código</t>
  </si>
  <si>
    <t>Nat</t>
  </si>
  <si>
    <t>Ud</t>
  </si>
  <si>
    <t>Resumen</t>
  </si>
  <si>
    <t>CanPres</t>
  </si>
  <si>
    <t>Pres</t>
  </si>
  <si>
    <t>ImpPres</t>
  </si>
  <si>
    <t>01</t>
  </si>
  <si>
    <t>Capítulo</t>
  </si>
  <si>
    <t/>
  </si>
  <si>
    <t>ACTUACIONES AUXILIARES PREVIAS Y FINALES</t>
  </si>
  <si>
    <t>TYP-TP0002</t>
  </si>
  <si>
    <t>Partida</t>
  </si>
  <si>
    <t>PA</t>
  </si>
  <si>
    <t>VERIFICACIÓN IN-SITU DE LA GEOMETRÍA, ARMADO Y DETALLES DE LAS ESTRUCTURAS EXISTENTES</t>
  </si>
  <si>
    <t>Verificación de cotas, espesores y armados de elementos estructurales y detalles constructivos en edificio existente a demoler parcialmente y reconstruir (incluido estudio de demolición y reconstrucción), así como verificación de cota y dimensiones de vuelo de zapata de muro existente.</t>
  </si>
  <si>
    <t>TYP-E01DX0001</t>
  </si>
  <si>
    <t>DEMOLICIÓN PARCIAL Y POSTERIOR RECONSTRUCCIÓN DE EDIFICIO EXISTENTE</t>
  </si>
  <si>
    <t>Demolición de elementos estructurales de edificio existente necesarios para poder ejecutar galeria en su ubicación prevista, incluida disposición de cimbras y apuntalamientos provisionales para sostenimiento de la parte afectada del edificio, y posterior reconstrucción de los elementos demolidos con las mismas tipologías y características originales.</t>
  </si>
  <si>
    <t>TYP-PA1001</t>
  </si>
  <si>
    <t>A JUSTIFICAR PARA LA REPOSICIÓN DE TODO TIPO DE SERVICIOS AFECTADOS</t>
  </si>
  <si>
    <t>Partida alzada a justificar para la reposición de todo tipo de servicios afectados por las obras de urbanización e implantación de la nueva subestación eléctrica así como de su galería de conexión con la bocana del túnel.</t>
  </si>
  <si>
    <t>TYP-PA2001</t>
  </si>
  <si>
    <t>A JUSTIFICAR PARA UBICAR UN CUARTO DE UNOS 20M2</t>
  </si>
  <si>
    <t>Partida alzada a justificar para ubicar un cuarto de unos 20m2 y acceso independiente desde el exterior en le edificio de la nueva subestación eléctrica</t>
  </si>
  <si>
    <t>TYP-PA3001</t>
  </si>
  <si>
    <t>A JUSTIFICAR PARA RECÁLCULOS ESTRUCTURALES</t>
  </si>
  <si>
    <t>Partida alzada a justificar para recálculos estructurales necesarios en caso de modificación de las obras diseñadas.</t>
  </si>
  <si>
    <t>TYP-PA4001</t>
  </si>
  <si>
    <t>A JUSTIFICAR POR TRABAJOS NOCTURNOS O DIURNOS NO PREVISTOS</t>
  </si>
  <si>
    <t>Partida alzada a justificar por trabajos nocturnos o diurnos no previstos para el entronque de la galería y la interacción con el funcionamiento normal de las instalaciones.</t>
  </si>
  <si>
    <t>Total 01</t>
  </si>
  <si>
    <t>02</t>
  </si>
  <si>
    <t>EDIFICIO SUBESTACIÓN</t>
  </si>
  <si>
    <t>02.01</t>
  </si>
  <si>
    <t>LEVANTES, DEMOLICIONES Y APERTURAS DE HUECOS</t>
  </si>
  <si>
    <t>TYP-U01AB060</t>
  </si>
  <si>
    <t>m</t>
  </si>
  <si>
    <t>DEMOLICIÓN Y LEVANTADO BORDILLO DE HORMIGÓN 10-20 cm CON CIMENTACIÓN A MÁQUINA INC/TRANSPORTE &gt;20Km Y CARGA MECANICA</t>
  </si>
  <si>
    <t>Demolición y levantado a máquina, de bordillo de hormigón entre 10 y 20 cm de ancho y cimientos de hormigón en masa, de espesor variable, incluso limpieza y retirada de escombros a pie de carga,  con carga por medios mecánicos y transporte a vertedero o planta de reciclaje a distancia &gt;20Km incluso canon de vertido y con parte proporcional de medios auxiliares, sin medidas de protección colectivas. Medición de longitud realmente ejecutada. Conforme a ORDEN FOM/1382/2002-PG3-Art.301.</t>
  </si>
  <si>
    <t>TYP-E01DPP030</t>
  </si>
  <si>
    <t>m2</t>
  </si>
  <si>
    <t>DEMOLICIÓN SOLADO BALDOSAS C/MARTILLO CON TRANSPORTE &gt;20Km CARGA MECÁNICA</t>
  </si>
  <si>
    <t>Demolición de pavimentos de baldosas hidráulicas, terrazo, cerámicas o de gres, por medios mecánicos, incluso limpieza y retirada de escombros a pie de carga, con carga por medios mecánicos  transporte a vertedero o planta de reciclaje  a distancia&gt;20Km incluso canon de vertido y con parte proporcional de medios auxiliares, sin medidas de protección colectivas. Medición de superficie realmente ejecutada.</t>
  </si>
  <si>
    <t>TYP-E01DPS010</t>
  </si>
  <si>
    <t>DEMOLICIÓN SOLERAS H.A. &lt;15 cm C/COMPRESOR</t>
  </si>
  <si>
    <t>Demolición de soleras de hormigón ligeramente armado con mallazo, hasta 15 cm de espesor, con compresor, incluso limpieza y retirada de escombros a pie de carga, con transporte a vertedero o planta de reciclaje a distancia&gt;20Km incluso canon de vertido y con parte proporcional de medios auxiliares. Medición de superficie realmente ejecutada.</t>
  </si>
  <si>
    <t>TYP_U01AF030</t>
  </si>
  <si>
    <t>DEMOLICIÓN Y LEVANTADO PAVIMENTO MBC e=10/20 cm CON TRANSPORTE &gt;20Km CARGA MECÁNICA</t>
  </si>
  <si>
    <t>Demolición y levantado a máquina, de pavimento de M.B.C. de 10/20 cm de espesor, incluso limpieza y retirada de escombros a pie de carga, con transporte a vertedero o planta de reciclaje y con parte proporcional de medios auxiliares, sin medidas de protección colectivas. Medición de superficie realmente ejecutada. Conforme a ORDEN FOM/1382/2002-PG3-Art.301.</t>
  </si>
  <si>
    <t>TYP-U01AF060</t>
  </si>
  <si>
    <t>m3</t>
  </si>
  <si>
    <t>LEVANTADO FIRME BASE GRANULAR A MÁQUINA CON TRANSPORTE &gt;20Km CARGA MECÁNICA</t>
  </si>
  <si>
    <t>Levantado por medios mecánicos de firme con base granular, medido sobre perfil, incluso limpieza y retirada de escombros a pie de carga, con carga por medios mecánicos y transporte a vertedero o planta de reciclaje a distancia&gt;20Km incluso canon de vertido y con parte proporcional de medios auxiliares, sin medidas de protección colectivas. Medición de volumen realmente ejecutada. Conforme a ORDEN FOM/1382/2002-PG3-Art.301.</t>
  </si>
  <si>
    <t>U01EEW130</t>
  </si>
  <si>
    <t>EXCAVACIÓN DE TIERRA VEGETAL &lt;10km A VERTEDERO</t>
  </si>
  <si>
    <t>Excavación de tierra vegetal por medios mecánicos, con carga directa sobre camión basculante, incluso transporte de tierras a vertedero hasta una distancia de 10 km y parte proporcional de medios auxiliares, sin medidas de protección colectivas. Medición de volumen realmente ejecutado. Conforme a ORDEN FOM/1382/2002-PG3, CTE-DB-SE-C y NTE-ADV.</t>
  </si>
  <si>
    <t>E02AM050</t>
  </si>
  <si>
    <t>ud</t>
  </si>
  <si>
    <t>CORTE Y RETIRADA DE ÁRBOL DIMENSIÓN MEDIA C/MÁQUINA I/TRANSPORTE VERTEDERO</t>
  </si>
  <si>
    <t>Corte de árbol de tamaño medio con motosierra, sujección, carga con máquina, cánon y transporte al vertedero sobre camión a una distancia menor de 10 km, incluida parte proporcional de medios auxiliares.</t>
  </si>
  <si>
    <t>U13W100</t>
  </si>
  <si>
    <t>TRASPLANTE ÁRBOL MÁQUINA HIDRÁULICA D=110 cm</t>
  </si>
  <si>
    <t>Trasplante de árbol con máquina trasplantadora hidráulica, sobre camión especial, para cepellones de 110 cm de diámetro, incluso trabajos de poda y tratamiento antitranspirante, así como suministro y colocación de anclajes, en un radio máximo de acción de 200 m, medida la unidad transplantada.</t>
  </si>
  <si>
    <t>TYP-E01DCC270</t>
  </si>
  <si>
    <t>DEMOLICIÓN TECHADO</t>
  </si>
  <si>
    <t>Demolición de techado de residuos peligrosos a base de paneles metálicos, incluidos caballetes, limas, remates laterales, encuentros con paramentos, estructura formada por vigas/correas y pilares, etc., por medios manuales y sin aprovechamiento del material desmontado, incluso limpieza y retirada de escombros a pie de carga, con transporte al vertedero o planta de reciclaje a distancia&gt;20Km incluso canon de vertido, y con parte proporcional de medios auxiliares, sin medidas de protección colectivas. Medición descontando huecos.</t>
  </si>
  <si>
    <t>TYP-E01DWW070</t>
  </si>
  <si>
    <t>DESPEJE Y RETIRADA DE MOBILIARIO URBANO</t>
  </si>
  <si>
    <t>Despeje y retirada de mobiliario urbano (papeleras, bolardos, vallados,...) y demás enseres existentes por medios manuales, incluso retirada a pie de carga, con transporte a vertedero o planta de reciclaje a distancia&gt;20Km incluso canon de vertido y con parte proporcional de medios auxiliares. Medición de superficie útil despejada.</t>
  </si>
  <si>
    <t>Total 02.01</t>
  </si>
  <si>
    <t>02.02</t>
  </si>
  <si>
    <t>EXCAVACIONES Y RELLENOS</t>
  </si>
  <si>
    <t>E02CMA240A</t>
  </si>
  <si>
    <t>EXCAVACIÓN VACIADO A MÁQUINA TERRENOS FLOJOS &gt;2 m C/TRANSPORTE &gt;20 km</t>
  </si>
  <si>
    <t>Excavación a cielo abierto en vaciado de más de 2 m de profundidad en terrenos flojos, por medios mecánicos, con carga directa sobre camión basculante, incluso transporte de tierras al vertedero a una distancia mayor de 20 km, por cada trayecto de ida y vuelta, canon de vertido y parte proporcional de medios auxiliares. Según CTE-DB-SE-C y NTE-ADV.</t>
  </si>
  <si>
    <t>E02SA010</t>
  </si>
  <si>
    <t>RELLENO/APISONADO CIELO ABIERTO MECÁNICO C/APORTE DE PRÉSTAMO</t>
  </si>
  <si>
    <t>Relleno extendido y apisonado con tierras de préstamo a cielo abierto por medios mecánicos, en tongadas de 30 cm de espesor, hasta conseguir un grado de compactación del 95% del proctor normal, con aporte de tierras, incluido regado de las mismas, refino de taludes y con parte proporcional de medios auxiliares. Según CTE-DB-SE-C.</t>
  </si>
  <si>
    <t>E02ZA060</t>
  </si>
  <si>
    <t>EXCAVACIÓN ZANJA SANEAMIENTO A MANO TERRENO COMPACTO C/RELLENO Y APISONADO</t>
  </si>
  <si>
    <t>Excavación en zanjas de saneamiento, en terrenos de consistencia compacta por medios manuales, con extracción de tierras a los bordes, y con posterior relleno y apisonado de las tierras procedentes de la excavación. Incluida parte proporcional de medios auxiliares. Según CTE-DB-HS y NTE-ADZ.</t>
  </si>
  <si>
    <t>Total 02.02</t>
  </si>
  <si>
    <t>02.03</t>
  </si>
  <si>
    <t>PANTALLAS DE MICROPILOTES</t>
  </si>
  <si>
    <t>TYP-E04PM0521A</t>
  </si>
  <si>
    <t>MICROPILOTE 280 mm TUBO ACERO D=219mm EXTERIOR Y ESPESOR 12.50mm. CALIDAD ACERO API N80. EXCAVACIÓN EN CUALQUIER TIPO DE TERRENO</t>
  </si>
  <si>
    <t>Micropilote fabricado in situ de 280 mm diámetro de perforación, armado con tubo de acero de 219 mm de diámetro exterior, 194 mm de diámetro interior y 12,5 mm de espesor, calidad de acero API N80 (limite elástico fyk=560MPa) perforado hasta 30 m de profundidad  en cualquier tipo de terreno con lodos tixotrópicos, i/p.p. de transporte de equipo mecánico. Componentes del cemento y acero con marcado CE y DdP (Declaración de prestaciones) según Reglamento (UE) 305/2011.</t>
  </si>
  <si>
    <t>TYP-E05AAL006</t>
  </si>
  <si>
    <t>kg</t>
  </si>
  <si>
    <t>ACERO S275 JR EN ESTRUCTURA SOLDADA</t>
  </si>
  <si>
    <t>Acero laminado S275 JR, en perfiles laminados en caliente para  chapas y vigas, mediante uniones soldadas; i/p.p. de soldaduras, cortes, piezas especiales, despuntes y dos manos de imprimación con pintura de minio de plomo, completamente montado y colocado, según NTE-EAS/EAV, CTE-DB-SE-A y EAE. Acero con marcado CE y DdP (Declaración de prestaciones) según Reglamento (UE) 305/2011.</t>
  </si>
  <si>
    <t>TYP-EE0460A</t>
  </si>
  <si>
    <t>HORMIGON PROYECTADO (GUNITADO), DE ESPESOR MEDIO TEORICO 10 CM</t>
  </si>
  <si>
    <t>Hormigón proyectado (gunitado), de espesor medio teórico de 10 cm., incluso limpieza y preparación del terreno, totalmente terminado.</t>
  </si>
  <si>
    <t>Total 02.03</t>
  </si>
  <si>
    <t>02.04</t>
  </si>
  <si>
    <t>ESTRUCTURA DE HORMIGÓN</t>
  </si>
  <si>
    <t>02.04.01</t>
  </si>
  <si>
    <t>HORMIGONES</t>
  </si>
  <si>
    <t>TYP-E04NLM071</t>
  </si>
  <si>
    <t>HORMIGÓN LIMPIEZA Y NIVELACIÓN HL-150/B/25 VERT. MANUAL</t>
  </si>
  <si>
    <t>Hormigón en masa para limpieza y nivelación de fondos de cimentación HL-150/B/25 de resistencia característica a compresión 15 MPa (N/mm2), de consistencia blanda, tamaño máximo del árido 25 mm, elaborado en central. Totalmente realizado; i/p.p. de vertido por medios manuales o bombeo, vibrado y colocado. Según normas EHE-08 y CTE-SE-C. Componentes del hormigón con marcado CE y DdP (Declaración de prestaciones) según Reglamento (UE) 305/2011.</t>
  </si>
  <si>
    <t>TYP-E05HMH030A</t>
  </si>
  <si>
    <t>HORMIGÓN PARA ARMAR EN MUROS O PANTALLAS ESTRUCTURALES HA-25/B/20/IIa VERT. BOMBEO</t>
  </si>
  <si>
    <t>Hormigón para armar en muros o pantallas estructurales HA-25/B/20/IIa de resistencia característica a compresión 25 MPa (N/mm2), de consistencia blanda, tamaño máximo del árido 20 mm, en elementos enterrados, o interiores sometidos a humedades relativas medias-altas (&gt;65%) o a condesaciones, o elementos exteriores con alta precipitación, elaborado en central. Incluso vertido con estación de bombeo, vibrado y colocado. Según normas EHE-08 y NTE-EHM. Componentes del hormigón con marcado CE y DdP (Declaración de prestaciones) según Reglamento (UE) 305/2011.</t>
  </si>
  <si>
    <t>TYP-E04LMM010A</t>
  </si>
  <si>
    <t>HORMIGÓN PARA ARMAR EN LOSA SOBRE EL TERRENO HA-25/B/20/IIa VERT BOMBEO</t>
  </si>
  <si>
    <t>Hormigón para armar en losas de cimentación hormigonadas contra el terreno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vertido con estación de bombeo, vibrado y colocado. Según normas EHE-08 y CTE-SE-C. Componentes del hormigón con marcado CE y DdP (Declaración de prestaciones) según Reglamento (UE) 305/2011.</t>
  </si>
  <si>
    <t>TYP-E05HLM140A</t>
  </si>
  <si>
    <t>HORMIGÓN PARA ARMAR EN LOSA HA-25/B/20/Iia VERT. BOMBEO</t>
  </si>
  <si>
    <t>Hormigón para armar en losas HA-25/B/20/IIa de resistencia característica a compresión 25 MPa (N/mm2), de consistencia blanda, tamaño máximo del árido 20 mm, en elementos enterrados, o interiores sometidos a humedades relativas medias-altas (&gt;65%) o a condesaciones, o elementos exteriores con alta precipitación, elaborado en central. Incluso vertido con  con estación de bombeo, vibrado y colocado. Según normas EHE-08 y NTE-EHL. Componentes del hormigón con marcado CE y DdP (Declaración de prestaciones) según Reglamento (UE) 305/2011.</t>
  </si>
  <si>
    <t>TYP-E05HMH031</t>
  </si>
  <si>
    <t>HORMIGÓN PARA ARMAR EN PILARES HA-25/B/20/IIa VERT. BOMBEO</t>
  </si>
  <si>
    <t>Hormigón para armar en pilares HA-25/B/20/IIa de resistencia característica a compresión 25 MPa (N/mm2), de consistencia blanda, tamaño máximo del árido 20 mm, en elementos enterrados, o interiores sometidos a humedades relativas medias-altas (&gt;65%) o a condesaciones, o elementos exteriores con alta precipitación, elaborado en central. Incluso vertido con  con estación de bombeo, vibrado y colocado. Según normas EHE-08 y NTE-EHL. Componentes del hormigón con marcado CE y DdP (Declaración de prestaciones) según Reglamento (UE) 305/2011.</t>
  </si>
  <si>
    <t>Total 02.04.01</t>
  </si>
  <si>
    <t>02.04.02</t>
  </si>
  <si>
    <t>ENCOFRADOS</t>
  </si>
  <si>
    <t>TYP-E04FL020</t>
  </si>
  <si>
    <t>ENCOFRADO MADERA LOSAS DE CIMENTACIÓN</t>
  </si>
  <si>
    <t>Encofrado y desencofrado con madera suelta en losas de cimentación, considerando 4 posturas. Según NTE-EME.</t>
  </si>
  <si>
    <t>TYP-U05LAE011</t>
  </si>
  <si>
    <t>ENCOFRADO OCULTO MUROS Y PILARES DE HORMIGÓN ARMADO</t>
  </si>
  <si>
    <t>Encofrado oculto en alzados de muros y pilares de hormigón armado, incluso clavazón y desencofrado, totalmente terminado.</t>
  </si>
  <si>
    <t>TYP-U05LAE021</t>
  </si>
  <si>
    <t>ENCOFRADO VISTO ALZADO MUROS Y PILARES DE HORMIGÓN ARMADO</t>
  </si>
  <si>
    <t>Encofrado visto en alzados de muros y pilares de hormigón armado, incluso clavazón y desencofrado, totalmente terminado.</t>
  </si>
  <si>
    <t>TYP-E05HLE030</t>
  </si>
  <si>
    <t>ENCOFRADO MADERA VISTO LOSAS</t>
  </si>
  <si>
    <t>Encofrado y desencofrado de losa armada con tablero formado por tabla machihembrada de madera de pino de 22 mm confeccionada previamente; para acabado de hormigón visto, considerando una postura. Normas NTE-EME.</t>
  </si>
  <si>
    <t>TYP-U02ET021</t>
  </si>
  <si>
    <t>CIMBRA TUBULAR METÁLICA h&lt;6 m</t>
  </si>
  <si>
    <t>Cimbra tubular metálica en obras de fábrica, incluyendo montaje, desmontaje y preparación de la superficie de asiento, montada.</t>
  </si>
  <si>
    <t>Total 02.04.02</t>
  </si>
  <si>
    <t>02.04.03</t>
  </si>
  <si>
    <t>ACERO DE ARMADURA</t>
  </si>
  <si>
    <t>TYP-E04AB020</t>
  </si>
  <si>
    <t>ACERO CORRUGADO B 500 S/SD EN BARRA</t>
  </si>
  <si>
    <t>Acero corrugado B 500 S ó B 500 SD conforme a UNE 36068:2011, suministrado en barras, y colocado en obra sin elaborar o armar. Totalmente montado; i/p.p. de despuntes y alambre de atado. Conforme a EHE-08 y CTE-SE-A. Barras de acero con marcado CE y DdP (Declaración de prestaciones) según Reglamento Europeo (UE) 305/2011.</t>
  </si>
  <si>
    <t>Total 02.04.03</t>
  </si>
  <si>
    <t>02.04.04</t>
  </si>
  <si>
    <t>IMPERMEABILIZACIÓN</t>
  </si>
  <si>
    <t>TYP-E10IAB020A</t>
  </si>
  <si>
    <t>IMPERMEABILIZACIÓN MUROS HUMEDAD DIRECTA MEDIA/ALTA</t>
  </si>
  <si>
    <t>Impermeabilización de muros por su cara externa, mediante la aplicación de membrana autoadhesiva constituida por: previa imprimación asfáltica con una dotación mínima de 300 gr/m2, lámina asfáltica autoadhesiva de betún modificado con polímeros y sin cargas con terminación superior de film de polietileno coextrusionado totalmente adherida al soporte por simple contacto, 1,5 mm; capa drenante de poliestireno (HIPS) anclada mecánicamente en su parte superior; en caso de zonas de aislar se colocará aislamiento térmico de poliestireno extruido después de la lámina asfáltica y antes del drenante, lista para verter las tierras por tongadas. La impermeabilización incluirá los correspondientes refuerzos. Incluso parte proporcional de solapes</t>
  </si>
  <si>
    <t>TYP-E10IN010A</t>
  </si>
  <si>
    <t>IMPERMEABILIZACIÓN DE SOLERAS Y LOSAS DE CIMENTACIÓN ANTICAPILARIDAD</t>
  </si>
  <si>
    <t>Lámina impermeabilizante para estructuras enterradas de hormigón, anticapilaridad, formado por malla unida a una membrana de polietileno que permite al hormigón vertido adherirse a ella formando una unión mecánica firme. Instalado previo al vertido del hormigón, sobre soporte rígido (hormigón de limpieza, solera, encofrado, etc.) o sobre encachado o relleno compactado granular no punzonante, y sirve de barrera frente al agua, los vapores de agua y gases, y protege al hormigón de las sales del subsuelo, las sustancias químicas y los hidrocarburos (metano, CO2 y radón). Totalmente instalada; i/p.p. de uniones, solapes, remates finales y de bordes con banda sellado. Medida la superficie ejecutada. Producto con marcado CE y conforme a EN 13967:2004.</t>
  </si>
  <si>
    <t>TYP-E10IAB121A</t>
  </si>
  <si>
    <t>IMPERMEABILIZACIÓN LOSA DE CUBIERTA BAJO RASANTE</t>
  </si>
  <si>
    <t xml:space="preserve"> Impermeabilización de losa de cubierta bajo rasante constituida por: capa de hormigón de nivelación (no incluido en partida); imprimación bituminosa de base acuosa, 0,3 kg/m2, lámina bituminosa de betún modificado con elastómeros SBS, con terminación en film plástico, con armadura de fieltro de fibra de vidrio, de 3 kg/m2, adherida al soporte con soplete y lámina bituminosa de betún modificado con elastómeros SBS, de superficie no protegida acabada con geotextil, con armadura de fieltro de poliéster de gran gramaje, de 4,8 kg/m2, adherida a la anterior con soplete; capa antipunzonante formada por geotextil de poliéster; listo para ejecutar losa de cimentación. Productos provistos de marcado CE europeo y sistema de impermeabilización certificado mediante. Puesta en obra. Medida la superficie realmente ejecutada. Acabado no incluido.</t>
  </si>
  <si>
    <t>Total 02.04.04</t>
  </si>
  <si>
    <t>02.04.05</t>
  </si>
  <si>
    <t>CARPINTERÍA METÁLICA</t>
  </si>
  <si>
    <t>TYP-E15DE021</t>
  </si>
  <si>
    <t>ENTRAMADO METÁLICO TIPO TRAMEX PLETINAS 50x3/20x3 ACERO GALVANIZADO S-275JR INCL. BASTIDOR CHAPAS ACERO S-275JR</t>
  </si>
  <si>
    <t>Entramado metálico formado por rejilla de  acero galvanizado (S-275JR) tipo tramex 50x3 mm pletinas portantes y 20x3 mm pletinas separadoras , formando cuadrícula de 35x35 mm y bastidor conformado con chapas de acero (S-275JR) con uniones electrosoldadas, incluido soldadura y garrotas de anclaje T8c/0.20 (B-500S). Materiales con marcado CE y DdP (Declaración de prestaciones) según Reglamento (UE) 305/2011.</t>
  </si>
  <si>
    <t>Total 02.04.05</t>
  </si>
  <si>
    <t>Total 02.04</t>
  </si>
  <si>
    <t>02.05</t>
  </si>
  <si>
    <t>ARQUITECTURA</t>
  </si>
  <si>
    <t>02.05.01</t>
  </si>
  <si>
    <t>CERRAMIENTOS Y ALBAÑILERÍA</t>
  </si>
  <si>
    <t>TYP-E07CFA030</t>
  </si>
  <si>
    <t>CERRAMIENTO LP115+RM15+XPS40+LHD70</t>
  </si>
  <si>
    <t>Cerramiento de fachada formado por ladrillo cerámico cara vista, de 24x11,5x5 cm, de 1/2 pie de espesor. Enfoscado intermedio sin maestrear de cemento CS III-W1 de 15 mm, aislamiento térmico de poliestireno extruido, de superficie lisa de 40 mm de espesor, fábrica de ladrillo cerámico hueco doble 24x11,5x7 cm. Incluso forrado de pilares de fachada con ladrillo cerámico hueco doble 24x11,5x7 cm y aislante térmico de poliestireno de 20 mm de espesor. Medido deduciendo huecos superiores a 1 m2. Incluso p/p de colocación en obra, piezas especiales. Totalmente montados, s/CTE DB-SE-F, CTE DB-HE, NTE-FFL. U=0.2615 W/(m²·K). Grado de impermeabilidad=3. RA=42 dBA. Materiales con marcado CE y DdP (Declaración de prestaciones) según Reglamento (UE) 305/2011.</t>
  </si>
  <si>
    <t>E07RC040TT</t>
  </si>
  <si>
    <t>AYUDA A INSTALACIONES</t>
  </si>
  <si>
    <t>Ayuda de albañilería a instalaciones</t>
  </si>
  <si>
    <t>E07RC040T</t>
  </si>
  <si>
    <t>RECIBIDO CARPINTERIA METALICA</t>
  </si>
  <si>
    <t>Recibido de carpintería metálica incluso cercos, con mortero de cemento y arena de río (M-40) dosificación 1/6, incluso apertura de huecos para garras. Totalmente terminado.</t>
  </si>
  <si>
    <t>E12PVH040</t>
  </si>
  <si>
    <t>VIERTEAGUAS GOTERÓN CORTO HP GRIS a=27,5 cm</t>
  </si>
  <si>
    <t>Vierteaguas de hormigón prefabricado gris con goterón corto, formado por piezas de un espesor de 5 cm y una longitud de 0,50 m, para cubrir un ancho de 27,5 cm. Recibido con mortero de cemento CEM II/B-P 32,5 N y arena de río M-5, i/rejuntado con lechada de cemento blanco BL-V 22,5 y limpieza, medido en su longitud, con marcado CE y DdP (Declaración de prestaciones) según Reglamento (UE) 305/2011.</t>
  </si>
  <si>
    <t>TYP-E05CG030</t>
  </si>
  <si>
    <t>DINTEL HORMIGÓN PREFABRICADO GRIS a=27,5 cm</t>
  </si>
  <si>
    <t>Cargadero de hormigón prefabricado gris, formado por piezas de un espesor de 5 cm y una longitud de 0,50 m, para cubrir un ancho de 27,5 cm. Incluso cercos de acero corrugado para fijación a cargadero realizado in situ (no incluido en el precio). Recibido con mortero de cemento CEM II/B-P 32,5 N y arena de río M-5, i/rejuntado con lechada de cemento blanco BL-V 22,5 y limpieza, medido en su longitud, con marcado CE y DdP (Declaración de prestaciones) según Reglamento (UE) 305/2011.</t>
  </si>
  <si>
    <t>TYP-E05HVA040</t>
  </si>
  <si>
    <t>CARGADERO HORMIGÓN ARMADO</t>
  </si>
  <si>
    <t>Cargadero de hormigón armado HA-25/P/20/IIa elaborado en central, realizado in situ, i/p.p. de armadura (150 kg/m3), para acabado de hormigón visto, vertido con pluma-grúa, vibrado y colocado. Según normas NTE-EME y EHE-08. Componentes del hormigón y acero con marcado CE y DdP (Declaración de prestaciones) según Reglamento (UE) 305/2011.</t>
  </si>
  <si>
    <t>E07LD130</t>
  </si>
  <si>
    <t>TABICÓN LADRILLO HUECO DOBLE 24x11,5x7 cm MORTERO M-5</t>
  </si>
  <si>
    <t>Tabicón de ladrillo cerámico hueco doble 24x11,5x7 cm, recibido con mortero de cemento CEM II/B-M 32,5 N y arena de río, tipo M-5, preparado en central y suministrado a pie de obra, para revestir, i/replanteo, nivelación y aplomado, rejuntado, limpieza y medios auxiliares. Según UNE-EN 998-2:2012, RC-16, NTE-PTL y CTE DB-SE-F, medido a cinta corrida. Materiales con marcado CE y DdP (Declaración de prestaciones) según Reglamento (UE) 305/2011.</t>
  </si>
  <si>
    <t>E07LP050</t>
  </si>
  <si>
    <t>FÁBRICA LADRILLO PERFORADO 10 cm 1/2P INTERIOR MORTERO M-5</t>
  </si>
  <si>
    <t>Fábrica de ladrillo perforado tosco de 24x11,5x10 cm de 1/2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</si>
  <si>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TYP-E05CC090</t>
  </si>
  <si>
    <t>CARGADERO PERFIL L-200.100.15 mm - 33,7 kg/m</t>
  </si>
  <si>
    <t>Cargadero L-200.100.15 mm de 33,7 Kg/m, perfil normalizado de acero S275 JR, laminado en caliente s/UNE EN 10025 y UNE EN 10 210-1, trabajado, colocado en obra y pintado con una mano de minio de plomo electrolítico y dos manos de esmalte graso, i/cepillado del soporte, según CTE-DB-SE-A, i/porcentaje de despuntes, recortes y tolerancias del 10%. Acero con marcado CE y DdP (Declaración de prestaciones) según Reglamento (UE) 305/2011.</t>
  </si>
  <si>
    <t>TYP-E12PAH040</t>
  </si>
  <si>
    <t>ALBARDILLA HORMIGÓN PREFABRICADO GRIS a=35 cm</t>
  </si>
  <si>
    <t>Albardilla de hormigón prefabricado gris en piezas de 35 cm de ancho y 50 cm de largo con doble goterón, recibida con mortero de cemento CEM II/B-P 32,5 N y arena de río M-5, i/rejuntado con lechada de cemento blanco BL-V 22,5 y limpieza, medida en su longitud.con marcado CE y DdP (Declaración de prestaciones) según Reglamento (UE) 305/2011.</t>
  </si>
  <si>
    <t>TYP-E01DWR250</t>
  </si>
  <si>
    <t>TALADRO FORJADO HORMIGÓN D=150-160 mm e=40 cm</t>
  </si>
  <si>
    <t>Taladro sobre forjado de hormigón, con un espesor máximo de 40 cm, para un diámetro de taladro de 150-160 mm, realizado mediante máquina de perforación con barrena hueca con corona de widia, con refrigeración de corona con agua; válido para soportes en vertical o inclinados; incluyendo replanteo de taladro, implantación del equipo, preparación de la zona de trabajo y ejecución del taladro; incluida parte proporcional de transporte de maquinaria, desmontaje y limpieza del tajo y retirada de escombros a pie de carga. Medida la unidad ejecutada.</t>
  </si>
  <si>
    <t>Total 02.05.01</t>
  </si>
  <si>
    <t>02.05.02</t>
  </si>
  <si>
    <t>CUBIERTAS</t>
  </si>
  <si>
    <t>TYP-E09CGB010</t>
  </si>
  <si>
    <t>CUBIERTA PLANA CONVENCIONAL NO TRANSITABLE BICAPA + MW 140 mm CON GRAVA</t>
  </si>
  <si>
    <t>Cubierta plana convencional no transitable, con capa de protección pesada de grava, constituida por: formación de pendientes mediante hormigón celular de 5-7 cm de espesor, con terminación endurecida; paneles de aislamiento térmico de lana de roca (MW), no hidrófilo, de 40 mm de espesor (Cond. Térmica: 0,036 W/m·K);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de tipo LBM-40-FP, adherida a la anterior lámina; capa separadora de fieltro geotextil no tejido de fibra de poliéster de 200 gr/m2 y capa de protección de grava 20/40 de aprox. 5-8 cm de espesor. Totalmente terminada; i/p.p. de solapes, juntas y extendido de capa de grava. Compatible con cubiertas C5 según catálogo de elementos constructivos del CTE. Transmitancia térmica: U=0,2507 W/(m²·K), sin contar capa soporte.</t>
  </si>
  <si>
    <t>E10IAW050</t>
  </si>
  <si>
    <t>IMPERMEABILIZACIÓN PERÍMETRO LÁMINA ASFÁLTICA AUTOPROTEGIDA</t>
  </si>
  <si>
    <t>Impermeabilización de perímetros de cubierta, con un desarrollo de 50 cm, constituida por: imprimación asfáltica; banda de refuerzo en ángulos, con lámina asfáltica de betún elastómero SBS, ancho 330 mm, totalmente adherida al soporte con soplete; lámina asfáltica de betún elastómero SBS, ancho 400mm, totalmente adherida a la anterior con soplete. Materiales con marcado CE y DdP (Declaración de prestaciones) según Reglamento (UE) 305/2011.</t>
  </si>
  <si>
    <t>E09PR020</t>
  </si>
  <si>
    <t>REMATE LATERAL ACERO GALVANIZADO D=500 mm</t>
  </si>
  <si>
    <t>Remate de chapa de acero de 0,6 mm de espesor en perfil comercial galvanizado por ambas caras, de 500 mm de desarrollo en cumbrera, lima o remate lateral, i/p.p. de solapes, accesorios de fijación, juntas de estanqueidad, totalmente instalado, i/medios auxiliares y elementos de seguridad, s/NTE-QTG-9, 10 y 11. Medido en verdadera magnitud.</t>
  </si>
  <si>
    <t>TYP-E10ATP500</t>
  </si>
  <si>
    <t>JUNTA PERIMETRAL AISLAMIENTO XPS 30 mm PLANA RC300</t>
  </si>
  <si>
    <t>Junta perimetral en cubierta plana realizada con planchas de poliestireno extruido de 30 mm de espesor con superficie lisa. Resistencia a compresión = 300 kPa según UNE-EN 826:2013. Resistencia térmica 0,90 m²K/W, conductividad térmica 0,034 W/(m.K), según UNE-EN 13162:2013+A1:2015. Reacción al fuego E según UNE-EN 13501-1:2007+A1:2010. Medida toda la superficie a ejecutar. Poliestireno extruido (XPS) según norma UNE-EN 13164:2013, con marcado CE y DdP (Declaración de prestaciones) según Reglamento (UE) 305/2011.</t>
  </si>
  <si>
    <t>E09PS020</t>
  </si>
  <si>
    <t>SUMIDERO VERTICAL PVC SIKA 110x300 mm</t>
  </si>
  <si>
    <t>Suministro e instalación de sumidero plano de PVC, de 300 mm de longitud, 330 mm de plana octogonal y 110 mm de sección, incluso conexión de la membrana impermeabilizante al sumidero mediante soldadura química, i/instalación y conexión a la bajante.</t>
  </si>
  <si>
    <t>E09PS110</t>
  </si>
  <si>
    <t>PARAGRAVILLAS Y BANDERA SIKA</t>
  </si>
  <si>
    <t>Suministro e instalación de paragravillas y bandera Sika en sumidero.</t>
  </si>
  <si>
    <t>Total 02.05.02</t>
  </si>
  <si>
    <t>02.05.03</t>
  </si>
  <si>
    <t>PAVIMENTOS</t>
  </si>
  <si>
    <t>TYP-E11ENS040</t>
  </si>
  <si>
    <t>SOLADO GRES PORCELÁNICO  40x40 cm C/J. C/R</t>
  </si>
  <si>
    <t>Solado de gres porcelánico (BIa- s/UNE-EN-67), en baldosas de 40x40 cm., en color a elegir por DF, recibido con mortero cola C2 s/EN-12004:2008, s/i. recrecido de mortero, i/rejuntado con 1 cm. de junta porcelánica color CG2 s/EN-13888:2009 y limpieza, con marcado CE y DdP (declaración de prestaciones) según Reglamento UE 305/2011, medido en superficie realmente ejecutada.</t>
  </si>
  <si>
    <t>E11D070</t>
  </si>
  <si>
    <t>RECRECIDO 5 cm MORTERO CT-C5</t>
  </si>
  <si>
    <t>Recrecido del soporte de pavimentos con mortero CT-C5 F-2 de cemento CEM II/B-P 32,5 N y arena de río (M-5) de 5 cm de espesor, con marcado CE y DdP (declaración de prestaciones) según Reglamento UE 305/2011, maestreado, medido en superficie realmente ejecutada, conforme a la norma UNE-EN-13813:2003.</t>
  </si>
  <si>
    <t>E11CB140</t>
  </si>
  <si>
    <t>SOLERA TERRAZO U/NORMAL GRANO GRUESO 40x40 C/CLARO C/R</t>
  </si>
  <si>
    <t>Solado de terrazo interior grano grueso uso normal, de 40x40 cm en color claro,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i/rodapié de terrazo pulido en fábrica en piezas de 40x7,5 cm y limpieza, s/NTE-RSR-6 y NTE-RSR-26, con marcado CE y DdP (declaración de prestaciones) según Reglamento UE 305/2011, medido en superficie realmente ejecutada.</t>
  </si>
  <si>
    <t>E11BC090</t>
  </si>
  <si>
    <t>PAVIMENTO EPOXI CONDUCTIVO ANTIESTÁTICO NITOFLOR CONDUCTIVE e=2 mm</t>
  </si>
  <si>
    <t>Pavimento continuo de resina epoxi conductivo y antiestático, capaz de disipar cargas electroestáticas, de superficie resistente a productos químicos, higiénica y muy fácil de limpiar, Nitoflor Conductive de Fosroc o equivalente; consistente: limpieza previa del soporte; aplicación de una primera capa de imprimación de resina epoxi Nitoprime 50 (rendimiento aprox. 0,25-0,30 kg/m2), o Nitoprime 57 en caso de soportes húmedos (no incluido); capa de fondo conductiva; autonivelante pigmentado conductivo; y capa superior; creando un sistema completo (Undercoat y Topcoat) con una capa principal conductiva de 2 mm de espesor. Totalmente terminado; i/p.p. de limpieza y medios auxiliares. Medida la superficie realmente ejecutada. Pavimento idóneo para su uso en áreas en las que sea necesario disipar electricidad estática, tales como industria farmacéutica, salas de ordenadores, entornos en los que existen productos químicos y polvos peligrosos y quirófanos.</t>
  </si>
  <si>
    <t>Total 02.05.03</t>
  </si>
  <si>
    <t>02.05.04</t>
  </si>
  <si>
    <t>REVESTIMIENTOS VERTICALES</t>
  </si>
  <si>
    <t>E08PNE210</t>
  </si>
  <si>
    <t>ENFOSCADO MAESTREADO-FRATASADO CSIII-W1 VERTICAL</t>
  </si>
  <si>
    <t>Enfoscado maestreado y fratasado con mortero CSIII-W1 de cemento CEM II/B-P 32,5 N y arena de río M-5, en paramentos verticales de 20 mm de espesor, i/regleado, sacado de aristas y rincones con maestras cada 3 m y andamiaje, s/NTE-RPE-7 y UNE-EN 998-1:2010, medido deduciendo huecos. Mortero con marcado CE y DdP (Declaración de prestaciones) según Reglamento (UE) 305/2011.</t>
  </si>
  <si>
    <t>E27EPA030</t>
  </si>
  <si>
    <t>PINTURA PLÁSTICA ACRÍLICA MATE LAVABLE BLANCO/COLOR</t>
  </si>
  <si>
    <t>Pintura plástica acrílica lisa mate lavable profesional, en color, sobre paramentos horizontales y verticales, dos manos, incluso imprimación y plastecido.</t>
  </si>
  <si>
    <t>E12AC012</t>
  </si>
  <si>
    <t>ALICATADO AZULEJO BLANCO 20x20 cm RECIBIDO C/MORTERO</t>
  </si>
  <si>
    <t>Alicatado con azulejo blanco 20x20 cm (BIII s/UNE-EN-14411:2013), colocado a línea, recibido con mortero de cemento CEM II/A-P 32,5 R y arena de miga (M-5), i/p.p. de cortes, ingletes, piezas especiales, rejuntado con lechada de cemento blanco BL-V 22,5 y limpieza, s/NTE-RPA-3, medido deduciendo huecos superiores a 1 m2.</t>
  </si>
  <si>
    <t>Total 02.05.04</t>
  </si>
  <si>
    <t>02.05.05</t>
  </si>
  <si>
    <t>FALSOS TECHOS</t>
  </si>
  <si>
    <t>E08REE010</t>
  </si>
  <si>
    <t>FALSO TECHO REGISTRABLE ESCAYOLA LISA 600x600 mm PERFIL VISTO</t>
  </si>
  <si>
    <t>Falso techo registrable de placas de escayola lisa en color blanco, de dimensiones de cuadrícula de 600x600 mm; instaladas sobre perfilería 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(excepto elevación y/o transporte). Medido deduciendo huecos superiores a 2 m2. Conforme a NTE-RTP-16. Placas de escayola, accesorios de fijación y perfilería con marcado CE y DdP (Declaración de prestaciones) según Reglamento (UE) 305/2011.</t>
  </si>
  <si>
    <t>Total 02.05.05</t>
  </si>
  <si>
    <t>02.05.06</t>
  </si>
  <si>
    <t>CARPINTERÍA Y CERRAJERÍA</t>
  </si>
  <si>
    <t>TYP-E15P230</t>
  </si>
  <si>
    <t>PUERTA SEGURIDAD A/PINTURA EPOXI LISA ABATIBLE 2 HOJAS 175*243cm</t>
  </si>
  <si>
    <t>Puerta de chapa lisa abatible de 2 hojas de 175*243 cm de hueco libre, realizada con doble chapa de acero especial galvanizado de 1,2 mm de espesor, acabado con capa de pintura epoxi polimerizada al horno, núcleo inyectado de espuma rígida de poliuretano de alta densidad, con tres bisagras en cada hoja, bulones antipalanca, cerradura de seguridad embutida con tres puntos de cierre, con cerco de acero conformado en frío de 100x55 cm y 1,50 mm de espesor con burlete, pomo tirador, escudo y manivela, con garras para recibir a obra, elaborada en taller, ajuste y fijación en obra (sin incluir recibido de albañilería). Materiales con marcado CE y DdP (Declaración de prestaciones) según Reglamento (UE) 305/2011.</t>
  </si>
  <si>
    <t>TYP-E14A22aadc</t>
  </si>
  <si>
    <t>VENTANA PRACTICABLE ALUMINIO ANODIZADO NATURAL  2H 150x150 cm</t>
  </si>
  <si>
    <t>Suministro y montaje de ventana practicable de aluminio con marco de 40 mm de sección de 2 hojas, de aluminio anodizado natural con un valor mínimo de 15 micras, de 150x150 cm de medidas totales. Con una transmitancia térmica de la carpintería máxima U=2,00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</si>
  <si>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E14A22aacc</t>
  </si>
  <si>
    <t>VENTANA PRACTICABLE ALUMINIO ANODIZADO NATURAL  2H 120x120 cm</t>
  </si>
  <si>
    <t>Suministro y montaje de ventana practicable de aluminio con marco de 40 mm de sección de 2 hojas, de aluminio anodizado natural con un valor mínimo de 15 micras, de 120x120 cm de medidas totales. Con una transmitancia térmica de la carpintería máxima U=2,00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</si>
  <si>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TYP-E14A22aabb</t>
  </si>
  <si>
    <t>VENTANA PRACTICABLE ALUMINIO ANODIZADO NATURAL  2H 90x120 cm</t>
  </si>
  <si>
    <t>Suministro y montaje de ventana practicable de aluminio con marco de 40 mm de sección de 2 hojas, de aluminio anodizado natural con un valor mínimo de 15 micras, de 90x120 cm de medidas totales. Con una transmitancia térmica de la carpintería máxima U=2,00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</si>
  <si>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E16EA150</t>
  </si>
  <si>
    <t>DOBLE ACRISTALAMIENTO AISLAMIENTO ACÚSTICO 36 dB</t>
  </si>
  <si>
    <t>Doble acristalamiento formado por un vidrio laminado acústico y de seguridad de 6 mm de espesor (3+3), cámara de aire deshidratado de 12 mm con perfil separador de aluminio y un vidrio incoloro de 4 mm, incluido sellado perimetral de silicona neutra. Proporciona un aislamiento acústico de 36 dB.</t>
  </si>
  <si>
    <t>E15DC020</t>
  </si>
  <si>
    <t>CELOSÍA FIJA LAMAS CHAPA GALVANIZADA</t>
  </si>
  <si>
    <t>Celosía fija de lamas fijas de acero galvanizado, con plegadura sencilla en los bordes, incluido soportes del mismo material, patillas para anclaje a los paramentos, elaborada en taller y montaje en obra (sin incluir recibido de albañilería). Materiales con marcado CE y DdP (Declaración de prestaciones) según Reglamento (UE) 305/2011.</t>
  </si>
  <si>
    <t>TYP-E15P170</t>
  </si>
  <si>
    <t>PUERTA SEGURIDAD ABATIBLE 90x210 cm ACABADO PINTURA EPOXI</t>
  </si>
  <si>
    <t>Puerta de de seguridad abatible de una hoja de 90x210 cm, realizada con doble chapa de acero especial galvanizado de 1,2 mm de espesor, acabado con capa de pintura epoxi polimerizada al horno, núcleo inyectado de espuma rígida de poliuretano de alta densidad, con tres bisagras, bulones antipalanca, cerradura de seguridad embutida con tres puntos de cierre, con cerco de acero conformado en frío de 100x55 cm y 1,50 mm de espesor con burlete, pomo tirador, escudo, manivela y mirilla, con garras para recibir a obra, elaborada en taller, ajuste y fijación en obra (sin incluir recibido de albañilería). Materiales con marcado CE y DdP (Declaración de prestaciones) según Reglamento (UE) 305/2011.</t>
  </si>
  <si>
    <t>TYP-E15BA180</t>
  </si>
  <si>
    <t>BARANDILLA ACERO TUBOS VERTICAL 20x20x1 mm h=110 cm</t>
  </si>
  <si>
    <t>Barandilla de 110 cm de altura, construida con tubos huecos de acero laminado en frío, con pasamanos de sección circular de diámetro 50 mm y 1 mm de espesor, inferior de 80x40x2 mm dispuestos horizontalmente y montantes verticales de tubo de 20x20x1 mm colocados cada 10 cm, soldados entre si, incluido patillas de anclaje cada metro, elaborada en taller y montaje en obra (sin incluir recibido de albañilería). Materiales con marcado CE y DdP (Declaración de prestaciones) según Reglamento (UE) 305/2011.</t>
  </si>
  <si>
    <t>TYP-E26PSU020</t>
  </si>
  <si>
    <t>PUERTA CORTAFUEGOS EI2-60 1 HOJA 825x2030 mm</t>
  </si>
  <si>
    <t>Puerta metálica cortafuegos de una hoja de dimensiones 825x2030 mm (hueco libre de paso),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de polvo epoxídico polimerizado al horno ó similar. Puerta, cerradura y bisagras con marcado CE y DdP (Declaración de prestaciones) según Reglamento (UE) 305/2011. Conjunto de puerta conforme a UNE-EN 1634-1 y UNE-EN 13501-2 y CTE DB SI. No incluye ni ayudas ni recibidos.</t>
  </si>
  <si>
    <t>TYP-E26PSO050</t>
  </si>
  <si>
    <t>PUERTA CORTAFUEGOS EI2-60 2 HOJAS 175x2450 mm</t>
  </si>
  <si>
    <t>Puerta metálica cortafuegos de dos hojas pivotantes de 1750x2450 mm, homologada EI2-60-C5, construida con dos chapas de acero electrocincado de 0,80 mm de espesor y cámara intermedia de material aislante ignífugo, sobre cerco abierto de chapa de acero galvanizado de 1,20 mm de espesor, con siete patillas para fijación a obra, cerradura embutida y cremona de cierre automático, elaborada en taller, ajuste y fijación en obra, incluso acabado en pintura epoxi polimerizada al horno (sin incluir recibido de albañilería).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</si>
  <si>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E27HEC150</t>
  </si>
  <si>
    <t>ESMALTE SINTÉTICO JUNOLAC ANTIOXIDANTE SAT/BRILL COLORES</t>
  </si>
  <si>
    <t>Esmalte sintético de gran dureza Junolac satinado de Juno, exento de plomo y formulado con resinas alcídicas de poliuretano, con alto sólidos y pigmentos de máxima calidad. Para superficies de hierro, acero, aluminio o galvanizado, limpiar e imprimar con imprimación antioxidante y exento de grasa y óxido. Aplicación con brocha, rodillo o pistola. Aplicar una mano de imprimaciòn Metalex y dos manos de JunoLac. Para la aplicación a pistola diluir con un 10-15 % de D-17, no sobrepasando 30-35 micras secas por capa en ambos casos. La temperatura de aplicación debe estar comprendida entre +5 y + 30ºC. Aplicación y preparación del soporte según se especifica en ficha técnica de producto. Precio para envases de 750 ml. Producto certificado según EN 1504-2 con marcado CE y DdP (Declaración de prestaciones) según Reglamento (UE) 305/2011.</t>
  </si>
  <si>
    <t>Total 02.05.06</t>
  </si>
  <si>
    <t>02.05.07</t>
  </si>
  <si>
    <t>VARIOS</t>
  </si>
  <si>
    <t>02.05.07.01</t>
  </si>
  <si>
    <t>APARATOS SANITARIOS</t>
  </si>
  <si>
    <t>E21CLR010</t>
  </si>
  <si>
    <t>LAVABO MURAL GAMA BÁSICA BLANCO 55x32 cm GRIFERÍA MONOMANDO</t>
  </si>
  <si>
    <t>Lavabo de porcelana vitrificada, mural, en color blanco, de 55x32 cm, gama básica, colocado con anclajes a la pared, incluso sellado con silicona; conforme UNE 67001. Grifería mezcladora monomando, acabado cromado, con aireador; conforme UNE-EN 19703. Válvula de desagüe de 32 mm, acoplamiento a pared acodado cromado con plafon, llaves de escuadra de 1/2" cromadas, latiguillos flexibles de 1/2". Totalmente instalado y conexionado, i/p.p. de pequeño material y medios auxiliares.</t>
  </si>
  <si>
    <t>E21CIB010</t>
  </si>
  <si>
    <t>INODORO TANQUE BAJO GAMA BÁSICA COLOR</t>
  </si>
  <si>
    <t>Inodoro de porcelana vitrificada, de tanque bajo, gama básica, en color, con asiento y tapa lacados y bisagras de acero inoxidable, y cisterna con tapa mecanismo doble pulsador 6/3 litros, colocado con anclajes al solado y sellado con silicona; conforme UNE EN 997. Instalado con llave de escuadra de 1/2" cromada y latiguillo flexible de 20 cm de 1/2". Totalmente instalado y conexionado, i/p.p. de pequeño material y medios auxiliares.</t>
  </si>
  <si>
    <t>E21CUP020</t>
  </si>
  <si>
    <t>URINARIO MURAL BLANCO GRIFERÍA TEMPORIZADOR</t>
  </si>
  <si>
    <t>Urinario mural de porcelana vitrificada blanco, colocado mediante anclajes de fijación a la pared, con sifón incorporado al aparato, manguito y enchufe de unión; conforme UNE 67001. Grifo temporizado mural, instalación vista, apertura por pulsador; cuerpo y pulsador en latón cromado, entrada y salida 1/2", caudal 5 l/min a 3 bar, cierre automático 5s ±1s. Totalmente instalado y conexionado, i/p.p. de pequeño material.</t>
  </si>
  <si>
    <t>Total 02.05.07.01</t>
  </si>
  <si>
    <t>02.05.07.02</t>
  </si>
  <si>
    <t>EQUIPAMIENTO</t>
  </si>
  <si>
    <t>E21MW020</t>
  </si>
  <si>
    <t>SECAMANOS ELÉCTRICO AUTOMÁTICO 1640W ACERO INOX.</t>
  </si>
  <si>
    <t>Suministro y colocación de secamanos automático por sensor eléctrico en baño de 1640 W. con carcasa de acero inoxidable acabado satinado o brillante, colocado mediante anclajes de fijación a la pared, y instalado.</t>
  </si>
  <si>
    <t>E21MW080</t>
  </si>
  <si>
    <t>DOSIFICADOR JABÓN LÍQUIDO ACERO INOX. 1,2 l.</t>
  </si>
  <si>
    <t>Suministro y colocación de dosificador antigoteo de jabón líquido de 1,2 l., cuerpo de acero inoxidable, válvula antivandálica de ABS, colocado mediante anclajes de fijación a la pared, y instalado.</t>
  </si>
  <si>
    <t>E21MI070</t>
  </si>
  <si>
    <t>PORTARROLLOS ACERO INOX. C/CERRADURA</t>
  </si>
  <si>
    <t>Portarrollos de acero inoxidable 18/10, modelo con rollo de reserva oculto de 14x29,5x12,85 cm. y cerradura.  Instalado con tacos a la pared.</t>
  </si>
  <si>
    <t>E21MI120</t>
  </si>
  <si>
    <t>PORTA ESCOBILLAS ACERO INOX.</t>
  </si>
  <si>
    <t>Porta escobillas de acero inoxidable 18x10 modelo con cubeta frontal de 11x23x11 cm.  Instalado con tacos a la pared.</t>
  </si>
  <si>
    <t>E16JA040</t>
  </si>
  <si>
    <t>MIRALITE REVOLUTION 5mm</t>
  </si>
  <si>
    <t>Espejo plateado Miralite Revolution realizado con un vidrio Planilux de 5 mm. plateado por su cara posterior, incluso canteado perimetral y taladros.</t>
  </si>
  <si>
    <t>E21MI080</t>
  </si>
  <si>
    <t>PAPELERA ACERO 30 l. C/CERRADURA</t>
  </si>
  <si>
    <t>Papelera de acero inoxidable 18/10, con tapa abatible y cerradura con capacidad de 30 l. de 29x61x20 cm.  Instalada con tacos a la pared.</t>
  </si>
  <si>
    <t>Total 02.05.07.02</t>
  </si>
  <si>
    <t>02.05.07.03</t>
  </si>
  <si>
    <t>SEÑALIZACIÓN</t>
  </si>
  <si>
    <t>MC08600201-2B</t>
  </si>
  <si>
    <t>SEÑALIZACIÓN EVACUACIÓN</t>
  </si>
  <si>
    <t>Suministro y colocación de señal en dirección de caminos de evacuación (160x320mm), salidas de evacuación (105x97mm) y en bajadas de escaleras de evacuación (160x320mm), realizada en PGT de 4mm. serigrafiada por la cara trasera, más placa fotoluminiscente clase A y PVC espumado de 10mm. remetido 30mm perimetramente a modo de separador, totalmente instalada.</t>
  </si>
  <si>
    <t>Total 02.05.07.03</t>
  </si>
  <si>
    <t>Total 02.05.07</t>
  </si>
  <si>
    <t>Total 02.05</t>
  </si>
  <si>
    <t>02.06</t>
  </si>
  <si>
    <t>URBANIZACIÓN</t>
  </si>
  <si>
    <t>TYP-U04BH005</t>
  </si>
  <si>
    <t>BORDILLO HORMIGÓN HM-30/B/IIa-SR MONOCAPA GRIS 9-10x20 cm</t>
  </si>
  <si>
    <t>Bordillo de hormigón monocapa HM-30/B/IIa-SR, color gris, de 9-10x20 cm, arista exterior biselada, colocado sobre solera de hormigón HM-20/P/20/I, de 10 cm de espesor, rejuntado y limpieza, sin incluir la excavación previa ni el relleno posterior. Bordillo con marcado CE y DdP (Declaración de prestaciones) según Reglamento (UE) 305/2011.</t>
  </si>
  <si>
    <t>TYP-U04VBH010</t>
  </si>
  <si>
    <t>PAVIMENTO LOSETA CEMENTO GRIS 15x15 cm</t>
  </si>
  <si>
    <t>Pavimento de loseta hidráulica color gris de 15x15 cm sobre solera de hormigón HM-20/P/20/I de 10 cm, sentada con mortero de cemento, i/p.p. de junta de dilatación, enlechado y limpieza. Loseta y componentes del hormigón y mortero con marcado CE y DdP (Declaración de prestaciones) según Reglamento (UE) 305/2011.</t>
  </si>
  <si>
    <t>TYP-U16PA070</t>
  </si>
  <si>
    <t>AGLOMERADO ASFÁLTICO CALIENTE 10 cm TIPO IV-a</t>
  </si>
  <si>
    <t>Extendido, nivelado y compactado por medios mecánicos de aglomerado asfáltico en caliente colocada con cable con betún 80/100 de 10 cm de espesor de estructura cerrada tipo IV-a (microaglomerado arena-betún), incluido riego de imprimación de la subbase.</t>
  </si>
  <si>
    <t>U13AM050</t>
  </si>
  <si>
    <t>SUMINISTRO Y EXTENSIÓN MECÁNICA TIERRA VEGETAL FÉRTIL</t>
  </si>
  <si>
    <t>Suministro y extendido de tierra vegetal arenosa, limpia y cribada con medios mecánicos, suministrada a granel y perfilada a mano.</t>
  </si>
  <si>
    <t>U13PH040</t>
  </si>
  <si>
    <t>FORMACIÓN CÉSPED BAJO MANTENIMIENTO &lt;1000 m2</t>
  </si>
  <si>
    <t>Formación de césped de bajo mantenimiento, resistente al pisoteo y adaptable a todo tipo de climas, con riego; por siembra de Cyanodon 100%, en superficies hasta 1000 m2, comprendiendo el desbroce, perfilado y fresado del terreno, distribución de fertilizante complejo NPK-Mg-M.O., pase de motocultor a los 10 cm superficiales, perfilado definitivo, pase de rulo y preparación para la  siembra, siembra de la mezcla indicada a razón de 30 g/m2 y primer riego.</t>
  </si>
  <si>
    <t>U13EE500</t>
  </si>
  <si>
    <t>ARBUSTOS CUBRESUELOS 0,20-0,40 m CONTENEDOR</t>
  </si>
  <si>
    <t>Arbustos cubresuelos de 0,20 a 0,40 m de altura, suministrado en contenedor y plantación en hoyo de 0,30x0,30x0,30 m con los medios indicados, abonado, formación de alcorque y primer riego.</t>
  </si>
  <si>
    <t>TYP-E09GSS160</t>
  </si>
  <si>
    <t>TECHADO PELIGROSOS</t>
  </si>
  <si>
    <t>Cubierta/techado formada por estructura metálica ligera para cubierta no habitable, con pilares y cerchas formados con perfiles ligeros metálicos obtenidos por laminación en frío de la chapa galvanizada, colocadas cada 1,20 m y correas cada 1,00 m, con perfil C en pares, correas, pies derechos, tirante y celosía, y con perfil U en durmientes y arriostramientos, con dimensiones determinadas y condicionadas por el cálculo estructural, pudiendo ser de la gama base 40 mm o de 50 mm, uniones mediante tornillos. Totalmente instalada; i/p.p. de replanteo, fijación y medios auxiliares (excepto elevación, transporte y medidas de seguridad colectivas).  Incluso cubierta formada por panel sándwich de chapa de acero en perfil comercial, formada por chapa prelacada en ambas caras (exterior e interior) de 0,6 mm de espesor, y núcleo aislante de lana de roca (MW) de 135 kg/m3 con un espesor total de 50 mm, con clasificación M-0 de reacción al fuego, EI-120 y RW de 35 dBA. Totalmente montada sobre correas metálicas o soporte estructural (incluido); i/p.p. de solapes, accesorios de fijación, juntas de estanqueidad y medios auxiliares (excepto elevación, transporte y medidas de seguridad colectivas). Conforme a NTE-QTG-8, 9, 10 y 11. Medida en verdadera magnitud.</t>
  </si>
  <si>
    <t>U17HMC030</t>
  </si>
  <si>
    <t>MARCA VIAL CONTINUA ACRÍLICA ACUOSA 10 cm</t>
  </si>
  <si>
    <t>Marca vial reflexiva continua blanca/amarilla, de 10 cm de ancho, ejecutada con pintura acrílica en base acuosa con una dotación de 720 gr/m2 y aplicación de microesferas de vidrio con una dotación de 480 gr/m2, excepto premarcaje.</t>
  </si>
  <si>
    <t>U02LZD060</t>
  </si>
  <si>
    <t>TUBERÍA DRENAJE DOBLE PARED CORRUGADA DE POLIETILENO AD D=160 mm</t>
  </si>
  <si>
    <t>Tubería de drenaje de polietileno alta densidad, doble pared corrugada y de sección circular, de 160 mm de diámetro exterior, suministrada en rollos, colocada en zanja revestida con geotextil de 125 g/m2 sobre una capa de grava de 10 cm de espesor compactada por medios mecánicos y nivelada, sobre la que se colocará una nueva capa de relleno de la misma grava de 25 cm de espesor con compactación mayor al 75% y cierre con doble solapa del paquete filtrante con el propio geotextil. Con p.p. de medios auxiliares y sin incluir la excavación, el tapado posterior de las zanjas, ni los medios de protección colectiva. Medida la longitud realmente ejecutada. Conforme a Orden Circular 17/2003-Drenaje subterráneo y Pliego de Prescripciones Técnicas Generales para Obras de Carreteras y Puentes (PG-3).</t>
  </si>
  <si>
    <t>TYP-U04VBL060</t>
  </si>
  <si>
    <t>LOSA RECTANGULAR LISA 8 cm</t>
  </si>
  <si>
    <t>Losa rectangular de hormigón, para tapa de salida de ventilación, de 8 cm de espesor, acabado superficial liso, provista interiormente de armadura electrosoldada de redondos corrugados, sentada con mortero de cemento, i/ limpieza. Losa y componentes del hormigón y mortero con marcado CE y DdP (Declaración de prestaciones) según Reglamento (UE) 305/2011.</t>
  </si>
  <si>
    <t>Total 02.06</t>
  </si>
  <si>
    <t>Total 02</t>
  </si>
  <si>
    <t>03</t>
  </si>
  <si>
    <t>GALERÍA</t>
  </si>
  <si>
    <t>03.01</t>
  </si>
  <si>
    <t>TYP-01.014N</t>
  </si>
  <si>
    <t>PICADO CONTROLADO HORMIGÓN C/MARTILLO PERFORADOR RESERVANDO ARMADURA EXISTENTE. INC/TRANSPORTE &gt;20Km Y CARGA MANUAL</t>
  </si>
  <si>
    <t>Picado controlado de hormigón usando martillo perforador tipo TE 70-ATC/AVR HILTI o similar con punta cincel plano delgado TE-Y-RFM 50 MP10, reservando armadura existente. Incluso transporte a vertedero a una distancia  &gt;20Km, carga por medios manuales y canon de vertido.</t>
  </si>
  <si>
    <t>Total 03.01</t>
  </si>
  <si>
    <t>03.02</t>
  </si>
  <si>
    <t>E02PAA020A</t>
  </si>
  <si>
    <t>EXCAVACIÓN ENTRE PANTALLAS A CIELO ABIERTO H&lt;10M MEDIOS MANUALES. TERRENOS TRANSICION. EXTRAC. VERT.I/CARGA Y TRANSP. VERT.&gt;20Km</t>
  </si>
  <si>
    <t>Excavación entre pantallas a cielo abierto  hasta 10m de profundidad en terrenos de transición por medios manuales, con extracción vertical de tierras, cargado a mano (considerando 2 peones)  desde superficie a camión bañera basculante y transporte a vertedero a una distancia mayor de 20 km, considerando cada trayecto de ida y de vuelta y canon de vertido. Incluida parte proporcional de medios auxiliares. Según CTE-DB-SE-C y NTE-ADZ.</t>
  </si>
  <si>
    <t>Total 03.02</t>
  </si>
  <si>
    <t>03.03</t>
  </si>
  <si>
    <t>Total 03.03</t>
  </si>
  <si>
    <t>03.04</t>
  </si>
  <si>
    <t>03.04.01</t>
  </si>
  <si>
    <t>TYP-E05HE391</t>
  </si>
  <si>
    <t>REPARACIÓN LOSA HORMIGÓN MORTERO RÁPIDO ALTA RESIST. PATCHROC GP e=100 mm</t>
  </si>
  <si>
    <t>Reparación de losa de hormigón armado mediante la reconstrucción geométrica con mortero cementoso de fraguado muy rápido y de alta resistencia, Patchroc GP de Fosroc o equivalente; formulado para reparaciones estructurales y según requerimientos de la norma europea UNE-EN 1504 parte 3 para los morteros de reparación estructural clase R4 (estructural, resist. compresión igual ó &gt;45 MPa). Rendimiento aprox. de 2,20 kg/m2 por cada mm de espesor, con una resistencia a compresión a las 24 horas &gt;15 N/mm2, y &gt;85 N/mm2 a los 28 días (según EN 12190). Fraguado final a los 30-40 min según condiciones climatológicas. Espesor medio de la reparación de 100 mm. Incluye: limpieza del soporte y retirada de residuos; imprimación anticorrosiva de protección en las armaduras Nitoprime Zincrich Plus de Fosroc o equivalente; imprimación previa de adherencia con resina acrílica Nitobond ACS de Fosroc o equivalente, en soporte; aplicación de mortero de reparación Patchroc GP de Fosroc o equivalente; y acabado fratasado manual o alisado a llana. Producto con marcado CE y DdP (Declaración de prestaciones) según Reglamento (UE) 305/2011. Medida la superficie real ejecutada.</t>
  </si>
  <si>
    <t>Total 03.04.01</t>
  </si>
  <si>
    <t>03.04.02</t>
  </si>
  <si>
    <t>TYP-U02ET011</t>
  </si>
  <si>
    <t>CIMBRA TUBULAR METÁLICA h&lt;3 m</t>
  </si>
  <si>
    <t>Total 03.04.02</t>
  </si>
  <si>
    <t>03.04.03</t>
  </si>
  <si>
    <t>TYP-EE0113A</t>
  </si>
  <si>
    <t>BARRA CORRUGADA DIA 12MM ACERO B-500S ANCLADA CON RESINA HIT-RE 500 V3 O SIMILAR LONG 300mm</t>
  </si>
  <si>
    <t>Suministro y colocación de barra corrugada anclada B-500S diámetro 12mm  y longitud de empotramiento 300 mm  anclado a hormigón con resina tipo HIT-RE 500 V3 en taladro de diámetro 16mm ejecutado a percusión, según ETA 16/0143, con relleno de taladro mediante Set dinámico HIlti u otra solución adecuada en hormigón cómo material base.</t>
  </si>
  <si>
    <t>Total 03.04.03</t>
  </si>
  <si>
    <t>03.04.04</t>
  </si>
  <si>
    <t>TYP-U05J010A</t>
  </si>
  <si>
    <t>SELLADO DE JUNTAS CON MÁSTIC POLISULFÚRICO</t>
  </si>
  <si>
    <t>Sellado de junta de movimiento en obras de edificación e ingeniería civil, con un ancho de 20mm, realizado con sellador de polisulfuro bicomponente de altas prestaciones. Posee alta resistencia al envejecimiento y una excelente capacidad para acomodar movimientos cíclicos continuos y pronunciados. Consistente en preparación del soporte con limpieza de polvo y restos, colocación de fondo de juntas, imprimación de soporte con si fuera necesaria, y aplicación de sellador. Producto con marcado CE y conforme a EN 14188-2:2004 Sellado de juntas aplicadas en frío. Totalmente terminado; i/p.p. de limpieza y medios auxiliares (excepto elevación y/o transporte).</t>
  </si>
  <si>
    <t>Total 03.04.04</t>
  </si>
  <si>
    <t>Total 03.04</t>
  </si>
  <si>
    <t>Total 03</t>
  </si>
  <si>
    <t>04</t>
  </si>
  <si>
    <t>IMPLANTACIÓN DE NUEVO CTR</t>
  </si>
  <si>
    <t>04.01</t>
  </si>
  <si>
    <t>INSTALACIÓN DE PUESTA A TIERRA GENERAL Y PARARRAYOS</t>
  </si>
  <si>
    <t>EL0740</t>
  </si>
  <si>
    <t>m³</t>
  </si>
  <si>
    <t>Excavación de zanja, a cielo abierto.</t>
  </si>
  <si>
    <t>Excavación en zanja, a cielo abierto, incluso agotamiento y entibación ligera, en cualquier tipo de terreno, con empleo de medios mecánicos de excavación incluso carga y transporte de productos a vertedero o lugar de empleo y canon de vertido.</t>
  </si>
  <si>
    <t>EL0990</t>
  </si>
  <si>
    <t>Relleno en zanjas, cimentaciones y pozos con materiales de la excavación.</t>
  </si>
  <si>
    <t>Relleno localizado en zanjas, cimentaciones y pozos con materiales procedentes de la propia excavación, incluyendo extendido, riegos y compactación.</t>
  </si>
  <si>
    <t>I30AAJ008</t>
  </si>
  <si>
    <t>S/i de electrodo de pica de 2500mm Ø18 mm., de acero cobreado para toma de tierra. Incl. conexión.</t>
  </si>
  <si>
    <t>Suministro e instalación de electrodo de pica de acero cobreado de 2500mm Ø18 mm., para la construcción del sistema de puesta a tierra general.
Electrodo de tierra válido para cualquier tipo de puesta a tierra (pararrayos, vivienda, antenas, maquinaria, instrumentación, etc…). Según normativa vigente: IEC 62305 / N-FC 17.102:2011 / UNE 21186:2011 / REBT  IEC 62561/2.
Incluyendo manguito de unión. 
Totalmente instalada.</t>
  </si>
  <si>
    <t>I30AAJ010</t>
  </si>
  <si>
    <t>S/e de soldadura aluminotérmica para unión de electrodos de la puesta a tierra.</t>
  </si>
  <si>
    <t>Suministro y ejecución de soldadura aluminotérmica para unión de electrodos de puesta a tierra. Tipos: soldaduras cable-cable, soldaduras pica-cable, soldaduras
varilla-cable, soldaduras cable-chapa o soldaduras cable-pletina, según corresponda. Incluyendo:
- Molde de grafito adecuado al tipo de soldadura.
- Cartucho de carga y disco.
- Parte proporcional de herramientas: Tenazas, pistola de ignición, cepillos, rascador, etc.
Totalmente ejecutada la partida.</t>
  </si>
  <si>
    <t>I30AAJ012</t>
  </si>
  <si>
    <t>S/i de tapa y marco de fundición de 400x400mm., de registro en suelo para i/m de puesta a tierra.</t>
  </si>
  <si>
    <t>Suministro e instalación de tapa y marco de fundición de registro en suelo de medidas aproximadas 400x400mm, para la inspección y mantenimiento de sistemas de puesta a tierra.
Totalmente instalada, enrasada al piso.</t>
  </si>
  <si>
    <t>I30AAJ014</t>
  </si>
  <si>
    <t>S/p de sales electrolíticas altamente higroscópicas, para la reducción de la resistencia de puesta a tierra.</t>
  </si>
  <si>
    <t>Suministro y preparación de sales electrolíticas de KLK o similar, para la reducción de la resistencia de puesta a tierra. La propoción del preparado no será inferior a 6 Kg., por cada metro cúbico de tierra tanto para los
electrodos (picas) como para las zanjas de interconexión. 
El preparado altamente Higroscópcio, presenta las siguientes características:
• Estabilidad química.
• Insolubilidad en el agua.
• No corrosivo.
• No degradable por los elementos químicos del terreno.</t>
  </si>
  <si>
    <t>I30ABA007</t>
  </si>
  <si>
    <t>S/i de cable desnudo de 150 mm² Cu., para retícula de puesta a tierra.</t>
  </si>
  <si>
    <t>Suministro e instalación de cable desnudo de 240 mm² Cu.</t>
  </si>
  <si>
    <t>I30TAE004</t>
  </si>
  <si>
    <t>Ejecución por empresa homologada, de medición de resistencia del sistema de puesta a tierra.</t>
  </si>
  <si>
    <t>Ejecución de medición de resistencia del sistema de puesta a tierra. Realizada por empresa de control, homologada por el Ministerio de Industria (O.C.A./E.C.I.). Con medición de los parámetros eléctricos según R.E.B.T. y R.E.A.T. Incluyendo entrega de informe técnico.</t>
  </si>
  <si>
    <t>I30AAJ020</t>
  </si>
  <si>
    <t>S/i de Pararrayos con dispositivo de cebado electrónico. Incluyendo materiales y equipamiento de instalación.</t>
  </si>
  <si>
    <t>Suministro e instalación de Pararrayos con dispositivo de cebado electrónico (PDC.E), sin fuente de alimentación externa. Situado como mínimo a 2m., por encima del punto más alto del edificio.
Incluyendo los siguientes elementos:
·   Dispositivo de cebado electrónico. Situado como mínimo a 2 m., por encima del punto más alto del edificio.
·   Elementos de fijación en cubierta: Base y anclajes, mástil, piezas de fijación y aislamiento de bajantes.
·   Bajantes de conexión con la red de tierra del pararrayos. Incluyendo piezas de fijación que garanticen el aislamiento con la estructura del edificio.
  - Discurrirán por el exterior de la construcción, con la trayectoria más corta y rectilínea posible.
·   Toma de tierra, cuya resistencia no puede superar los 10 ohmios, garantizando una dispersión lo más rápida posible de la descarga del rayo. 
·   Conexión de toma de tierra del pararrayos, con la toma de tierra general del CTR. Incluyendo elemento conexión/desconexión, para realizar mediciones independientes de las tierras. 
·   Equipamiento para testeo y contabilización de rayos.
·   Equipamiento auxiliar para la instalación del equipamiento: Andamios, escaleras, taladros, etc.
Cumplirá con los requerimientos contenidos en las normativas siguientes:
⦁ C.T.E. (Código Técnico de la Edificación)
1 Especificaciones descritas en el Reglamento de Alta Tensión por el Ministerio de Industria y Energía
2 NP4426:2013 
3 IEC 62.561/1
4 UNE 21.186:2011 
5 NFC 17.102:2011 
6 IEC 62.561/3
Totalmente instalado.</t>
  </si>
  <si>
    <t>Total 04.01</t>
  </si>
  <si>
    <t>04.02</t>
  </si>
  <si>
    <t>OBRA CIVIL Y CERRAJERIA</t>
  </si>
  <si>
    <t>I30PBV012</t>
  </si>
  <si>
    <t>m²</t>
  </si>
  <si>
    <t>S/i de bancadas para celdas de alta/baja tensión para 15kV / 600-1500 Vcc.</t>
  </si>
  <si>
    <t>Suministro e instalación completa de las bancadas de las celdas de alta/baja tensión, para 15kV / 600-1500 Vcc. Incluyendo:
- Perfilería normalizada de acero, p.p. picado de hormigón, recibido, de placas, anclaje, conectores, material auxiliar y medios necesarios para su montaje, conexión a T. de tierra, limpieza, carga y transporte de escombros al vertedero con p.p. de medios auxiliares y costes indirectos incluidos.
- Instalación de una rejilla tramex desmontable en el piso de todas las celdas de corriente contínua para evitar las posibles caídas a distinto nivel.
- Fibra de vidrio/tramex de poliester reforzado de mínimo un centímetro de espesor y 30 centímetros de ancho en el perímetro de la bancada, enrasada en el piso de la subestación para la instalación del sistema de fallos a estructura.
- Pintura y parte proporcional de chapas de acero, galvanizadas para tapar los huecos de las celdas de reserva.
Totalmente terminada la unidad.</t>
  </si>
  <si>
    <t>I30TBD005</t>
  </si>
  <si>
    <t>S/i de puerta cortafuego EI2-120-C5 de una hoja. Con barra antipánico.</t>
  </si>
  <si>
    <t>Suministro e instalación de puerta cortafuego (1,00 x 2,10m) tipo EI2-120-C5, de 1 hoja abatible con doble chapa de acero, i/p.p. de aislamiento de fibra mineral, cerco tipo Z electrosoldado de 3 mm. de espesor, cerradura puerta homologada por Metro, dispositivo de apertura mediante barra antipánico (UNE 1125:2003),  suministro de muelle hidráulico TS-10 con brazo, fuerza 2-3, herrajes de colgar y de seguridad. incluso acabado en pintura epoxi polimerizada al horno. Con ojo de buey de 200mm Ø donde se requiera. Incluso pequeño material, medios auxiliares y costes indirectos incluidos. Totalmente terminada la unidad. 
Se deberán aportar los siguientes certificados:
- Ensayo de fuego UNE-EN 1634-1
- Ensayo de durabilidad UNE EN 1191 ó UNE EN 12506
- Clasificación según UNE EN 13501-2 que otorgará la clasificación final EI2-120-C5
Totalmente instalada.</t>
  </si>
  <si>
    <t>I30TBD006</t>
  </si>
  <si>
    <t>S/i de puerta cortafuego EI2-60-C5 de dos hojas (Ancho especial). Con barra antipánico.</t>
  </si>
  <si>
    <t>Suministro e instalación de puerta cortafuego de ancho especial (paso libre 1,80 x 2,40m) tipo EI2-60-C5, de 2 hojas abatible con doble chapa de acero, i/p.p. de aislamiento de fibra mineral, cerco tipo Z electrosoldado de 3 mm. de espesor, cerradura puerta homologada por Metro, dispositivo de apertura mediante barras antipánico (UNE 1125:2003), con dispositivo coordinador de cierre de hojas (UNE EN1158:2003), suministro de muelle hidráulico TS-10 con brazo, fuerza 2-3, herrajes de colgar y de seguridad. incluso acabado en pintura epoxi polimerizada al horno. Con óculo (ojo de buey) de 200mm Ø, donde se requiera. Incluso pequeño material, medios auxiliares y costes indirectos incluidos. Totalmente terminada la unidad. 
Se deberán aportar los siguientes certificados:
- Ensayo de fuego UNE-EN 1634-1
- Ensayo de durabilidad UNE EN 1191 ó UNE EN 12506
- Clasificación según UNE EN 13501-2 que otorgará la clasificación final EI2-60-C5</t>
  </si>
  <si>
    <t>I30PCV012</t>
  </si>
  <si>
    <t>S/i de cerramiento con tratamiento cortafuego/acústico. (Cerramiento exterior de cuartos de TRFs).</t>
  </si>
  <si>
    <t>Suministro e instalación de cerramiento de acceso a TRFs. Formado por cuarterones desmontables cortafuegos tipo EI2-60-C5 y tratamiento acústico (&gt;40 dB). Con doble chapa de acero, i/p.p. de aislamiento de fibra mineral, cerco tipo Z electrosoldado de 3 mm. de espesor.
Incluyendo, herrajes, precerco, perfilería, etc.
El cerramiento tendrá acabado en pintura epoxi polimerizada al horno. 
Se deberán aportar los siguientes certificados:
- Ensayo de fuego UNE-EN 1634-1
- Ensayo de durabilidad UNE EN 1191 ó UNE EN 12506
- Clasificación según UNE EN 13501-2 que otorgará la clasificación final EI2-60-C5.
Incluso ayudas de albañilería, pequeño material, medios auxiliares y costes indirectos incluidos. Totalmente terminada la unidad.</t>
  </si>
  <si>
    <t>I30AAB080</t>
  </si>
  <si>
    <t>Obras auxiliares para la ejecución de la instalación de ventilación forzada de la subestación eléctrica.</t>
  </si>
  <si>
    <t>Realización de obras auxiliares para la ejecución de la instalación de ventilación forzada de la subestación eléctrica, incluyendo:
- Ejecución de bancadas o nivelación de piso, para ventiladores y silenciadores (si fuera necesario)
- Remate perimetral de los silenciadores instalados en la cámara de descarga y en la salida del conducto de aspiración.
- Remates para instalación de bastidor en paramento vertical para montaje de ventiladores.
- Suministro e instalación de rejillas en tabiques para ventilación del Puesto Principal de Control (PPC) y transformador de servicios auxiliares de la subestación.
- Pintado en paramentos verticales y horizontales de pintura plástica lisa lavable estándar, en color blanco o pigmentado, dos manos, incluso imprimación y plastecido
- Suministro, montaje y desmontaje de andamios necesarios.</t>
  </si>
  <si>
    <t>05.04CTR</t>
  </si>
  <si>
    <t>S/i de carriles para desplazamiento de transformadores. (UPN-120)</t>
  </si>
  <si>
    <t>Suministro y montaje de carriles incluyendo tapa, embebidos en el solado para el paso de transformadores, realizados a partir de perfiles UPN-120 acero galvanizado para pintar, Incluso p.p. picado de hormigón, recibido, de placas, anclaje, conectores, material auxiliar y medios necesarios para su montaje, conexión a T. de tierra. incluso limpieza, carga y transporte de escombros al vertedero con p.p. de medios auxiliares y costes indirectos incluidos. Totalmente terminada la unidad.</t>
  </si>
  <si>
    <t>I30TBD031</t>
  </si>
  <si>
    <t>S/i/c de cuadro eléctrico de obra durante el transcurso de los trabajos.</t>
  </si>
  <si>
    <t>Suministro, montaje y conexión de cuadro eléctrico de obra durante el transcurso de los trabajos, que deberá incluir la aparamenta de control y los dispositivos de protección necesarios, manguera de conexión de (5 x 6mm2) desde el CGBT más cercano hasta la ubicación de cuadro de obra y p.p. de medios auxiliares y costes indirectos.
El contratista previamente a la instalación del cuadro, deberá presentar al Director de Obra la documentación requerida por la NORMA TÉCNICA Nº 1530 (Memoria Técnica de Diseño, cargas, esquema eléctrico.. ), la cual deberá ser aprovada por el Servico de Ingeniería de Metro.</t>
  </si>
  <si>
    <t>I30TBD035</t>
  </si>
  <si>
    <t>S/i de alumbrado provisional de obra.</t>
  </si>
  <si>
    <t>Suministro e instalación de alumbrado de obra durante todo el proceso. con p.p. de medios auxiliares y costes indirectos incluidos.</t>
  </si>
  <si>
    <t>I30TBD028</t>
  </si>
  <si>
    <t>S/m de estructura y rejilla con filtros para ventilación del CTR.</t>
  </si>
  <si>
    <t>Suministro y montaje de estructura metálica con puerta y rejilla que permita la colocación de los filtros de la ventosa de ventilación, de perfiles de acero, elementos de fijación y anclaje. Incluso pintura al esmalte mate, dos manos y una mano de imprimación de minio, pequeño material, medios auxiliares y costes indirectos incluidos. Totalmente terminada la unidad.</t>
  </si>
  <si>
    <t>Total 04.02</t>
  </si>
  <si>
    <t>04.03</t>
  </si>
  <si>
    <t>CABINAS DE ALTA TENSIÓN PARA 15 kV</t>
  </si>
  <si>
    <t>I30PAB005</t>
  </si>
  <si>
    <t>s/i Cabina blindada aislada en SF6, doble barra, de 15/24 kV para entrada/salida de 15 kV .</t>
  </si>
  <si>
    <t>Suministro e instalación de cabina blindada aislada en SF6, doble barra, de 15/24 kV para entrada/salida de 15 kV . Tipo CBGS-1 de MESA, NXPLUS-C de Siemens, o similar aprobado. Según Pliego de Condiciones Técnicas. Totalmente equipada, instalada y probada.</t>
  </si>
  <si>
    <t>I30PAB015</t>
  </si>
  <si>
    <t>s/i Cabina blindada aislada en SF6, doble barra, de 15/24 kV para Alimentación a CT de 15 kV .</t>
  </si>
  <si>
    <t>Suministro e instalación de cabina prefabricada de alimentación a centro de transformación (CT). Tipo CBGS-1 de MESA, NXPLUS-C de Siemens, o similar aprobado. Según especificaciones en el Pliego de Condiciones. Totalmente equipada, instalada y probada.</t>
  </si>
  <si>
    <t>I30PAB020</t>
  </si>
  <si>
    <t>s/i Cabina blindada aislada en SF6, doble barra, de 15/24 kV para protección de grupo transformador-rectificador de 15 kV .</t>
  </si>
  <si>
    <t>Suministro e instalación de cabina prefabricada de protección del grupo transformador-rectificador. Tipo CBGS-1 de MESA, NXPLUS-C de Siemens, o similar aprobado. Según especificaciones en el Pliego de Condiciones. Totalmente equipada, instalada y probada.</t>
  </si>
  <si>
    <t>I30PAB030</t>
  </si>
  <si>
    <t>s/i Cabina blindada aislada en SF6, doble barra, de 15/24 kV para servicios auxiliares del CTR (Grupo GR.31) .</t>
  </si>
  <si>
    <t>Suministro e instalación de cabina prefabricada de servicios auxiliares. Tipo CBGS-1 de MESA, NXPLUS-C de Siemens, o similar aprobado. Según especificaciones en el Pliego de Condiciones. Totalmente equipada, instalada y probada.</t>
  </si>
  <si>
    <t>I30PAB025</t>
  </si>
  <si>
    <t>s/i Cabina blindada aislada en SF6, doble barra, de 15/24 kV para unión de barras de 15 kV .</t>
  </si>
  <si>
    <t>Suministro e instalación de cabina prefabricada de unión de barras. Tipo CBGS-1 de MESA, NXPLUS-C de Siemens, o similar aprobado. Según especificaciones en el Pliego de Condiciones. Totalmente equipada, instalada y probada.</t>
  </si>
  <si>
    <t>I30PAV145</t>
  </si>
  <si>
    <t>Estudio y parametrización de las protecciones de 15 kV instaladas.</t>
  </si>
  <si>
    <t>Estudio y parametrización de las protecciones de 15 kV instaladas en el CTR de acuerdo a los parámetros eléctricos medidos en la instalación. Se incluirá informe justificativo con registros de medidas y pruebas realizadas.</t>
  </si>
  <si>
    <t>Total 04.03</t>
  </si>
  <si>
    <t>04.04</t>
  </si>
  <si>
    <t>CABINAS DE CORRIENTE CONTINUA 1500 Vcc</t>
  </si>
  <si>
    <t>I30PBC001</t>
  </si>
  <si>
    <t>S/i Cabina pref. secc-rectificador de doble cuerpo  de 1500 Vcc - 3000kW</t>
  </si>
  <si>
    <t>Cabina pref. de doble cuerpo seccionador-rectificador 1500 Vcc - 3000 kW. Fabricación Siemens, Citracc o Similar aprobado. Según especificaciones en el Pliego de Condiciones. Totalmente equipada, instalada y probada.</t>
  </si>
  <si>
    <t>I30PBC005</t>
  </si>
  <si>
    <t>S/i Cabina prefabricada de feeder de línea de 1500 Vcc, y 4500 A.</t>
  </si>
  <si>
    <t>Cabina prefabricada de feeder de salida a línea de 1500 V c.c., 4500  A. Totalmente equipada, instalada y probada de acuerdo con lo especificado en el Pliego de Condiciones.</t>
  </si>
  <si>
    <t>I30PBC010</t>
  </si>
  <si>
    <t>S/i Cabina prefabricada de feeder de bypass de 1500 Vcc, y 4500 A.</t>
  </si>
  <si>
    <t>Cabina prefabricada de feeder de bypass de 1500 V c.c., 4500  A. Totalmente equipada, instalada y probada de acuerdo con lo especificado en el Pliego de Condiciones.</t>
  </si>
  <si>
    <t>I30PBD105</t>
  </si>
  <si>
    <t>S/i Cabina prefabricada de seccionadores de salida de feeder 600/1500 Vcc, y 4500 A.</t>
  </si>
  <si>
    <t>Suministro e instalación de cabina prefabricada de seccionadores de salida de feeder de 600/1500 Vcc y 4500 A. Totalmente equipada, instalada y probada, según según especifiaciones del pliego de condiciones técnicas.</t>
  </si>
  <si>
    <t>I30PBV015</t>
  </si>
  <si>
    <t>Estudio y parametrización de las protecciones de corriente continua instaladas.</t>
  </si>
  <si>
    <t>Estudio y parametrización de las protecciones de corriente continua para 600/1500 Vcc, instaladas en los feeder del CTR de acuerdo a los parámetros eléctricos medidos en la instalación. Se incluirá informe justificativo con registros de medidas y pruebas realizadas.</t>
  </si>
  <si>
    <t>Total 04.04</t>
  </si>
  <si>
    <t>04.05</t>
  </si>
  <si>
    <t>TRANSFORMADORES</t>
  </si>
  <si>
    <t>I30PCC005</t>
  </si>
  <si>
    <t>S/i de Transformador trifásico de relación 15000/1225-1225 Vca, potencia 3300 kVA.</t>
  </si>
  <si>
    <t>Suministro e instalación de transformador trifásico encapsulado, de relación 15000/1225-1225 Vca y potencia 3300 kVA.  Totalmente instalado y equipado (de acuerdo con lo indicado en el pliego de condiciones) con los siguientes elementos:
· 1 Conjunto formado por 4 sondas PT-100 cableadas al autómata de la celda para alarma y disparo. 
· 1 Conjunto de tacos antivibratorios que sirvan de apoyo entre las ruedas de los transformadores y el suelo. 
· 1 Conjunto de pletinas de cobre de 100 x 10 mm., plegadas y taladradas, necesarias para el conexionado de los cables de B.T. incluido el pequeño material (arandelas Upresa ref. 332.110.111 y tornillos de acero inoxidable etc.). 
· Perfil metálico para cubrir la parte correspondiente de toda la vía, una vez instalado el transformador.</t>
  </si>
  <si>
    <t>I30PCF005</t>
  </si>
  <si>
    <t>S/i Transformador de 100 KVA ( 15000/400-230 Vca ) servicios auxiliares.</t>
  </si>
  <si>
    <t>Suministro e instalación de transformador trifásico encapsulado, de servicios auxiliares 15000/400-230 V, 100 kVA. Fabricación ABB TRAFO o similar aprobado.
Totalmente instalado y equipado con los siguientes elementos:
· 1 Conjunto formado por 4 sondas PT-100 cableadas al autómata de la celda para alarma y disparo. 
· 1 Conjunto de tacos antivibratorios que sirvan de apoyo entre las ruedas de los transformadores y el suelo. 
· Terminales para la conexión de los cables de A.T. y B.T. incluido pequeño material (arandelas , tornillos de acero inoxidable, etc.).</t>
  </si>
  <si>
    <t>I30PCV015</t>
  </si>
  <si>
    <t>S/i Cerradura electromagnética para puertas de acceso a cuartos de TRFs.</t>
  </si>
  <si>
    <t>Suministro e instalación de cerradura electromanética (RABA) para alimentación a 110 Vcc., con accionamiento por pulsador instalado en puertas de acceso interior a los transformadores de la subestación eléctrica o centro de tracción (CTR) y dispositivo de seguridad mediante interruptores final de carrera en puertas interiores y exteriores de acceso a los transformadores, incluyendo pequeño material, bornería, cableado, etc. Totalmente instalado.</t>
  </si>
  <si>
    <t>Total 04.05</t>
  </si>
  <si>
    <t>04.06</t>
  </si>
  <si>
    <t>DESCARGADOR DE TENSIÓN Y FALLOS A ESTRUCTURAS</t>
  </si>
  <si>
    <t>I30PDA010</t>
  </si>
  <si>
    <t>S/i de descargador de intervalos, para vigilancia tensiones Carril/Tierra.</t>
  </si>
  <si>
    <t>Suministro e instalación de descargador de intervalos, para vigilancia de las tensiones inducidas entre el circuito de retorno de tracción con alimentación en corriente continua (negativo) y la estructura de tierra.
El Dispositivo limitador de tensión, cumplirá con lo establecido en las normas IEC 62128/ EN 50122 en lo que se refiere a los valores límites de las tensiones entre los circuitos de retorno de tracción y la estructura de tierra.
El dispositivo cumplirá con lo establecido en la noma EN 50526-2 sobre fiabilidad y seguridad.
Realizará el cortocircuito temporal entre el circuito de retorno y la estructura de tierra, mediante tiristores (tensiones altas y rápidas) y contactores (tensiones bajas y lentas).
Dispondrá de lógica programable mediante PLC de control según IEC-61850 Edición2, y panel táctil, que le confieran; gran funcionalidad, flexibilidad y fácil uso.
Gestionará la vigilancia de las posibles derivaciones (polo positivo de alimetación de tracción a catenaria) a las estructuras metálicas del equipamiento de corriente continua. 
Para ellos dispondrá de al menos el siguiente equipamiento:
- 1 Shunt de 1000 A/150 mV.
- 2 Automáticos magnetotérmicos 6A protección circuitos de mando.
- 1 Terminal táctil de visualización Magelis modelo HMI STU-855 de 5,7" de Schneider, Sitras MDC HMI de Siemens o similar. Incluyendo software y representación de unifilares/equipos.
- 1 Adaptador de comunicaciones Switch, para el sistema de control con arquitectura IEC 61850 Edición2.
- 1 Autómata tipo programable para IEC-61850 Edición 2 con gestión de mensajería GOOSE, modelo SIEMENS AK-8000 o similar. 
- 1 Pulsador luminoso de desbloqueo tipo 02-617/EAO o similar aprobado.
- 1 Conmutador de llave tipo 22-335-111/EAO o similar aprobado.
- Cables, bornas, tubos y pequeño material.
Se incluye material de montaje y conexión, así como, pruebas finales.</t>
  </si>
  <si>
    <t>I30PDA001</t>
  </si>
  <si>
    <t>s/i Armario de protección contra fallos a estructuras y gestión de arrastres del CTR.</t>
  </si>
  <si>
    <t>Armario de protección contra fallos a estructura y gestión de arrastres, fabricación ABB o similar aprobado. Para vigilancia de derivaciones de corriente continua (positivo) a las estructuras metálicas del equipamiento de corriente continua o fallos a estructuras (GR.500) y  la lógica de gestión de los arrastres con los CTR colaterales mediante nonitorización de mensajes GOOSE.
 Totalmente instalado y equipado con los siguientes elementos:
- 2 Shunt de 1000 A/150 mV.
- 1 Voltímetro de contactos escala: (-200)-0-(+200) V. conexión directa, con 2 canales de máxima y alimentación auxiliar 230 V, 50 Hz.
- 1 Amperímetro de contactos escala: 0-200 A. conexión a shunt, con 2 canales de máxima y alimentación auxiliar 230 V, 50 Hz.
- 2 Automáticos magnetotérmicos 6A protección circuitos de mando.
- 1 Terminal táctil de visualización Magelis modelo HMI STU-855 de 5,7" de Schneider o similar. Incluyendo software y representación de unifilares/equipos.
- 1 Adaptador de comunicaciones Switch, para el sistema de control con arquitectura IEC 61850.
- 1 Autómata tipo programable para IEC-61850 Edición 2 con gestión de mensajería GOOSE, modelo SIEMENS AK-8000 o similar. 
- 8 Relés auxiliares MR-C4-A40X de RELECO o similar aprobado, bob. 230 V, 50 Hz.
- 1 Relé auxiliar temporizado TRA-45 de RELECO o similar aprobado, bob. 230 V, 50 Hz.
- 1 Pulsador luminoso de desbloqueo tipo 02-617/EAO o similar aprobado.
- 1 Conmutador de llave tipo 22-335-111/EAO o similar aprobado.
- 4 Pilotos de señalización tipo 02-021/EAO o similar aprobado.
- Cables, bornas, tubos y pequeño material.
- Conversores de medios, para entradas de F.O del sistema de arrastres y seccionador de compensación de catenaria.
- Llaves de inhibición de arrastres y desbloqueo.
Emitirá los disparos del equipamiento en caso de derivación y mediante la lógica incluida en el PLC, gestionará los arrastres con los CTR colaterales mediante nonitorización de mensajes GOOSE.
Los requisitos de mantenimiento serán mínimos.
Se incluye material de montaje y conexión, así como, pruebas finales.</t>
  </si>
  <si>
    <t>Total 04.06</t>
  </si>
  <si>
    <t>04.07</t>
  </si>
  <si>
    <t>SISTEMAS DE CONTROL, MEDIDA Y TELEMANDO</t>
  </si>
  <si>
    <t>04.07.01</t>
  </si>
  <si>
    <t>GESTIÓN DE LA MEDIDA ELÉCTRICA Y PROTECCIONES DE AT/BT</t>
  </si>
  <si>
    <t>I30CBV200</t>
  </si>
  <si>
    <t>S/i de Switch Standard IEC-61850 Edición 2 concentrador de analizadores y comunicación a RIM.</t>
  </si>
  <si>
    <t>Suministro e instalación de Switch Standard IEC-61850 Edición 2 que concentrador de los analizadores de medida de parámetros eléctricos y comunicación a la red RIM de Metro de Madrid. 
Totalmente instalado.</t>
  </si>
  <si>
    <t>I30CBF005</t>
  </si>
  <si>
    <t>S/i/p/p.s. de conversor Modbus TCP / Modbus RTU para medida de energía.</t>
  </si>
  <si>
    <t>Suministro, instalación, pruebas y puesta en servicio de conversor Modbus TCP / Modbus RTU, para la medida de energía electrica en el centro de tracción (CTR). Incluyendo parte proporcional de cableados, buses, bornas, etc.
Totalmente instalado.</t>
  </si>
  <si>
    <t>I30CBF010</t>
  </si>
  <si>
    <t>S/i de las licencias del sistema SGCE de acuerdo a las especificaciones.</t>
  </si>
  <si>
    <t>Suministro e instalación de las licencias del sistema SGCE de acuerdo a las especificaciones recogidas en el pliego.</t>
  </si>
  <si>
    <t>I30CBF015</t>
  </si>
  <si>
    <t>Integración de la medida de energía en el SGCE del nuevo CTR. Incluyendo desarrollo, configuración, pruebas y p.s.</t>
  </si>
  <si>
    <t>Integración en el sistema SGCE del nuevo CTR,. Según Pliego de Condiciones Técnicas. 
Incluyendo el desarrollo, configuración, pruebas y puesta en servicio en el sistema.</t>
  </si>
  <si>
    <t>I30CBF020</t>
  </si>
  <si>
    <t>Integración de las protecciones de AT/BT del CTR en el sistema SGCE. Incluyendo desarrollo, configuración, pruebas y p.s.</t>
  </si>
  <si>
    <t>Integración de todas las protecciones de AT/BT instaladas en el CTR en el Sistema de Gestión Centrilizada de Energía (SGCE). Según Pliego de Prescripciones Técnicas.
incluyendo el desarrollo, configuración, pruebas y puesta en servicio en el sistema.</t>
  </si>
  <si>
    <t>Total 04.07.01</t>
  </si>
  <si>
    <t>04.07.02</t>
  </si>
  <si>
    <t>CONTROL Y TELEMANDO</t>
  </si>
  <si>
    <t>04.07.02.01</t>
  </si>
  <si>
    <t>CONTROL Y TELEMANDO EN CENTRO DE TRACCIÓN</t>
  </si>
  <si>
    <t>04.07.02.01.01</t>
  </si>
  <si>
    <t>COMUNICACIÓN DEL CTR CON LA RED MULTISERVICIO DE METRO (RIM)</t>
  </si>
  <si>
    <t>I30CAG005</t>
  </si>
  <si>
    <t>S/i de punto de conexión de red (roseta+cable)</t>
  </si>
  <si>
    <t>Suministro  e instalación de punto de conexión de red (roseta + cable). Totalmente instalado. Incluyendo material auxiliar.</t>
  </si>
  <si>
    <t>I30ABC005</t>
  </si>
  <si>
    <t>S/i de cable de 16 F.O. mixto (8+8).</t>
  </si>
  <si>
    <t>Suministro e instalación de cable de F.O. mixto (8+8) con protección antirroedores.</t>
  </si>
  <si>
    <t>I30CAA112</t>
  </si>
  <si>
    <t>S/i de fuente de alimentación para Switch de acceso a la red RIM</t>
  </si>
  <si>
    <t>Suministro e instalación de fuente de alimentación industrial  para instalación en carril DIN, de acuerdo a las características especificadas en el PPT. Incluyendo el suministro, Instalación, configuración, pruebas, integración y puesta en servicio. Incluyendo cualquier pequeño material. Totalmente instalado y funcionando.</t>
  </si>
  <si>
    <t>I30ABC035</t>
  </si>
  <si>
    <t>S/i de latiguillos de hasta 15 m.</t>
  </si>
  <si>
    <t>I30ABC015</t>
  </si>
  <si>
    <t>S/i de adaptador para conector ST para fibra multimodo.</t>
  </si>
  <si>
    <t>Suministro e instalación de adaptador para conector ST para fibra multimodo.</t>
  </si>
  <si>
    <t>I30CAG001</t>
  </si>
  <si>
    <t>S/i de punto de acceso WIFI</t>
  </si>
  <si>
    <t>Suministro e instalación de punto de acceso para cobertura WiFi compuesto de:
ASA5506H-SP-BUN-K8: ASA 5506H-X SEC PLUS Bundle
CON-SNTP-CORRCORD: SNTC-24X7X4 ASA 5506H-X SEC PLUS Bundle
CAB-AC2E: AC Power cord Europe
SF-ASA-K-9.8.2-K8: Cisco ASA 9.8.2 Software image for ASA 5506/5508/5516 series
SF-ASA-FP6.2.2-K9: Cisco FirePOWER Software v6.2.2 for ASA 5500-X
ASA5506H-CTRL-LIC: Cisco ASA5506H-X Control License
ASA5506H-SSD: ASA 5506H-X SSD
ASA5506H-SEC-PL: ASA 5506H-X Sec. Plus License
ASA5506H-PWR-AC: ASA 5506H-X Power Adaptor
ASA5500-ENCR-K8: ASA 5500 Base Encryption Level (DES)
Incluyendo el suministro, instalación, configuración, pruebas, integración y puesta en servicio.
Incluyendo el carril DIN y cualquier otro pequeño material necesario para su instalación, la alimentación del equipamiento y el cableado de sus puertos. 
Totalmente instalado y funcionando.</t>
  </si>
  <si>
    <t>I30ABC010</t>
  </si>
  <si>
    <t>S/i de bandeja organizadora de empalmes y/o terminación de F.O.</t>
  </si>
  <si>
    <t>Suministro e instalación de bandeja enracable organizadora de empalmes y/o terminación de F.O. con capacidad para terminar en conectores hasta 8 fibras (bandeja de conectorización) o capacidad para empalmar de paso hasta 16 fibras.</t>
  </si>
  <si>
    <t>I30ABE001</t>
  </si>
  <si>
    <t>Ejecución de paso de bóveda en túnel para F.O.</t>
  </si>
  <si>
    <t>Ejecución de paso de bóbeda en túnel de cable de fibra óptica, incluyendo elementos de fijación y escalera o andamio.
Totalmente ejecutada.</t>
  </si>
  <si>
    <t>I30ABC040</t>
  </si>
  <si>
    <t>S/i de cableado horizontal UTP Cat. 6 PVC.</t>
  </si>
  <si>
    <t>Suministro e instalación de cableado horizontal de par trenzado, formado por cable UTP de 4 pares, categoría 6A, montaje en canal. Instalado, montaje y conexionado.</t>
  </si>
  <si>
    <t>I30ABC200</t>
  </si>
  <si>
    <t>Elaboración de documentación técnica del tendido de F.O.</t>
  </si>
  <si>
    <t>Elaboración de documentacion técnica del tendido de fibra óptica.</t>
  </si>
  <si>
    <t>I30ABC100</t>
  </si>
  <si>
    <t>Pruebas y medidas finales de cable de F.O mixto (8+8)</t>
  </si>
  <si>
    <t>Pruebas y medidas finales de cable mixto (8 F.O. monomodo + 8 F.O. multimodo).</t>
  </si>
  <si>
    <t>I30ABC030</t>
  </si>
  <si>
    <t>Ejecución de empalme por arco de fusión de 1 F.O.</t>
  </si>
  <si>
    <t>I30ABC020</t>
  </si>
  <si>
    <t>S/i de "Pigtail" de 2,5 m. con conector ST en un extremo.</t>
  </si>
  <si>
    <t>Suministro e instalación de "Pigtail" de 2,5 m. con conector ST en un extremo.</t>
  </si>
  <si>
    <t>I30ABC025</t>
  </si>
  <si>
    <t>S/i de adaptador para conector FC/PC para fibra monomodo.</t>
  </si>
  <si>
    <t>Suministro e instalación de adaptador para conector FC/PC para fibra monomodo.</t>
  </si>
  <si>
    <t>I30CAA111</t>
  </si>
  <si>
    <t>S/i de Switch de acceso a la red RIM</t>
  </si>
  <si>
    <t>Suministro e instalación de Switch de acceso con 8 puertos PoE, 8 puertos Ethernet y 2 puertos SFP compuesto de:
IE-3300-8P2S-E: Catalyst IE3300 with 8 GE PoE+ and 2 GE SFP, Modular, NES_MANT: Servicio de Mantenimiento 24X7X4 durante 2 años 
SD-IE-4GB: IE 4GB SD Memory Card for IE
IE3300-DNA-E: Cisco DNA Essentials license for IE3300 Series
IE3300-DNA-E-5Y: IE 3300 DNA Essentials, 5 Year Term license
IEM-3300-8T=: Catalyst IE3300 with 8 GE Copper ports, Expansion Module
Incluyendo el suministro, instalación, configuración, pruebas, integración y puesta en servicio. Incluyendo el carril DIN y cualquier otro pequeño material necesario para su instalación, la alimentación del
equipamiento y el cableado de sus puertos. 
Totalmente instalado y funcionando.</t>
  </si>
  <si>
    <t>I30CAG055</t>
  </si>
  <si>
    <t>S/i de teléfono fijo digital, conexión IP.</t>
  </si>
  <si>
    <t>Suministro e instalación de teléfono fijo digital, Marca Alcatel, modelo 4018 IP Touch, especial conexión IP: 
·   Conexión IP
·   Pantalla 1 línea
·   2 puertos ethernet
·   6 teclas programables
·   Altavoz
Totalmente instalado y configurado.</t>
  </si>
  <si>
    <t>I30CAG050</t>
  </si>
  <si>
    <t>S/i de teléfono inalámbrico industrial multibase/multiterminal, de largo alcance. Certif. IP67.</t>
  </si>
  <si>
    <t>Suministro e instalación de teléfono inalámbrico industrial multibase/multiterminal, de largo alcance. Marca Motorola, modelo 0201 o similar aprobado. Con certificación IP67; resistente al polvo y al agua. De las siguientes características:
·   Inalámbrico Dect IP67: resistente al polvo y al agua.
·   Alcance hasta un 30% más que un teléfono inalámbrico clásico.
·   Agenda: 200 contactos.
·   Pantalla de 1.8” (4.6 cm)
·   Identificador de llamadas y SMS
·   Permite registrar hasta 11 terminales supletorios (mismo modelo)
·   Multi base (hasta 4).
Totalmente instalado y configurado.</t>
  </si>
  <si>
    <t>Total 04.07.02.01.01</t>
  </si>
  <si>
    <t>04.07.02.01.02</t>
  </si>
  <si>
    <t>CONTROL DEL CENTRO DE TRACCIÓN</t>
  </si>
  <si>
    <t>I30CAA012</t>
  </si>
  <si>
    <t>s/i de hardware del Puesto Principal de Control (P.P.C.) para el CTR. (control IEC-61850).</t>
  </si>
  <si>
    <t>Suministro e instalación de hardware para Puesto Principal de Control (P.P.C.) en el centro de tracción, para control según estandar IEC-61850 Edición 2. Incluyendo:
⦁ Armario metálico, doble "RITTAL" tipo PC y tipo TS de 1600 x 600mm., para RACK de 19 ". Con puerta frontal transparente.
⦁ Pantalla plana SIMATIC IFP1900 de 19 "(16: 9) o similar., multitáctil, 1366 x 768 píxeles, para 24 V CC, puerto de pantalla / DVI. Incluyendo interfaz y cable DVI / USB 1.8 m.
0 PC industrial SIMATIC IPC427D o similar, de alto rendimiento y ahorro de espacio. Para las tareas de operación y visualización de la pantalla (acceso remoto a datos (Scada virtual, protecciones, GIE, etc). De las siguientes características:
⦁ Sistemas operativos LINUX, Windows Embedded Estándar 7, Windows 7 Ultimate.
1 Procesador Intel Core I3 o superior.
2 Memoria 4 GB o superior.
3 Disco SSD de 500 GB.
4 DVI-I adecuado para usar como DVI o VGA.
5 Instalación en carril DIN.
⦁ 2 x fuente de alimentación redundante alimentaciones 230Vca, 110 / 24 Vcc.
0 Luz LED con interruptor.
1 Pequeño material: Magnetotérmicos, bornería, cableados, carril DIN, 
2 Garantía de 2 años ampliable a 3.
3 Se instalará una sonda PT-100 en el armario del PPC. (en el punto más caliente), que se cableará al módulo de entradas analógicas para este tipo de sondas en el PLC del Grupo 10,
4 Se instalará un ventilador en la parte superior del armario. 
Totalmente instalado.</t>
  </si>
  <si>
    <t>I30CAA275</t>
  </si>
  <si>
    <t>s/i de pulsadores de disparo general de emergencia "Seta" en el CTR.</t>
  </si>
  <si>
    <t>Suministro e instalación de pulsadores de disparo general de emergencia "Seta" en el centro de tracción (se instalarán al menos 2 por planta), que se cableará a una entrada en un módulo de entradas analógicas para este tipo de sondas en el PLC del Grupo 10 y grupo de fallos a estructura/arrastres. Incluyendo pruebas y  parte proporcional de cable, tubos,etc.</t>
  </si>
  <si>
    <t>I30CAF045</t>
  </si>
  <si>
    <t>Pruebas y puesta en servicio del sistema de control local del centro de tracción (CTR).</t>
  </si>
  <si>
    <t>Pruebas y puesta en servicio del sistema de control local del centro de tracción.</t>
  </si>
  <si>
    <t>I30CAA156</t>
  </si>
  <si>
    <t>S/i de pasarela y firewall para IEC-61850 Ed2. Ciberseguridad y mensajería GOOSE, para comunicación del CTR.</t>
  </si>
  <si>
    <t>Suministro, instalación y puesta en marcha de firewall para protección de dispositivos, redes de automatización y la comunicación mediante VPN y en el CTR. Marca SIEMENS, modelo SICAM-8000 o similar, según pliego de condiciones técnicas, de características:
·   Estándares de comunicación mediante protocolos: IEC-61850, IEC-60870-5-101/103/104, Etc.
·   Calificación según IEC-60255 que lo califica para uso directo en subestaciones.
·   Ingeniería sencilla con herramienta de parametrización integrada vía Web. 
·   Con ciberseguridad incluida mediante chip criptográfico integrado y cifrado IPSec.
·   IEC-61850 Ed1-Ed2 con mensajería GOOSE cliente-servidor incluidos.
·   Módulo GPRS
Totalmente instalado.</t>
  </si>
  <si>
    <t>I30CAA013</t>
  </si>
  <si>
    <t>s/i de software de control para el CTR. (control IEC-61850).</t>
  </si>
  <si>
    <t>Suministro e instalación de software e ingeniería de detalle para Puesto Principal de Control (P.P.C.) del centro de tracción. Incluyendo:
·   Software de adquisición y control, para gestión y tareas de operación y visualización del conjunto pantalla/PC.  cumplirá la funcionalidad especificada en el Pliego de Condiciones.
·   Software y programas de switch firewall, switch router y resto de elementos integrados en el control.
·   LICENCIAS correspondientes del SOFTWARE de acceso local al SCADA remoto.
·   Ingeniería de detalle de cableados y conexiones entre equipos de control.
·   Ingeniería de comunicaciones y tendidos de fibra óptica.
Se realizará la puesta en servicio del sistema, así como del resto de elementos que conforman el PPC.</t>
  </si>
  <si>
    <t>I30CAA182</t>
  </si>
  <si>
    <t>s/i de red física para control IEC-61850 Edición2, a instalar en el CTR.</t>
  </si>
  <si>
    <t>Suministro e instalación de red física para control IEC-61850 Edición, a instalar en el CTR, compuesta por fibra óptica multimodo 62.5/125 mm, SC). 
Totalmente equipada e instalada con los siguientes elementos:
Fibra óptica, cables, pigtail, cajas, etc., del anillo de F.O. de control, para la unión de los Switch gestionables del control distribuido, situados entre el PPC y las celdas, armario de control de ventilación, Grupo 10, cargador de baterías, etc., así como, para conexión de los PC de control con los  relés de protección y analizadores de medida.</t>
  </si>
  <si>
    <t>I30CAA142</t>
  </si>
  <si>
    <t>S/i de switch gest. de seguridad IEC-61850 Edición 2, de comunicación del anillo de F.O. interno del CTR</t>
  </si>
  <si>
    <t>Suministro e instalación de switch gestionable de seguridad con enrutador integrado y mensajeria GOOSE, firewall y VPN., Marca SIEMENS, modelo RUGGEDCOM RX-1000 o similar, para comunicación del CTR. De características:  
·   Con función de seguridad alrededor de activos cibernéticos críticos que se encuentran en el control y sistemas de automatización, para evitar la interrupción de operaciones por actos accidentales o maliciosos. 
·   Protección de redes WAN o LAN conectadas directamente a través de la red RIM. 
·   Con funciones de seguridad como IPSec completo para redes privadas virtuales (VPN) y capacidades de firewall con la capacidad de conectar de forma segura sitios remotos sobre Frame Relay y PPP. 
·   Permite personalización del número y tipos de Ethernet y WAN puertos Módem integrado y opciones de sincronización de hora GPS.
·   Mensajería GOOSE.
·   Alto nivel de inmunidad a interferencias electromagnéticas (EMI) y sobretensiones eléctricas típicas de aplicaciones industriales.
·   Temperatura de funcionamiento de -40 a + 85 ° C.
·   Alimentación doble redundante 24 Vcc .
·   Puesta en marcha.
Totalmente instalado</t>
  </si>
  <si>
    <t>I30CAA100</t>
  </si>
  <si>
    <t>S/i de alimentación redundante a 24v para el anillo de F.O. del control IEC-61850 Edición2, del CTR.</t>
  </si>
  <si>
    <t>Suministro e instalación de fuente de alimentación industrial para instalación en carril DIN y materiales (cables, bornas, etc) 
Suministro e instalación de fuente de alimentación industrial  para instalación en carril DIN, de acuerdo a las características especificadas en el PPT., para alimentación redundante a 24 Vcc del anillo de fibra óptica del Control IEC-61850 Edición 2, del CTR.. Incluyendo: Suministro, Instalación, configuración, pruebas, integración y puesta en servicio. Incluyendo cualquier pequeño material. Totalmente instalado y funcionando.</t>
  </si>
  <si>
    <t>Total 04.07.02.01.02</t>
  </si>
  <si>
    <t>Total 04.07.02.01</t>
  </si>
  <si>
    <t>04.07.02.02</t>
  </si>
  <si>
    <t>CONTROL Y TELEMANDO EN EL DESPACHO DE CARGAS (PUESTO CENTRAL)</t>
  </si>
  <si>
    <t>I30CAB030</t>
  </si>
  <si>
    <t>Adaptación y configuración del nodo de comunicaciones de la red RIM multiservicio.</t>
  </si>
  <si>
    <t>Trabajos de adaptación y configuración del nodo de comunicaciones de la red integrada multiservicio (RIM), existente en el cuarto de comunicaciones de la estación anexa al centro de tracción,  para establecer las comunicaciones entre el CTR y el cuarto de comunicaciones.</t>
  </si>
  <si>
    <t>I30CAF035</t>
  </si>
  <si>
    <t>Pruebas y puesta en servicio desde el Puesto Central (Dº Cargas) del telemando del CTR.</t>
  </si>
  <si>
    <t>Pruebas y puesta en servicio desde el Puesto Central para el telemando del nuevo CTR.</t>
  </si>
  <si>
    <t>I30CAB010</t>
  </si>
  <si>
    <t>Adaptación del software de control del servidor Dº Cargas por implantación del CTR</t>
  </si>
  <si>
    <t>Adaptación del software del servidor de aplicaciones del Despacho de Cargas del Alto del Arenal y Puesto de Replica de Puerta de Sur (TICS), para la implantación y puesta en servicio del Centro de Tracción.
- Trabajos a realizar en el Sistema "Sherpa" del Despacho de Cargas para la integración del CTR.
- Reconfiguración de la base de datos, revisión, modificación y adaptación de las pantallas gráficas, eventos, alarmas, etc.</t>
  </si>
  <si>
    <t>Total 04.07.02.02</t>
  </si>
  <si>
    <t>Total 04.07.02</t>
  </si>
  <si>
    <t>Total 04.07</t>
  </si>
  <si>
    <t>04.08</t>
  </si>
  <si>
    <t>CABLEADO DE ALTA Y BAJA TENSIÓN</t>
  </si>
  <si>
    <t>04.08.01</t>
  </si>
  <si>
    <t>CABLES DE ALTA TENSIÓN</t>
  </si>
  <si>
    <t>I30ABV005N</t>
  </si>
  <si>
    <t>Trabajos de maniobra, seccionamiento y p.t. de cables de AT/BT. (H. Nocturno estación)</t>
  </si>
  <si>
    <t>Trabajos de maniobra de apertura, seccionamiento y puesta a tierra de los cables de alta y baja tensión, Incluyendo colocación de medidadas de protección y cartelería. En horario nocturno.</t>
  </si>
  <si>
    <t>I30ABF040T</t>
  </si>
  <si>
    <t>Corte de cable de 15 Kv hasta 3x240 mm (Noct. Túnel).</t>
  </si>
  <si>
    <t>Corte de cable en servicio,  hasta 3x240 mm² 12/20 kv. de interconexión entre subestaciones eléctricas, en zona de túnel, incluyendo preparación de puntas para posterior empalme.</t>
  </si>
  <si>
    <t>I30ABB360T</t>
  </si>
  <si>
    <t>S/i de cable de 3 x 240 mm² Al,  12/20 kV. (Noct. Túnel).</t>
  </si>
  <si>
    <t>Suministro e instalación de cable tripolar de 3 x 240 mm² Al, 12/20 kV. Totalmente instalado por bandeja o perchas. Según Pliego de Condiciones Técnicas. Trabajo nocturno en túnel.</t>
  </si>
  <si>
    <t>I30ABB340</t>
  </si>
  <si>
    <t>S/i de cable de (1x3x120) mm² Al, 12/20 kV.</t>
  </si>
  <si>
    <t>Suministro e instalación de cable tripolar de 3 x 120 mm² Al, 12/20 kV. Totalmente instalado por bandeja o perchas. Según Pliego de Condiciones Técnicas.</t>
  </si>
  <si>
    <t>I30ABD100</t>
  </si>
  <si>
    <t>S/i kit de terminales contráctiles en frío para conexión de cable tripolar hasta 240 mm² Al,  12/20 kV.</t>
  </si>
  <si>
    <t>Suministro e instalación de kit de terminales contráctiles en frío para conexión de cable hasta 240 mm² Al, y  12/20 kV. Totalmente ejecutado, según Pliego de Condiciones Técnicas.</t>
  </si>
  <si>
    <t>I30TAE002</t>
  </si>
  <si>
    <t>Pruebas de rigidez dieléctrica por empresa homologada, de cable de A.T. de 12/20 kV.</t>
  </si>
  <si>
    <t>Ejecución de pruebas de rigidez dieléctrica de verificación del nivel de aislamiento de cable de Alta Tensión de 12/20 kV. Según MIE-RAT-12, Reglamento sobre centrales eléctricas, subestaciones y centros de trasformación (RCE). Realizada por empresa de control, homologada por el Ministerio de Industria (O.C.A./E.C.I.). Con medición de los parámetros eléctricos según R.E.B.T. y R.E.A.T. Incluyendo entrega de informe técnico y tramitación de expediente por Delegación de Industria, tasas, impuestos y cualquier otro gasto necesario para la legalización de la instalación.</t>
  </si>
  <si>
    <t>I30ABB350T</t>
  </si>
  <si>
    <t>S/i de cable de 3 x 150 mm² Al,  12/20 kV. (Noct. Túnel).</t>
  </si>
  <si>
    <t>Suministro e instalación de cable tripolar de 3 x 150 mm² Al, 12/20 kV, con parte proporcional de empalmes, terminales para cable de 150 mm² y conexión en las celdas con la instalación de las cabezas correspondientes. (Trabajo nocturno en túnel)</t>
  </si>
  <si>
    <t>I30ABD030T</t>
  </si>
  <si>
    <t>Empalme cable Al. 3x150 mm² 12/20 kV. (Noct. Túnel).</t>
  </si>
  <si>
    <t>Empalme de cable de Al. 12/20 kV. de 3 x 150 mm², según especificaciones en Pliego de Condiciones y plano. Totalmente instalado. (Trabajo nocturno en túnel)</t>
  </si>
  <si>
    <t>I30ABB020</t>
  </si>
  <si>
    <t>S/i de cable de 1 x 150 mm² Al,  12/20 kV.</t>
  </si>
  <si>
    <t>Suministro e instalación de cable unipolar de 1 x 150 mm² Al, 12/20 kV, con parte proporcional de empalmes, terminales para cable de 150 mm² y conexión en las celdas con la instalación de las cabezas correspondientes.</t>
  </si>
  <si>
    <t>I30AZB005T</t>
  </si>
  <si>
    <t>Desmontaje y retirada de cable cubierto de Al. 15 kV. de 1x3x50 mm² Al. (Nocturno túnel)</t>
  </si>
  <si>
    <t>Desmontaje y retirada de cable cubierto de Al. 15 kV. de 1x3x50 mm² Al, instalado en paramentos verticales de túnel. incluyendo el transporte a vertedero o al Almacén de Tratamiento de Residuos (ATR) de Metro de Madrid, situado en el Depósito de Canillejas. Según dirección de obra. 
Totalmente ejecutado, incluyendo todo el material de desmontaje, herramientas y maquinaria necesaria.</t>
  </si>
  <si>
    <t>Total 04.08.01</t>
  </si>
  <si>
    <t>04.08.02</t>
  </si>
  <si>
    <t>CABLES DE BAJA TENSIÓN</t>
  </si>
  <si>
    <t>I30ABA005</t>
  </si>
  <si>
    <t>S/i de cable de  RZ1-K (AS) (1 x 240 mm² Cu.) 1,8/3 kV.</t>
  </si>
  <si>
    <t>Suministro e instalación de cable  RZ1-K (AS) 1.8/3 kV de  (1 x 240) mm² Cu. "No propagador de incendio y baja emisión de humo". Según especificaciones en Pliego de Condiciones. Con parte proporcional de terminales para cable de 240 mm2, bandeja de 400 mm. soportes, empalmes necesarios, conexión a celdas con la instalación de las cabezas correspondientes, etc. totalmente instalado.</t>
  </si>
  <si>
    <t>I30ABA020</t>
  </si>
  <si>
    <t>S/i de cable tipo RZ1-K (AS) de (1 x 400 mm² Cu) 1.8/3 kV.</t>
  </si>
  <si>
    <t>Suministro e instalación de cable tipo RZ1-K (AS) (1 x 400 mm² Cu) 1.8/3 kV, según especificaciones en pliego de condiciones Con parte proporcional de terminales para cable de 400 mm² , soportes, empalmes, etc. totalmente instalado.</t>
  </si>
  <si>
    <t>I30ABA090</t>
  </si>
  <si>
    <t>S/i de cableado de baja tensión para mando y control del CTR.</t>
  </si>
  <si>
    <t>Suministro e instalación de cableado de baja tensión de distintas secciones,  para la alimentación, mando y control, del equipamiento del centro de tracción. Incluyendo terminales, regletas, tubos (PVC o metálicos), etiquetas, etc.</t>
  </si>
  <si>
    <t>Total 04.08.02</t>
  </si>
  <si>
    <t>Total 04.08</t>
  </si>
  <si>
    <t>04.09</t>
  </si>
  <si>
    <t>INSTALACIONES AUXILIARES</t>
  </si>
  <si>
    <t>04.09.01</t>
  </si>
  <si>
    <t>INSTALACIÓN DE ALUMBRADO Y FUERZA</t>
  </si>
  <si>
    <t>04.09.01.01</t>
  </si>
  <si>
    <t>ALUMBRADO Y FUERZA DEL CTR</t>
  </si>
  <si>
    <t>I30AAA010</t>
  </si>
  <si>
    <t>S/i Alumbrado y fuerza (normal/emergencia) en superficie  en CTR.</t>
  </si>
  <si>
    <t>Instalación de alumbrado y fuerza, alimentación normal (Metro) y alimentación de emergencia (Compañía eléctrica) para centro de tracción. Según especificaciones en pliego de condiciones, totalmente equipado e instalado con los siguientes elementos:
- 1 cuadro para alumbrado normal y emergencia con puerta transparente, tipo PRISMA PLUS de Schneider, DTM-120 KT de Himel o similar, con el siguiente equipamiento:
    Conmutador de redes tetrapolar (3F+N)  manual de tres posiciones (normal-0-emergencia) con testigo luminoso (Normal-Emergencia).
    Conmutador Voltimétrico (CMV) de 7 posiciones (entre fases-0-entre fase y neutro) serie Multi 9 de Schneider o similar.
    Conmutador Amperimétrico (CMA) de 4 posiciones (entre fases-0-entre fase y neutro) serie Multi 9 de Schneider o similar.
    Voltímetro y Amperímetro digitales de alterna, serie Multi 9 de Schneider o similar.
    Interruptores magnetotérmicos con protección diferencial del tipo superinmunizados necesarios (mínimo según plano) acorde con las potencias instaladas.
    Interruptores magnetotérmicos necesarios (mínimo según plano) acorde con las potencias instaladas.
    Bornas necesarias para la conexión de los circuitos según plano debidamente identificadas.
    Toma de corriente industrial inclinada 3P+Tierra 380-415 V CA de 32 A tipo PK Pratika de Schneider o similar.
    Interruptor de  bloqueo (seta) de toma de corriente industrial  de Schneider o similar.
-  Suministro e instalación de conductos de superficie para instalación eléctrica formada  mediante tubo rígido enchufable de diámetros adecuados (16/20/25/32/40/50/63 mmØ), libre de halógenos tipo BASORTUB RE 1250 o similar, incluyendo cajas  de derivación, cajas de mecanismos (superficie), codos, fijaciones a pared. etc.
-  Mecanismos interruptor-conmutador con visor y lámpara de neón necesarios para instalación en superficie (IP 55).
-  Tomas de corrientes industriales PK de Schneider o similar, con interruptor de bloqueo para instalación mural de 2P+Tierra 200-250 V CA de 16 A. (según plano)
-  Tomas de corrientes industriales PK de Schneider o similar, con interruptor de bloqueo para instalación mural de 3P+Tierra 380-415 V CA de 32 A. (según plano)
-  Cableado de baja tensión de secciones según potencia instalada y características según Pliego de prescripciones.
-  Tendido de cable de 4 x 35 mm2 desde la acometida de emergencia.
-  Pulsador antivandálico para llamada desde calle y sirena.</t>
  </si>
  <si>
    <t>I30AAA025</t>
  </si>
  <si>
    <t>S/i de luminarias LED para el centro de tracción.</t>
  </si>
  <si>
    <t>Suministro e instalación de luminarias LED para el centro de tracción, según plano y Pliego de prescripciones Técnicas, marca Philips, Osram o similar. Incluyendo el suministro e instalación de soportes techo/pared y de soporte lineal suspendido de techo para fijación de las pantallas totalmente instalado. Las luminarias serán del tipo y características siguientes:
Lámpara LED Estanca
- Potencia máxima 29 W 
- Ángulo del haz 60°
- Flujo luminoso mínimo 3400 lm (versión LED33S L1500)
- Temperatura de color correlacionada  4000 K
- Índice de composición del color &gt;= 80
- Vida útil media 50.000 horas
- Índice de fallos del controlador  1% en 5000 horas
- Promedio de temperatura ambiente +25 ºC
- Intervalo de temperaturas de servicio  -20 a +35 ºC
- Controlador Integrado, sustituible
- Tensión de red 220-240V / 50-60 Hz
- Regulación DALI
- Índice de protección frente a choque mecánico IK08
- Código de protección de entrada IP65
- Material Carcasa: policarbonato de moldeo por inyección
- Difusor: policarbonato de moldeo por inyección
- Clips de acero inoxidable de muelle  para cierre rápido de la luminaria
- Cierre óptico Policarbonato, transparente con textura aplicada en el interior
- Conexión Conector push-in interno con prensaestopas
- Mantenimiento No requiere limpieza interna
- Pantallas versión con Emergencia (autónomo) para alumbrado normal/emergencia/autónomo, de las siguientes características:
    Al menos el 30 % de las luminarias instaladas estarán equipadas con equipo autónomo.
    Las características con alimentación normal/emergencia son las mismas que las anteriores (funcionamiento permanente).
    Sin alimentación normal/emergencia autonomía de 2 horas de funcionamiento un tubo LED.
    Piloto verde de identificación de pantalla con equipo autónomo.
La cantidad de pantallas a instalar será como mínimo el indicado en el plano correspondiente, teniendo en cuenta los niveles de iluminación indicados en el plano y Pliego de Prescripciones Técnicas.
Con el objeto de minimizar los riesgos de caída en altura y facilitar el mantenimiento con el empleo de escaleras de mano, las luminarias deberán situarse a alturas inferiores a 3,5 metros de acuerdo a las condiciones de utilización indicadas en el Real Decreto 486/97 de Lugares de Trabajo.</t>
  </si>
  <si>
    <t>I30AAA045</t>
  </si>
  <si>
    <t>S/i Cuadro secundario para acometida de emergencia del CTR.</t>
  </si>
  <si>
    <t>Suministro e instalación de cuadro para acometida de emergencia. totalmente equipado e instalado  según  Pliego de Prescripciones Técnicas, incluyendo: 
- Tendido de cable de Cu. de 1x4x35 mm²  RZ1 (AS)-0.6/1 kV desde el cuadro de emergencia al cuadro de servicios comunes (Grupo 10).
- 1 Cofre con puerta  trasparente, de dimensiones 550 x 400 y fondo de 240 mm. con embarrado de cobre y conteniendo los siguientes materiales:
- 1 Interruptor automático magnetotérmico (curva D) más diferencial de 4x63 A. 30 mA. Clase A superinmunizados "si".
- 2 Interruptor automático magnetotérmico (curva D) de 4x50 A. superinmunizados "si".
- Pequeño material: Conductores, aisladores,  bornas, etiquetado, conexión a tierra. etc.</t>
  </si>
  <si>
    <t>I30AAA052</t>
  </si>
  <si>
    <t>S/i de linterna recargable LED de señalización.</t>
  </si>
  <si>
    <t>Suministro e instalación de linterna recargable LED con cargador, modelo LR-3 de Luznor o similar aprobado, idóneas para el segmento de la señalización, con un foco central provisto de un LED RGB de potencia de alto rendimiento, con posibilidad de elegir entre todos los colores.
Con circuito electrónico con microprocesador que posibilite prestaciones programables. Señalización frontal y trasera. Batería de Li-Ion compatible cargadores C-64.</t>
  </si>
  <si>
    <t>Total 04.09.01.01</t>
  </si>
  <si>
    <t>04.09.01.02</t>
  </si>
  <si>
    <t>ALUMBRADO Y FUERZA DE LA GALERÍA</t>
  </si>
  <si>
    <t>I31CBS306</t>
  </si>
  <si>
    <t>Cable resistente al fuego de Cu. de 3 x 6 mm². (F+N+T)- SZ1 (AS+)- 0.6/1 KV.</t>
  </si>
  <si>
    <t>Cable resistente al fuego de Cu. de 3 x 6 mm². (F+N+T)- SZ1 (AS+)-0.6/1 KV., de características indicadas en P. de C. Totalmente instalado.</t>
  </si>
  <si>
    <t>I31CBC002</t>
  </si>
  <si>
    <t>Cable de Cu. de 3 x 2,5 mm². 0.6/1 KV.</t>
  </si>
  <si>
    <t>Cable de Cu. de 3 x 2,5 mm². 0.6/1 KV., de características indicadas en P. de C. Totalmente instalado.</t>
  </si>
  <si>
    <t>I31CBC001</t>
  </si>
  <si>
    <t>Cable de Cu. de 3 x 1,5 mm². 0.6/1 KV.</t>
  </si>
  <si>
    <t>Cable de Cu. de 3 x 1,5 mm². 0.6/1 KV., de características indicadas en P. de C. Totalmente instalado.</t>
  </si>
  <si>
    <t>I31ETM003X</t>
  </si>
  <si>
    <t>Tubo rígido de acero de 21 mm de diámetro.</t>
  </si>
  <si>
    <t>Tubo rígido de acero de 20 mm de diámetro, con p.p. de unidades de fijación. Totalmente instalado.</t>
  </si>
  <si>
    <t>I31ETM00311X</t>
  </si>
  <si>
    <t>Tubo rígido de acero de 29 mm de diámetro.</t>
  </si>
  <si>
    <t>Tubo rígido de acero de 29 mm de diámetro, con p.p. de unidades de fijación. Totalmente instalado.</t>
  </si>
  <si>
    <t>N9019ESPEX</t>
  </si>
  <si>
    <t>Interruptor aut+diferencial (BLOQUE VIGI C-60) 2x25A 300mA Clase Asi</t>
  </si>
  <si>
    <t>Suministro e instalación de ampliación de protección para alimentación a cuadro secundario a colocar en el CGBT del edificio CTA compuesta por un interruptor automático 2x25A asociado a diferencial 300mA tipo vigi o similar. Incluso contacto OF+SD. Se incluye toda la p.p. de accesorios y cableado interno para la ampliación de la protección en cuadro existente.</t>
  </si>
  <si>
    <t>N102.1</t>
  </si>
  <si>
    <t>Integración de protección en el sistema de control existente</t>
  </si>
  <si>
    <t>Programación e integracón de los contactos auxiliares de la nueva protección utilizada dentro del sistema d econtrol existente para todo el CGBT.</t>
  </si>
  <si>
    <t>I31LAA080</t>
  </si>
  <si>
    <t>LUM. DIF. PRISMÁTICO 2x36 W. LED</t>
  </si>
  <si>
    <t>Luminaria de superficie, de 2x36 W. LED con difusor en metacrilato prismático transparente, con protección IP20 clase I, cuerpo de chapa de acero prelacada en blanco. Equipo eléctrico formado por reactancias electrónicas, portalámparas, lámparas fluorescentes nueva generación y bornes de conexión. Instalada, incluyendo replanteo, accesorios de anclaje y conexionado.</t>
  </si>
  <si>
    <t>DIDOEA006X.P</t>
  </si>
  <si>
    <t>Luminaria de emergencia LED de 500 lm, permanente</t>
  </si>
  <si>
    <t>Luminaria de señalización y emergencia, estanca, permanente, equipadas con LED, de al menos, 500 lúmenes y autonomia de 1 hora, con base ABS autoextinguible en color blanco y difusor de policarbonato opalino, para servicio de emergencia en caso de fallo de corriente, con parte proporcional de cable, tubo, cajas de derivación, etc.. Totalmente instalada y conexionada.</t>
  </si>
  <si>
    <t>4.1</t>
  </si>
  <si>
    <t>Cuadro de protección y maniobra</t>
  </si>
  <si>
    <t>Suministro e instalación de cuadr de protección y maniobra de alumbrado y fuerza de galería instalado en vestíbulo de independencia del lado de la galería anexo a la sede. Instalado en cuadro de superficie estanco IP55 con puerta transparente equipado con protecciones magnetotérmicas y diferenciales para los circuitos de iluminación y fuerza. Telerruptor de maniobra para pulsadores de galería e interruptor horario de encendido y apagado e circuito de alumbrado.</t>
  </si>
  <si>
    <t>5.2</t>
  </si>
  <si>
    <t>Pulsador con luz de señalización estanco de superficie</t>
  </si>
  <si>
    <t>Suministro e instalación de pulsador con piloto de señalización de superficie estanco IP55 incluso p.p. de cableado hasta cuadro electrico local de maniobra y protección.</t>
  </si>
  <si>
    <t>5.1</t>
  </si>
  <si>
    <t>Toma de corriente estanca de superficie</t>
  </si>
  <si>
    <t>Suministro e instalación de toma de corriente tipo Schuko 2x16A de superficie estanca IP55 incluso p.p. de cableado hasta cuadro electrico local.</t>
  </si>
  <si>
    <t>Total 04.09.01.02</t>
  </si>
  <si>
    <t>Total 04.09.01</t>
  </si>
  <si>
    <t>04.09.02</t>
  </si>
  <si>
    <t>VENTILACION</t>
  </si>
  <si>
    <t>I30AAB050</t>
  </si>
  <si>
    <t>S/i Cuadro de mando-protección de ventilación y mecanismo para toma de aire.</t>
  </si>
  <si>
    <t>Suministro e instalación de toma de aire y cuadro de protección general de distribución y mando de dos (2) ventiladores, montado en armario metálico de dimensiones aproximadas 2100x700x400 mm (alto/ancho/fondo), autoportante, estanco IP-54, construido con chapa de 2 mm de  espesor y pintura epoxi. 
Elementos para la toma de aire;
Incluirá el suministro e instalación de estructura metálica realizada con doble chapa de acero galvanizado de 1 mm. de espesor y rejillas para instalar filtros, con perfiles de acero conformado en frío. herrajes de colgar, cerco de perfil de acero conformado en frío con garras para recibir a la obra, acabado con capa de pintura epoxi polimerizada al horno, elaborada en taller y ajuste en obra. instalada (incluido recibido de albañilería). Compuerta exterior de sectorización con mando motorizado controlada desde el CTR, realizando el cierre automático en caso de detección de incendio.
Cuadro de protección y control conteniendo:
- 1 Adaptador de comunicaciones Switch Estandar 61850 edición 2, para el sistema de control del CTR.
- 1 Autómata tipo programable Simatic, o similar aprobado.
- 1 Instalación de terminal táctil de visualización Magelis modelo HMI STU-855 de 5,7" de Schneider o similar. Incluyendo software y representación de unifilares/equipos.
- 1 Interruptor automático magnetotérmico 4x100 A.
- 4 interruptor automático magnetotérmico y diferencial 4x63/0,03 A.(superinmunizado con transformador toroidal)
- 2 arrancadores estáticos equipados con inductancia de red y contactor de by-pass, para 7,5 CV.
- 2 filtros L/C para mejora del cos §
- 1 Transformador 230/115 Vca, 630 VA para control de arrancadores y alimentación a fuente de alimentación.
- 1 Fuente de alimentación 115 Vca/24Vcc, 5A tipo PREMIUM o similar, para alimentación de los circuitos de control autómatas, sondas, etc).
- 4 interruptores automáticos magnetotérmico y diferencial  de varios calibres y protección 0,03 A.(superinmunizado con transformador toroidal)
- 2 Relés auxiliares 2A+2C RELECO C2-A20-X/230 V c.c.
- 6 Ud. cortocircuitos 25/16 A. SIEMENS.
- 1 Ud. corta 25/6 A. SIEMENS o similar aprobado
- 1 Ud. conmutador de tres posiciones M-0-A SIEMENS o similar aprobado.
- 1 Ud. conmutador de dos posiciones ventilador 1-2 SIEMENS o similar aprobado.
- 2 Ud. guardamotor compuesto por contactos y térmicos para 1 CV.SIEMENS o similar aprobado.
- 2 Ud. lámpara de señalización verdes SIEMENS o similar aprobado.
- 2 Ud. lámpara de señalización rojas SIEMENS o similar aprobado.
- 1 Ud. pulsador luminoso EAO rojo, inscripción "BLOQUEO VENTILACIÓN ANULADO", contactos 2NA+2NC EAO 02.619 o similar aprobado.
 - Cableado, bornas y material auxiliar
- 30 m. conductor VV-0,6/1 kV de 3x2,5 mm².
- 60 m. conductor VV-0,6/1 kV de 4x4 mm².
- 60 m. tubo acero galvanizado c/fijación.
 - 4 Ud. uniones elásticas, compuestas por racores y tubo de acero flexible con recubrimiento de PVC.
-  5 Ud. sondas de temperatura PT-100.
- 30 m. tubo acero.
 MANDO Y SEÑALIZACIÓN:
-  Pulsadores, selectores y pilotos LED.
Incluyendo ingeniería de diseño, programación de los autómatas y su integración en el sistema de control, pruebas en taller y local así como el montaje, conexionado y puesta en servicio de todos los elementos, según especificaciones del  Pliego de Condiciones.</t>
  </si>
  <si>
    <t>I30AAB045</t>
  </si>
  <si>
    <t>S/i de 2 ventiladores de 25.000  m3/h, difusor acústico con válvula de mariposa y conductos.</t>
  </si>
  <si>
    <t>Suministro y montaje de 2 ventiladores axiales de 25.000 m3/h, incluyendo difusor acústico y válvula antirretorno de tipo mariposa con contrapesos y sistema de  conductos/rejillas de aspiración, de las siguientes características: Incluyendo los siguientes elementos: 
 Ventiladores:
- Diámetro rodete: 1.000 mm.
- Caudal: 25.000 m3/h
- Presión estática: 30 mm de columna de agua.
- Rendimiento estático &gt; 55%
- Potencia: 7,5 cv de potencia.
- Tobera de aspiración con rejilla de protección, conexiones flexibles y soportes antivibratorios.
 Difusor acústico (silenciador):
-  Silenciador PA-444 de Koolair o similar aprobado de dimensiones aproximadas 2500x2000x2500 mm.
 Conductos y rejillas:
Instalación de conductos/rejillas de ventilación forzada según especificaciones en pliego de condiciones, totalmente equipado e instalado con los siguientes elementos:
- 2 ud. Transformación de chapa.
- 2 ud. Conexiones flexibles.
- Chapa de acero galvanizado necesaria para la construcción de conductos, con parte proporcional de soportes.
- 12 ud. Rejillas de 800x600 mm Koolair o similar aprobado.
El conjunto del sistema de ventilación cumplirá los requerimientos establecidos en el pliego de condiciones técnicas y estará especialmente preparado para funcionar a 200° c durante dos horas (mínimo).</t>
  </si>
  <si>
    <t>I30AAB055</t>
  </si>
  <si>
    <t>S/i Silenciador (montaje en cámara de descarga) para sistema de ventilación forzada del CTR.</t>
  </si>
  <si>
    <t>Suministro e instalación de silenciador para sistema de ventilación forzada del CTR (para instalación en cámara de descarga), de las siguientes características según Pliego de Prescripciones Técnicas :
 Silenciador PA-444 de Koolair o similar aprobado, de dimensiones aproximadas 2500x2000x2500 mm. Compuesto de bandejas metálicas galvanizadas, con un espesor total de 1mm., para conformar la envolvente exterior del silenciador y protección mecánica mediante  chapa perforada y membrana velo especial resistente en bafles absorbentes interiores, lana de roca de alto coeficiente de absorción, con unas densidades de 40 y 70 Kg/m3, con una reacción frente al fuego M0. Para un caudal acorde a los ventiladores instalados.  Nivel   acústico a conseguir &lt; 45 dBA en exterior, cumpliendo la normativa vigente de Medio Ambiente.
 Condiciones higrométricas: apto para hr=95%
 Totalmente instalado en cámara de descarga del sistema de ventilación, incluso remates de albañilería si fuera necesario.
El conjunto del sistema de ventilación cumplirá los requerimientos establecidos en el PPT y estará especialmente preparado para funcionar a 200° C durante dos horas (mínimo).</t>
  </si>
  <si>
    <t>I30AAB065</t>
  </si>
  <si>
    <t>S/i Silenciador rectangular para conductos de ventilación del CTR.</t>
  </si>
  <si>
    <t>S/i de silenciador rectangular para instalación en conducto de ventilación del CTR. Con colisas aerodinámicas en ambos extremos, compuesto de bandejas metálicas galvanizadas, con un espesor total de 1mm., para conformar la envolvente exterior del silenciador y protección mecánica mediante chapa perforada y membrana velo especial resistente tipo NETO en bafles absorbentes interiores, lana de roca de alto coeficiente de absorción, con unas densidades de 40 y 70 Kg/m3, con una reacción frente al fuego M0. 
Para un caudal acorde a los ventiladores instalados.  Nivel acústico a conseguir &lt; 45 dBA en exterior, cumpliendo la normativa vigente de Medio Ambiente.
Condiciones higrométricas: apto para hr=95%
Totalmente instalado en conductos de ventilación del CTR.</t>
  </si>
  <si>
    <t>I30AAB005</t>
  </si>
  <si>
    <t>Ejecución de estudio y mediciones acústicas en el centro de tracción.</t>
  </si>
  <si>
    <t>Ejecución de estudio acústico y mediciones de la instalación, desde el punto de vista técnico y legislativo, de los niveles sonoros emitidos por la instalación.
Se elaborará la documentación final de obra incluyendo un informe técnico final describiendo las diferentes actuaciones realizadas e incluyendo un estudio y mediciones acústico desde un punto de vista técnico como legislativo, este informe técnico estará acreditado por un organismo competente (ENAC) e independiente del contratista.</t>
  </si>
  <si>
    <t>Total 04.09.02</t>
  </si>
  <si>
    <t>04.09.03</t>
  </si>
  <si>
    <t>ANTI-INTRUSION, CCAA Y VIDEOVIGILANCIA</t>
  </si>
  <si>
    <t>04.09.03.01</t>
  </si>
  <si>
    <t>ANTI-INTRUSIÓN</t>
  </si>
  <si>
    <t>I30AAG005</t>
  </si>
  <si>
    <t>S/i Centralita anti-intrusión tipo Galaxy.</t>
  </si>
  <si>
    <t>Suministro e instalación de centralita tipo Galaxy de Honeywell o similar de hasta 16 zonas programables y ampliables. Incluyendo:
· Módulo comunicador digital RTC, módulo comunicador TCP/IP Ethernet.
· Función de autoconfiguración y autodiagnóstico.
· Registro mínimo de 500 eventos.
· Compatible con central receptora en formato ADEMCO CONTACT ID bidireccional.
· Fuente de alimentación.
· Caja, panel trasero y batería suplementaria de gel de plomo. Incluido ensamblaje.
· Sensores (mínimo 3) y cableado de los mismos.
Totalmente instalado.</t>
  </si>
  <si>
    <t>I30AAG050</t>
  </si>
  <si>
    <t>Configuración del sistema anti-intrusión en SAGE.</t>
  </si>
  <si>
    <t>Configuración en SAGE de la recepción de alarmas, incluida la generación de la documentación.
· Alta y mantenimiento del nuevo abonado en SAGE.
· Creación/Modificación del repositorio de datos.
· Creación/Modificación de la ingeniería, planos y dosier de la instalación.
· Creación/Modificación de la configuración de SAGE en el Puesto Central.
· Prueba y puesta en marcha de los abonados.</t>
  </si>
  <si>
    <t>I30AAG090</t>
  </si>
  <si>
    <t>Pruebas y programación del sistema anti-intrusión.</t>
  </si>
  <si>
    <t>Ingeniería, programación, pruebas y puesta en servicio del sistema anti-intrusión.</t>
  </si>
  <si>
    <t>I30AAG095</t>
  </si>
  <si>
    <t>Documentación técnica del sistema anti-intrusión.</t>
  </si>
  <si>
    <t>Entrega de documentación técnica del sistema anti-intrusión, según especificaciones en pliego de condiciones.</t>
  </si>
  <si>
    <t>Total 04.09.03.01</t>
  </si>
  <si>
    <t>04.09.03.02</t>
  </si>
  <si>
    <t>CONTROL DE ACCESOS</t>
  </si>
  <si>
    <t>I30AAH005</t>
  </si>
  <si>
    <t>S/i de sistema de control de accesos en el CTR.</t>
  </si>
  <si>
    <t>Suministro e instalación de sistema de identificación por tarjeta de tecnología sin contacto” dotado de CPU de control, teclado antivandálico de 12 teclas como mínimo, lector de tecnología “sin contacto” altavoz y control de cerradura eléctrica, totalmente instalado en caja de chapa de acero inoxidable de 2 mm., pulido con serigrafía de placa frontal, tornillos, etc.
El lector leerá las tarjetas de identificación corporativas (TIC) de proximidad RFID actualmente en uso, basadas en la tecnología ICODE 1 de Philips. 
Estarán preparados, sin ninguna modificación Hardware, para la lectura de tarjetas que cumplan con la norma ISO 14443A/B, en particular con su implementación con chips IFARE Desfire.</t>
  </si>
  <si>
    <t>I30AAH010</t>
  </si>
  <si>
    <t>S/i Cerradura electromecánica tipo maestrable.</t>
  </si>
  <si>
    <t>Suministro e instalación de cerradura electromecánica industrial con sensor de alineamiento y posición de bulón. Tipo COMETA, modelo 404ZCQ11HBA2Q o similar aprobada, incluyendo pequeño material auxiliar de instalación y conexión. Totalmente instalada.</t>
  </si>
  <si>
    <t>I30AAH015</t>
  </si>
  <si>
    <t>S/i Material auxiliar para control de accesos.</t>
  </si>
  <si>
    <t>Suministro e instalación de material auxiliar para instalación y conexionado de los componentes del sistema de control de accesos, incluyendo:
· Mangueras de alimentación y datos para interconectar CPU, lector y teclado exteriores, incluida canalización y pequeño material.
· Mangueras de alimentación y datos para interconectar CPU y cerradura, incluida canalización y pequeño material.
Totalmente instalado.</t>
  </si>
  <si>
    <t>I30AAH020</t>
  </si>
  <si>
    <t>S/i Conjunto de accesorios para el sistema de control de accesos del CTR.</t>
  </si>
  <si>
    <t>Suministro e instalación de conjunto de accesorios del sistema de control de accesos, compuesto por:
· 1 Cilindro de alta seguridad de llave irreproducible. Incluyendo el amaestramiento de grupos.
· 1 Cierra puertas aéreo.
· 1 Manilla interior de aluminio.
· 1 Tirador exterior de aluminio.
· 1 Conjunto de chapas embellecedoras de acero inoxidable.
· 1 Instalación de cerradura electrónica y bombines con llaves amaestradas (siguiendo plan de amaestramiento normalizado).
Totalmente instalado.</t>
  </si>
  <si>
    <t>I30AAH025</t>
  </si>
  <si>
    <t>S/i de cableado de los sistemas de control de accesos y anti-intrusión.</t>
  </si>
  <si>
    <t>Suministro e instalación de parte proporcional de cableado de alimentación y comunicaciones de los sistemas de control de accesos y anti-intrusión. Incluyendo, accesorios auxiliares entre CPU y equipo de alimentación ininterrumpida (o toma de alimentación) y nodo de comunicaciones más cercano (switch del CTR), incluyendo p.p. de canalización o tubo rígido.</t>
  </si>
  <si>
    <t>I30AAH080</t>
  </si>
  <si>
    <t>Integración en Control_ID y TCE.</t>
  </si>
  <si>
    <t>Integración en plataforma de monitorización del sistema de control de accesos (Control_ID) y ordenador de control del CTR.</t>
  </si>
  <si>
    <t>I30AAH090</t>
  </si>
  <si>
    <t>Pruebas y programación del sistema de control de accesos.</t>
  </si>
  <si>
    <t>Ingeniería, programación y pruebas del sistema de control de accesos. Incluyendo integración en el sistemad de gestión de rondas.</t>
  </si>
  <si>
    <t>I30AAH095</t>
  </si>
  <si>
    <t>Documentación técnica del sistema del control de accesos.</t>
  </si>
  <si>
    <t>Entrega de la documentación técnica del sistema de control de accesos, según especificaciones en pliego de condiciones.</t>
  </si>
  <si>
    <t>Total 04.09.03.02</t>
  </si>
  <si>
    <t>04.09.03.03</t>
  </si>
  <si>
    <t>VIDEOVIGILANCIA</t>
  </si>
  <si>
    <t>I04GRASUB</t>
  </si>
  <si>
    <t>Integración en SGSS</t>
  </si>
  <si>
    <t>Integración en plataforma de monitorización del Sistema de Gestión de Seguridad de Subestaciones.</t>
  </si>
  <si>
    <t>I04COMTV03</t>
  </si>
  <si>
    <t>Cámara IP (cuartos técnicos).</t>
  </si>
  <si>
    <t>Suministro, instalación y montaje de cámara de videovigilancia IP mod. Flexidome IP micro 3000i IR 2MP de Bosch o similar, para cuartos técnicos, con las siguientes características técnicas:
• Sensor CMOS de 1/2,8 pulgadas.
• Imagen de Alta Definición (HD), conforme a los estándares SMPTE 274M y SMPTE 296M.
• Lente fina 2,3mm fija, F2.2 2,8mm fija, F1.6
• Conexión de Red mediante conector RJ45 10/100 Base-T, detección automática, dúplex completo/semidúplex y Auto-MDIX.
• Consumo máximo de 3,5W, y alimentación mediante alimentador externo de +12Vcc o mediante estándar PoE IEEE 802.3af.
• Compresión de vídeo H.265; H.264; M- JPEG
• Transmisión de mediante múltiples flujos configurables con velocidad de imágenes y ancho de banda configurables.
Incluyendo: 
• Soportes de fijación a techo,  paramento vertical, luminaria, teleindicador, etc
• Codec y firmware para visualización en el dispositivo (Tablet) de telecontrol de instalaciones móvil de Estación.</t>
  </si>
  <si>
    <t>DIKVBX900</t>
  </si>
  <si>
    <t>Ingeniería, pruebas y puesta en marcha.</t>
  </si>
  <si>
    <t>Ingeniería, pruebas y puesta en marcha del sistema de procesamiento y almacenamiento del TVCC.</t>
  </si>
  <si>
    <t>I04GRAB005</t>
  </si>
  <si>
    <t>Equipo Videograbador IP (Hasta 32 cámaras)</t>
  </si>
  <si>
    <t>Suministro, instalación y montaje de Videograbador IP, de 32 canales con 16 salidas PoE y una unidad de disco duro de 2 TB para sistemas de vigilancia en red. Mod. DIVAR network 5000 recorder de Bosch o similar para Conexión de un máximo de 32 cámaras IP de alta resolución H.265/H.264. Compatibilidad con cámaras IP de hasta 12MP. Incluyendo configuración y puesta en marcha  y pequeño material auxiliar instalación.</t>
  </si>
  <si>
    <t>I04GRAB002</t>
  </si>
  <si>
    <t>Conexionado de Videograbador IP.</t>
  </si>
  <si>
    <t>Suministro, instalación y montaje de conjunto de cables (alimentación y datos) para conexión de equipo videograbador al nodo Gigabit y a la planta de energía, incluido p.p. de canalización, conectores y pequeño material auxiliar de conexión.</t>
  </si>
  <si>
    <t>DIKWXX052</t>
  </si>
  <si>
    <t>Armario de 19" de 42 UA (800x800)</t>
  </si>
  <si>
    <t>Suministro y montaje de armario de 42 UA de fondo 800x800 mm., con estructura de acero, pintado en RAL 7032 texturizado con grado de protección IP-SST, puerta transparente con perfil de aluminio y cristal acrílico en la parte frontal, cambio de sentido de apertura de puerta, zócalo con pies de nivelación integrada, techo atornillable en caja, cierre con tres puntos de anclaje, sistema de cierre de Zinc fundido a presión Ergoforms pintado en RAL 7032, con bombines de  cierre de doble paletón de 3 mm., salida de cables en tres piezas, guía de perfil de chapa  de acero, cincado, cromatado, para el montaje de soportes de grupos de 19", ajustables en pasos de 25 mm. Sobre dos ángulos de fijación,  montados a 150 mm. de la frontal, puerta trasera de acero de 2 mm., pared lateral de chapa de acero pintada en RAL 7032, guía de entrada de cables de acero, cincado, cromatado, guías de puesta a tierra, tapas de cubiertas laterales y tapas ciegas de aluminio anodizado  natural, incluyendo iluminación interior con lámpara incandescente tipo Linestra y toma de corriente para usos auxiliares de 16 Amp. tipo Shuko con toma de tierra lateral. Totalmente instalado con bornas de conexión en carril DIN.</t>
  </si>
  <si>
    <t>I04COM110</t>
  </si>
  <si>
    <t>Cable UTP PDS.</t>
  </si>
  <si>
    <t>Suministro, instalación y montaje por canaleta existente o falso suelo de cable UTP PDS categoría 6. Totalmente instalado.</t>
  </si>
  <si>
    <t>Total 04.09.03.03</t>
  </si>
  <si>
    <t>Total 04.09.03</t>
  </si>
  <si>
    <t>04.09.04</t>
  </si>
  <si>
    <t>CUADRO DE SERVICIOS COMUNES</t>
  </si>
  <si>
    <t>I30PDC001</t>
  </si>
  <si>
    <t>s/i Cuadro de servicios comunes del CTR (GR.10)</t>
  </si>
  <si>
    <t>Suministro y montaje de cuadro para Servicios Comunes (Grupo 10) montado en armario estanco tipo PRISMA PH o similar, compuesto por módulo central de 700x400 para instalación de elementos de protección y control y dos módulos laterales de extensión de 400x400 para instalación de bornas/embarrados y canalización de cables. Según especificaciones en el Pliego de Condiciones. Totalmente equipada, instalada y probada.</t>
  </si>
  <si>
    <t>Total 04.09.04</t>
  </si>
  <si>
    <t>04.09.05</t>
  </si>
  <si>
    <t>EQUIPOS ALIMENTACION ININTERRUMPIDA</t>
  </si>
  <si>
    <t>I30AAE020</t>
  </si>
  <si>
    <t>S/i Equipo DUAL automático rectificador-cargador de baterías.</t>
  </si>
  <si>
    <t>Suministro  e instalación de equipo DUAL automático rectificador-cargador de batería Zigor, Saft o similar aprobado, para la alimentación de control de las celdas de AT, Corriente Continua, puesto de control PPC, etc. Totalmente instalado según pliego de condiciones, incluyendo:
- RECTIFICADOR-CARGADOR
- Rectificadores (2), de doce pulsos. 
- Tensión de alimentación trifásica a 400 (± 15 %) Vca, 50 (± 5 %) Hz.
- Tolerancia permisible ± 15 %
- Tensión de salida:110  (+10 -15 %) Vdc
- Corriente máxima suministrada a la carga: 50 A
- Corriente máxima de salida: 60 A (I carga + I de recarga de baterías)
- Temperatura en operación (0ºC - 40ºC), en almacenamiento (0ºC - 70ºC)
- THDi inferior al 10 % 
- Control del equipo a través de microprocesador
- Protección magnetotérmica de entrada MCB
- Protección de salida mediante interruptor
- Contacto auxiliar en protección de entrada e interruptor de salida
- Detector de fallo a tierra en positivo y negativo
- Display gráfico de visualización de estados y alarmas del sistema
- Tarjeta de comunicación Ethernet para telemantenimiento. 
- Armario de dimensiones aproximadas de (1600x800x600)
- BATERÍAS DE NiCd:
- Sistema de baterías en configuración 1 x 82 x MP55 marca EMISA o similar aprobada. Para suministrar una carga uniforme de 25 A. durante 1 hora.
- Vida de la batería: 20 años.
- Interruptor de aislamiento con protección mediante fusibles para las baterías. Incluido en el armario del rectificador.
- Armario para baterías de (2000 x 800 x 800)
- Elementos de conexionado necesarios para el montaje.
Puesta en marcha del sistema incluyendo: activación de equipos y comprobación de parámetros, introducción al manejo del equipo mediante personal técnico.
Transporte.</t>
  </si>
  <si>
    <t>Total 04.09.05</t>
  </si>
  <si>
    <t>04.09.06</t>
  </si>
  <si>
    <t>PROTECCION CONTRA INCENDIOS (PCI)</t>
  </si>
  <si>
    <t>I05DA#1050111</t>
  </si>
  <si>
    <t>Central Analógica de hasta 4 lazos FX10-4</t>
  </si>
  <si>
    <t>Suministro e instalación de central analógica FX10 de 4 lazos con pantalla/teclado táctil  y etiquetas en español FX808394.E para expansión vertical de hasta 10 lazos. Preparado para 2 placas de expansión de 4 slots ,  izquierda/ superior FX808322 o derecha inferior FX808323 no incluidas y que se definen según necesidades de slot.  
Configuración flexible de módulos plug &amp; play con 2 slot ampliable a 10 para alojar  hasta 10 lazos analógicos  protegidos contra cortocircuito o circuito abierto, Cableado de lazo de 2 hilos x 0.8 mm² a 2.5 mm² manguera trenzada apantallada, de hasta 3.5 km según carga y con una capacidad de hasta 127 dispositivos por lazo analógico configurables en hasta 127 zonas por lazo, con un máximo de 32 transponder por lazo analógico y total de 100 por central. Factor de carga máximo por lazo, 96 (esserbusPLus):
• Hasta 48 detectores IQ8Quad con sirena o flash (Factor de carga 2) por lazo analógico
• Hasta 32 sirenas/detectores con voz/sirena y flash (Factor de carga 3) por lazo analógico
Dispone de Modo emergencia de cada uno de los lazos , los equipos de un lazo sin comunicaciones pasan a modo convencional, activando todas las zonas del lazo en caso de alarma,  4 salidas configurables,  9999 zonas + 9999 salidas.
Posibilidad de 2 módulos de lazo únicos (esserbus/Plus) opcionales con aislamiento galvánico y  10.000 eventos de histórico.
Comunicaciones con Puerto USB, Ethernet, RS485 y TTY en CPU, además de poder parametrizar, calibrar, programar y diagnosticar directamente vía USB desde la central.
Posibilidad de Red de centrales Essernet de hasta 31 paneles y opción de conexión a software de gestión  grafico TG-ESSER con protocolo completo.
Incorpora Alimentación de emergencia de 24 V y 150 W / (6 A) con baterías de hasta 4x12 V / 24Ah. Salida alimentación auxiliar 3 x 24 Vcc ( posibilidad de hasta 3 fuentes de alimentación en cascada 450 W (18 A) con baterías de hasta 4x12 V / 24 Ah.
El equipamiento para FX10  referencia FX808394.E consta de: 
1 Equipamiento básico FX808394 + 1 pantalla con teclado táctil FX808324 + 1 juego de etiquetas en español FX808406, además de El equipamiento FX808394 incluye 1 x módulo de fuente de alimentación, 1 módulo de conexión de fuente de alimentación, 1 x chasis trasero, 1 x módulo de CPU, 1 x tarjeta base de conexiones y 1 x caja
de montaje de 3 cuerpos, para alojar baterías de hasta 24 amperios.
Precisa módulos de lazo analógico  normal FX808331 y galvánico  FX808332 a partir del quinto lazo, según configuración necesaria  y debe tenerse en cuenta en el caso de conexión a red essernet seria necesario  1 módulo de red essernet FX808340 (62,5kBd) o FX808341 (500kBd) en un slot de placa.
Conforme al Reglamento (UE) nº 305/2011 del Parlamento Europeo relativo a los productos de la construcción. Aprobación: VdS, CNBOP
Totalmente instalada, programada y funcionando según planos y pliego de condiciones. La puesta en marcha deberá incluir la certificación y diagnóstico de los circuitos analógicos mediante la entrega de datos obtenidos del verificador de lazos POL-ESS.
Marca ESSER modelo FX10-4.</t>
  </si>
  <si>
    <t>I05DA020</t>
  </si>
  <si>
    <t>Línea de alimentación eléctrica a 230 Vca AS+ 3x2,5</t>
  </si>
  <si>
    <t>Suministro y montaje de línea de alimentación eléctrica a 230 Vca, realizada mediante conductores de cobre (AS+) de 3 x 2,5 mm² según normativa vigente, apantallado al conjunto y con cubierta de poliolefina resistente al fuego (90 min a 850 ºC) con impactos (UNE 50200) o 180 min a 750 ºC, no propagador de llama y no propagador de incendio, con baja emisión de humos y libre de halógenos.
Totalmente instalada.</t>
  </si>
  <si>
    <t>I05DA040</t>
  </si>
  <si>
    <t>Fuente de alimentación auxiliar 5,6 A - 24V</t>
  </si>
  <si>
    <t>Suministro y montaje de fuente de alimentación auxiliar, con las siguientes características técnicas:
- Consta de 4 salidas: 24 Vcc/ 5.6 Amp.
- Fuente estabilizada y cortocircuitable. 
- Alimentación principal de 230 Vca, caja metálica para fijación superficial con led indicador de estado. 
- Supervisiones: Avería general (incluirá fallo de cualquier fusible, fallo de red y fallo de batería), Fallo de red (esta señal podrá ser retardada según norma UNE), Fallo de batería ( Incluirá tensión alta y baja en el cargador y fallo de carga de la batería, comprobando la carga de la batería cada 30 minutos), Fallo de derivación a tierra. Reposición remota de la fuente de alimentación. 
Se incluye también la instalación de los siguientes elementos asociados:
*2 Uds. Batería de emergencia marca YUASA o similar, 12 Vcc 17 Ah. 
Totalmente instalada, probada, integrada y funcionando.</t>
  </si>
  <si>
    <t>I05DA030</t>
  </si>
  <si>
    <t>Bus-Lazo Detección Analógica AS+ 2x1,5</t>
  </si>
  <si>
    <t>Suministro e instalación de cableado de detección de incendios para la conexionado de los elementos de lazo comprendidos entre la central de incendios y los equipos previstos, mediante manguera de cable trenzado de cobre (AS+) de 2 x 1,5 mm² según normativa vigente, apantallado al conjunto y con cubierta 0,6-1kV de poliolefina resistente al fuego (90 min a 850 ºC) con impactos (UNE 50200) o 180 min a 750 ºC, no propagador de llama y no propagador de incendio, con baja emisión de humos y libre de halógenos.
Totalmente instalado incluyendo parte proporcional de tubo, cajas y accesorios de montaje.
En caso de instalaciones de exterior se debe contemplar tubo acero.</t>
  </si>
  <si>
    <t>I05DA292</t>
  </si>
  <si>
    <t>Tubo de PVC</t>
  </si>
  <si>
    <t>Tubo de PVC rigido, totalmente instalado con parte proporcional de accesorios de montaje y suportación.</t>
  </si>
  <si>
    <t>I05DA110</t>
  </si>
  <si>
    <t>Pulsador de alarma analógico con cartel de señalización</t>
  </si>
  <si>
    <t>Suministro y montaje de módulo electrónico de pulsador de alarma de incendios analógico-algorítmico serie ESSER IQ8 o similar con módulo aislador de linea para esserbus de inteligencia distribuida. Incorpora botón de accionamiento, 1 grupo de contactos y Led rojo indicador de alarma. Caja de montaje y cristal incluidos. Direccionamiento por software. Totalmente instalado.</t>
  </si>
  <si>
    <t>I05DA130</t>
  </si>
  <si>
    <t>Sirena roja de lazo + Flash</t>
  </si>
  <si>
    <t>Suministro e instalación de sirena direccionable con flash alimentada del lazo analógico con aislador, con las siguientes características:
* Incorpora leds de alta luminosidad con un consumo de 5,7 mA
* Posibilidad de activación independiente del flash y de la sirena
* 32 tonos y 3 niveles de volumen seleccionables 101dBA ±3 dBA a través de micro interruptores
* Incluye función de bloqueo en base y aislador de cortocircuitos
* Base de montaje
Totalmente instalada, programada y funcionando según planos y pliego de prescripciones técnicas</t>
  </si>
  <si>
    <t>I05DA160</t>
  </si>
  <si>
    <t>Detector multisensor óptico-térmico con Voz y Flash</t>
  </si>
  <si>
    <t>Suministro e instalación de detector multisensor óptico-térmico OT analógico-algorítmico con inteligencia distribuida, ESSER o similar, fabricado según EN Parte 15.
Incorpora sensor óptico y sensor de temperatura con análisis de señal resultante de combinación de las obtenidas de ambos sensores en tiempo real; direccionamiento por software, funciones de autodiagnosis, compensación digital de las condiciones ambientales, piloto indicador mediante LED rojo. Incluye mensajes de voz y señal óptica Flash.
Dimensiones: Ø = 90mm y altura = 72mm, con índice de protección IP40. Homologación: Vds G293011, CE. 
Incluida base stándar estándar para detectores y zócalo adaptador.
Totalmente instalado, configurado, probado y funcionando.</t>
  </si>
  <si>
    <t>I05DA220</t>
  </si>
  <si>
    <t>Módulo Transponder 4Z/2S</t>
  </si>
  <si>
    <t>Suministro y montaje de módulo transponder para Esserbus o similar, con 4 zonas de detección convencional y 2 salidas de relé programables como contactos NA/NC y supervisadas para esserbus,. 
Previsto para supervisión de señales de equipos externos al lazo, como Vesdas, retenedores, relés de accionamiento. maniobras de apagado o cierre de compuertas, etc..
Dispositivo para ser conectado al bucle Analógico-Algorítmico de la central de detección; puede incorporar un aislador de bucle, sin caja. Alimentación externa de 12 o 24 Vcc y dimensiones 72 x 65 x 20mm. 
Totalmente instalado, configurado, probado y funcionando.</t>
  </si>
  <si>
    <t>I05DA221</t>
  </si>
  <si>
    <t>Módulo analógico 1E/1S</t>
  </si>
  <si>
    <t>Suministro e instalación de módulo de 1 entrada técnica más 1 salida de relé,con aislador de cortocircuito de lazo incorporado , para conexión al lazo de detección de incendios sin necesidad de alimentación externa. Provisto de led indicador de entrada activada y llave para prueba de activación, apertura de la tapa para acceder al módulo electrónico y rearme. Instalación directa sobre caja superficie (incluida). 
Aprobado  VDS según los requisitos de: EN54-13, EN54-17 y EN54-18 con certificado DoP: 20792130701
Totalmente instalado, programado y funcionando según planos y pliego de condiciones.</t>
  </si>
  <si>
    <t>I05DA225#1680053</t>
  </si>
  <si>
    <t>Módulo de Control 240Vca (TAL)</t>
  </si>
  <si>
    <t>Suministro e instalación de módulo de control de una salida de relé direccionable para activar equipos externos mediante un contacto seco (NC/C/NA) de 240 Vca / 5A, con las siguientes características:
* Aislador de línea incorporado en ambas entradas de lazo
* Actuación direccionable y programable
* Selección de dirección mediante dos roto-swich decádicos (01-159), operable lateral y frontalmente para montaje en superficie
* Caja para montaje en superficie, con tapa de plástico esmerilado, que permite ver la etiqueta de identificación del producto, los leds y selectores de dirección
Totalmente instalado, programado y funcionando según planos y pliego de prescripciones técnicas.</t>
  </si>
  <si>
    <t>I05DA240</t>
  </si>
  <si>
    <t>Programación de la central de detección de incendios</t>
  </si>
  <si>
    <t>Programación de la central de detección de incendios, incluyendo todos los elementos de campo del sistema analogico-algoritmico de detección de incendios y alarma. Pruebas y puesta en servicio de todo el sistema.</t>
  </si>
  <si>
    <t>I05DS200</t>
  </si>
  <si>
    <t>Puesta en marcha del sistema de detección</t>
  </si>
  <si>
    <t>Puesta en marcha del sistema de detección de incendios.</t>
  </si>
  <si>
    <t>I05DA500</t>
  </si>
  <si>
    <t>Alimentación 24 Vcc desde F.A. Auxiliar a elementos sin alimentación de lazo</t>
  </si>
  <si>
    <t>Suministro y montaje de línea de alimentación eléctrica a 24Vcc desde la fuente de alimentación auxiliar a elementos no alimentados por el lazo de detección.
Como son: detectores lineales y/o módulos de control y/o elementos del sistema que necesitan de alimentación externa a 24V, realizada mediante conductores de cobre (AS+) de hasta 2 x 1,5 mm² según normativa vigente, apantallado al conjunto y con cubierta de poliolefina resistente al fuego (90 min a 850 ºC) con impactos (UNE 50200) o 180 min a 750 ºC, no propagador de llama y no propagador de incendio, con baja emisión de humos y libre de halógenos. Totalmente instalada.</t>
  </si>
  <si>
    <t>I05DA#P1050142_1</t>
  </si>
  <si>
    <t>Kit Comunicaciones e Interface Protocolo Red SEI-KIT</t>
  </si>
  <si>
    <t>Suministro e instalación de módulo de comunicaciones para conexión de dispositivos externos a red de centrales essernet, compuesto por caja ref.- 788606, placa de módulo conversor RS232/V24 ref.- 784856, módulo de conexión de centrales en red essernet ref.- 784841 y módulo de placa interface serie de comunicaciones EDP ref.- 774856. Incluirá micromódulo 784840.10 para conectar en el interior del SEI-KIT que  permite la conexión a la red essernet  a una velocidad máxima de 62,5 kBd. 
Totalmente instalado, programado y funcionando según planos y pliego de condiciones.
Marca ESSER Modelo SEI-KIT+784840.10 o similar</t>
  </si>
  <si>
    <t>I05DA@784840.10</t>
  </si>
  <si>
    <t>Modulo Red Essernet</t>
  </si>
  <si>
    <t>I05DA330</t>
  </si>
  <si>
    <t>Red Essernet 500Kbps entre Centrales</t>
  </si>
  <si>
    <t>Suministro e instalación de cableado para interconexión de centrales analógicas de detección entre sí, mediante cable de comunicaciones IBM Tipo 1, con la siguientes características:
 - Conductores de cobre pulido de 0,64 mm Ø aislados con PE
 - Dos pares independientes (2x2x 0,64) con pantalla al par y trenza de cobre estañado al conjunto de los dos pares. 
 - Cubierta exterior de PVC negro.
 - Temperatura de servicio: -35 ºC...+85 ºC
 - Impedancia: 150 ohmios ± 15%.
Totalmente instalado con parte proporcional de tubo y accesorios de montaje, en el caso de tubos de exterior se realizara bajo tubo de acero.</t>
  </si>
  <si>
    <t>I05DA291</t>
  </si>
  <si>
    <t>Tubo de Acero  Enchufable</t>
  </si>
  <si>
    <t>Suministro e instalación de tubo de acero enchufable M25. Totalmente instalado con parte proporcional de accesorios de montaje y suportación.</t>
  </si>
  <si>
    <t>I05DA070</t>
  </si>
  <si>
    <t>Caja con tapa atornillada 300 x 220 x 120 mm</t>
  </si>
  <si>
    <t>Suministro e instalación de caja con tapa atornillada marca GEWISS serie 44 CE o similar, aislante con bisagra precintable y dimensiones 300 x 220 x 120 mm. Totalmente instalada.</t>
  </si>
  <si>
    <t>I05DC001</t>
  </si>
  <si>
    <t>Letrero IP65 luminoso y sonoro con leds</t>
  </si>
  <si>
    <t>Suministro e instalación de rótulo IP65 luminoso y sonoro de color blanco , texto indicador de disparo de extinción en color rojo y zumbador piezoeléctrico. Alimentación de 12 a 24 Vcc, consumo 90mA. Zumbador de 98dB a 1 m 3200Hz. Incluye 7 rótulos(Fuego, Extinción disparada, Atmósfera peligrosa, Fogo, Gas disparado, Atmósfera explosiva, Atmósfera saturada-CO) Para instalación en exteriores
Totalmente instalado y funcionando según planos y pliego de condiciones.</t>
  </si>
  <si>
    <t>I05DA190</t>
  </si>
  <si>
    <t>Cableado - canalización para interconexión de elementos asociados al sistema de emergencia</t>
  </si>
  <si>
    <t>Suministro y montaje de canalización y cableado para la interconexión de los elementos asociados al sistema de emergencia (APERTURA/CIERRE), mediante cable (AS+) de cobre de 3 x 2,5 mm² según normativa vigente, apantallado al conjunto y con cubierta de poliolefina resistente al fuego (90 min a 850 ºC) con impactos (UNE 50200) o 180 min a 750 ºC, no propagador de llama y no propagador de incendio, con baja emisión de humos y libre de halógenos, bajo tubo no propagador de llama. Totalmente instalado.</t>
  </si>
  <si>
    <t>I05DS031</t>
  </si>
  <si>
    <t>Armario metálico Tapa Ciega para detectores y elementos aspiración</t>
  </si>
  <si>
    <t>Suministro y montaje de armario métalico estanco para ubicación mural, de dimensiones aproximadas 600 mm (alto) x 800 mm (ancho) x 300 mm (fondo), con las siguientes características:
- Laterales de una sola pieza perfilada y doblada.
- Frontal con tapa ciega, en la que irán troquelados e integrados (con sus correspondientes serigrafías), como mínimo, los siguientes indicadores:
 - Estados de "Servicio", "Alarma" y "Avería".
 - "Prueba de Lámparas" y "Paro Acústicos" 
 - "Apertura manual exutorios" y estados "Cerrado/Abierto" de exutorios (en caso de que esa zona disponga de ellos)
 - "Inhibición cortinas agua" y estados "Cerrado/Abierto" de válvulas de cortinas de agua
- Pintados exterior e interior con resina de poliéster-epoxi color gris claro RAL-7032 texturizado.
- 2 puntos de cierre y hermeticidad mediante juntas de poliuretano espumado o material similar.
- Soportes interiores y separadores, para alojamiento de los distintos dispositivos (módulos, F.A., relés, etc...)
- Rigidez reforzada en fondo de armario y doble plegado del perfil frontal.
Totalmente instalado.</t>
  </si>
  <si>
    <t>I05DS021</t>
  </si>
  <si>
    <t>Detector Aspiración VESDA-E-VEP con LEDs (4 tuboS)</t>
  </si>
  <si>
    <t>Suministro e instalación de Sistema de detección precoz de humos por aspiración VESDA-VEP-A00-P o similar. Diseñado, fabricado y certificado según norma EN54-20. Equipado con una cámara de análisis por haz de luz láser con sensibilidad ajustable desde el 0'005% hasta el 20% osc/m con autoaprendizaje de flujo y ambiente. Incorpora 4 entradas de tubería de muestreo formando una zona de detección. 4 umbrales de alarma configurables (Alerta, Acción, Fuego 1 y Fuego 2) y 2 umbrales de avería (Mantenimiento y Fallo general). El detector consta de 7 salidas de relé por contacto seco programables para actuar por cualquier evento y 2 entradas configurables. Filtraje de múltiples etapas. 
- Longitud máxima de tubería (con ramales) 560 m.
- Temperatura de muestreo del aire: -20ºC a 60º C.
- Dispone de puerto USB, Ethernet y WiFi (802.11 bgn).
- Alimentación a 18 - 30 V. Consumo: 485 mA (a 24 V.). 
- Dimensiones: 350 x 225 x 135 mm en caja de plástico.
- Clasificación EN54-20.Incluyendo filtro externo.
Modelo VEP-A00-P de Xtralis o similar</t>
  </si>
  <si>
    <t>I05DS050</t>
  </si>
  <si>
    <t>Tubo ABS rígido - 25mm - aspiración de humos</t>
  </si>
  <si>
    <t>Suministro y montaje de tuberia rígida de plástico ABS en color rojo de 25  mm de diámetro exterior y 2 mm de espesor de pared, autoextinguible, no emisor de gases tóxicos y libre de halogenos, con  p.p. de elementos de soportación y de conexión, totalmente instalado.</t>
  </si>
  <si>
    <t>I05DS051</t>
  </si>
  <si>
    <t>Elemento de prueba-mantenimiento aspiración tuberías de detección</t>
  </si>
  <si>
    <t>Suministro y montaje de elemento final de prueba y aspiración de tuberías de detección de incendios, formado por por tubería de ABS de diámetro exterior 25 mm y espesor de pared de 2 mm, autoextinguible, no emisor de gases tóxicos y libre de halogenos, para prologanción de tubo de aspiración hasta aproximadamente 1,5 m de altura, y clapeta plástica para aspiración por un lado y cierre por el otro, con  p.p. de elementos de soportación y de conexión, totalmente instalado.</t>
  </si>
  <si>
    <t>I05DS070</t>
  </si>
  <si>
    <t>Bucle de comunicación Vesdanet 2x2x0,22</t>
  </si>
  <si>
    <t>Suministro y montaje de bucle de comunicaciones entre detectores formado por cable flexible de baja capacidad de dos pares de conductores de cobre de 0,22 mm² con pantalla de aluminio y trenza de cobre, no propagador de la llama, resistente al fuego, de baja emisión de humos y libre de halógenos,con p.p. de elementos de conexión, cajas de derivación y elementos de fijación adecuados. 
Totalmente instalado.</t>
  </si>
  <si>
    <t>I05DS080</t>
  </si>
  <si>
    <t>Línea de alimentación a 24 Vcc desde SAI o F.A. a Vesdas</t>
  </si>
  <si>
    <t>Suministro y montaje de línea de alimentación a 24 Vcc desde SAI o F.A. a Vesdas y TCL, formada por cable de cobre CII de 1KV de tensión nominal de  3 x 10 mm2 según normativa vigente, con cubierta y aislamiento especial no propagador de incendios, de baja emisión de humos, no tóxico y sin halógenos, con p.p. de los correspondientes accesorios, cajas de derivación y elementos de fijación adecuados.
Totalmente instalado.</t>
  </si>
  <si>
    <t>I05DS100</t>
  </si>
  <si>
    <t>Unidad de comunicación HLI</t>
  </si>
  <si>
    <t>Suministro y montaje de unidad completa de comunicación entre los sistemas de detección y extinción, y el ordenador de control, compuesto por 1 interface PC Link HLI (VSM) modelo VHX-0200 y 2 interfaces PC Link  HLI (Open Protocol) modelo VHX-0310, 3 conectores Socket modelo VSP-003 y doble subrack de 19", para ubicación en armario de 19". Totalmente instalada.</t>
  </si>
  <si>
    <t>I05DS110</t>
  </si>
  <si>
    <t>Armario de control rack de 19" 40 UA de 600 x 2000 x 600 mm</t>
  </si>
  <si>
    <t>Suministro y montaje de armario de 40 UA, para alojamiento de equipos, de dimensiones (ancho x alto x fondo) 600x2000x600 mm, con  estructura de acero, pintado en RAL 7032 texturizado con grado de protección IP-SST, puerta transparente con perfil de aluminio y cristal en la parte frontal, cambio de sentido de apertura de puerta, zócalo con pies de nivelación integrada, techo atornillable en caja, cierre con tres puntos de anclaje, sistema de cierre de zinc fundido a presión Ergoforms pintado en RAL 7032, salida de cables en tres piezas, guía de perfil de chapa de acero cincado, cromatado, para el montaje de soportes de grupos de 19" ajustables en pasos de 25 mm sobre dos ángulos de fijación, montados a 150 mm de la frontal, puerta trasera de acero de 2 mm, pared lateral de chapa de acero pintado RAL 7032, guía de entrada de cables de acero cincado, cromatado, guías de puesta a tierra, tapas de cubiertas laterales y tapas ciegas de aluminio anodizado natural. Totalmente instalado.</t>
  </si>
  <si>
    <t>I05DS180</t>
  </si>
  <si>
    <t>Ayudas a obra civil en detección</t>
  </si>
  <si>
    <t>Ayudas a obra civil, como realización de rozas, desmontaje y montaje de techos y paramentos verticales, sellado de pasos de instalaciones con materiales resistentes al fuego, y cualquier tipo de actuación necesaria para conseguir una total operatividad de los sistemas de detección.</t>
  </si>
  <si>
    <t>I05DS500</t>
  </si>
  <si>
    <t>Bastidor auxiliar para colocación armario deteccción de aspiración</t>
  </si>
  <si>
    <t>Suministro y montaje de bastidor auxiliar, para ubicación de armario de detección de aspiración, que incluirá el detector de aspiración, fuentes de alimentación, módulos y demás elementos adicionales, etc...formado por barras transversales y horizontales de acero inoxidable, y placa-plancha posterior de soporte para fijación de armario. Totalmente instalado.</t>
  </si>
  <si>
    <t>I05DS190</t>
  </si>
  <si>
    <t>Ampliación de la instalación de detección</t>
  </si>
  <si>
    <t>Ampliación de la instalación de detección por posibles variaciones en la Infraestructura, previa valoración y aprobación del Director de Obra.</t>
  </si>
  <si>
    <t>I05XC230</t>
  </si>
  <si>
    <t>Tubería de pead 6''</t>
  </si>
  <si>
    <t>Suministro y montaje de tubería de PEAD 6'' - PN-16 bar, fabricada, certificada y homologada según normativa vigente, según pliego de condiciones técnicas, incluso p.p. de accesorios y piezas especiales para su total instalación.</t>
  </si>
  <si>
    <t>I05XC240</t>
  </si>
  <si>
    <t>Tubería de pead 4''</t>
  </si>
  <si>
    <t>Suministro y montaje de tubería de PEAD 4'' - PN-16 bar, fabricada, certificada y homologada según normativa vigente, según pliego de condiciones técnicas, incluso p.p. de accesorios y piezas especiales para su total instalación.</t>
  </si>
  <si>
    <t>I05XC330</t>
  </si>
  <si>
    <t>Hidrante de columna seca con válvula de corte</t>
  </si>
  <si>
    <t>Suministro y montaje de hidrante de columna seca de 4" toma curva o recta, certificado y homologado según normativa vigente,  carrete de 660 mm con dos salidas laterales de 70 mm con racores, tapones y una salida 100 mm; incluida válvula se seccionamiento de 4'' en arqueta y cartel de señalización. Totalmente instalada.</t>
  </si>
  <si>
    <t>I05XC340</t>
  </si>
  <si>
    <t>Caseta intemperie para dotación de hidrantes</t>
  </si>
  <si>
    <t>Suministro y montaje de caseta intemperie para dotación de hidrantes con peana, fabricada en resina de poliester con refuerzo de vidrio, equipada con los siguientes elementos:
* 1 x 15m ø 70 mm racorada.
* 2 x 15m ø 70 mm racorada.
* 2 lanzas ø 45mm.
* 1 lanza ø 70 mm.
* 1 bifurcación  70 x 2 - 45.
* 1 reducción 70 / 45.</t>
  </si>
  <si>
    <t>I05XC350</t>
  </si>
  <si>
    <t>Señalización de hidrantes</t>
  </si>
  <si>
    <t>Suministro de señalización de hidrantes para la ubicación según norma UNE 23033.</t>
  </si>
  <si>
    <t>I05XC440</t>
  </si>
  <si>
    <t>Válvula de Ø 6" para sectorización</t>
  </si>
  <si>
    <t>Suministro y montaje de válvula de ø 6", para sectorización y mantenimientos.</t>
  </si>
  <si>
    <t>I05XC460</t>
  </si>
  <si>
    <t>Pruebas de presión de la red</t>
  </si>
  <si>
    <t>I05XC480</t>
  </si>
  <si>
    <t>Vaciado y llenado de la instalación de red exterior</t>
  </si>
  <si>
    <t>Vaciado y llenado de la red exterior de hidrantes, incluyendo vaciado de la red de hidrantes, supervisión de la puesta en servicio completa una vez llenada la red. Se incluye la parada y reposición del sistema de bombeo, asi como la manipulación de los sistemas de Protección Contra Incendios necesarios para la realización de las maniobras.</t>
  </si>
  <si>
    <t>I05XE010</t>
  </si>
  <si>
    <t>Extintor polvo ABC 6 kg</t>
  </si>
  <si>
    <t>Extintor polvo ABC 6 kg., soporte, manómetro comprobable y boquilla manguera con difusor, cartel de señalización, según norma UNE, certificado por AENOR, incluso accesorios para su total instalación.</t>
  </si>
  <si>
    <t>I05XE020</t>
  </si>
  <si>
    <t>Extintor Co2 - 5 kg</t>
  </si>
  <si>
    <t>Extintor CO2 5 kg con soporte y boquilla manguera con difusor, cartel de señalización, según norma UNE, certificado por AENOR, incluso accesorios para su total instalación.</t>
  </si>
  <si>
    <t>I05S140</t>
  </si>
  <si>
    <t>Cartel de señalización fotoluminiscente de 320 x 160 mm</t>
  </si>
  <si>
    <t>Suministro y montaje de cartel de señalización fotoluminiscente, formado por placa de alta luminiscencia de dimensiones 320x160 mm, pictograma indicadores de dirección (DSI; DSD), y p.p. de colocación, medios auxiliares y pequeño material, según pliego de condiciones técnicas y planos, totalmente instalado.</t>
  </si>
  <si>
    <t>I05DS090</t>
  </si>
  <si>
    <t>Ordenador y software de programación de control</t>
  </si>
  <si>
    <t>Suministro y montaje de ordenador y software de programación, control y gestión de los sistemas de PCI de las siguientes características: chasis industrial modelo formato ATX, placa base Intel, procesador Pentium Core-Duo 3,0 GHz de Intel o superior, 512 Mb RAM o superior, disco duro de 80 Gb IDE Ultra DMA o superior, tarjeta VGA, monitor de plasma TFT de 15", fijado con tornillos de seguridad y teclado expandido con ratón incorporado, en estructura subrack de 19" para alojar en armario rack de 19", tarjeta de comunicación con concentrador de estación a través de red Ethernet y sistema operativo Solaris. Totalmente instalado, incluido mantenimiento durante el período de garantía.</t>
  </si>
  <si>
    <t>I05DS170</t>
  </si>
  <si>
    <t>Configuración e integración TCE - Puesto Central (iconos)</t>
  </si>
  <si>
    <t>Configuración e integración del sistema de detección  por Aspriación en TCE - Puesto Central.
Generación de iconos de los nuevos elementos integrados en el sistema de detección de aspiración o analógica. Colocación en pantalla y configuración de equipos para su correcta transmisión y comunicación de señales del sistema en el concentrador, TCE y sitemas en TICS y Puesto de mando. Incluso alta en Base de datos y sistemas, asegurando la permanencia de los datos y registros configurados.</t>
  </si>
  <si>
    <t>I05DS172</t>
  </si>
  <si>
    <t>Configuración e integración TCE - Puesto Central (Nueva Central Detección)</t>
  </si>
  <si>
    <t>Configuración e integración del sistema de detección analógica de la estación por incoporación de nueva central de detección, incluyendo:
- Licencias de uso del software de integración
- Tareas de configuración que afecten a los drivers e interfaces de usuario.
- Alta de nuevos elementos en las bases de datos de tiempo real y off-line para generación de informes del sistema TCE.
- Actuaciones de configuración al nivel de Ordenador Local, servidores centrales y puestos de operadores locales, TICS y Puesto de Mando. Bases de datos, tiempo real, off-line, etc., asegurando la permanencia de los datos y registros configurados.
- Implementación de los iconos necesarios de cada central, detector, pulsador o elementos incorporado a la central
- Completamento probado, instalado y configurado, incluso pruebas reales con la propiedad.
- Elaboración de documentación de todo lo relacionado con la integración, pruebas funcionales y licencias.</t>
  </si>
  <si>
    <t>I05DS140</t>
  </si>
  <si>
    <t>Sai para sistema de PCI 220 Vca/24 Vcc/2000 Va</t>
  </si>
  <si>
    <t>Suministro y montaje de sistema de alimentación ininterrumpida (SAI), para alimentación de equipos de detección, extinción y gestión de PCI. Conexionado e instalación, pequeño material, equipamiento Hw y Sw del subsistema SAI, compuesto por los siguientes elementos:
-Potencia: 2000 VA (1500 cc / 500 Ac ).
-Tensión de entrada: monofásica 230 V.
-Tensión de salida 230 V.
-Módulo convertidor/transformador para salida a 24 Vcc.
-Baterías SBS de HAWKER o similar,  con autonomía para 30 minutos al 100% del consumo.
-By-pass estático.
-Interface para red local (LAN).
-Panel frontal con indicadores de consumo, capacidad de baterías, estado de funcionamiento y alarmas.
-Programa Onlinet de Sw.
-Adaptador de red Connect.
-Incluso automatico bipolar para control de acceso.
Totalmente instalado, configuración incluida.</t>
  </si>
  <si>
    <t>I05DS160</t>
  </si>
  <si>
    <t>Unidad integradora de sistemas (UIS)</t>
  </si>
  <si>
    <t>Suministro y montaje de Unidad Integradora de Sistemas (UIS) con las siguientes características:
- Dimensiones: Chasis normalizado 19'', 2U de altura.
- Conexión a red de estación
- 16 puertos serie con posiblidad de cambiar su configuración:
       -12 puertos RS-232 (eléctricamente aislados)
       - 2 puertos RS-485
       - 2 puertos RS-422
- Leds indicadores de "tensión" y ·conexión a red de datos".
Totalmente instalado.</t>
  </si>
  <si>
    <t>I05DS0091</t>
  </si>
  <si>
    <t>ARMARIO DE CONTROL RACK DE 19" 40 UA DE 600 X 2000 X 600 MM</t>
  </si>
  <si>
    <t>Suministro y montaje de armario de 40 UA para alojamiento de equipos (600 x 2000 x 600 mm ancho x alto x fondo) con estructura de acero, pintado en RAL 7032 texturizado con grado de protección IP‐SST, puerta transparente con perfil de aluminio y cristal acrílico en la parte frontal, cambio de sentido de apertura de puerta, zócalo con pies de nivelación integrada, techo atornillable en caja, cierre con tres puntos de anclaje, sistema de cierre de zinc fundido a presión Ergoforms pintado en RAL 7032, salida de cables en tres piezas, guía de perfil de chapa de acero, zincado, cromatado, para el montaje de soportes de grupos de 19” justables en grupos de 25 mm, sobre dos ángulos de fijación, montados a 150 mm de la frontal, puerta trasera de acero de 2 mm, pared lateral de chapa de acero pintado en RAL 7032, guía de entrada de cables de acero, zincado, cromatado, guías de puesta a tierra, tapas de cubiertas laterales y tapas ciegas de aluminio anodizado natural. Totalmente instalado.</t>
  </si>
  <si>
    <t>I05DS130</t>
  </si>
  <si>
    <t>Sistema remoto de control de alimentación (REBOTEADORA)</t>
  </si>
  <si>
    <t>Suministro e instalación de sistema de control de alimentación remoto, incluso mantenimiento durante el periodo de garantia. Totalmente instalado.</t>
  </si>
  <si>
    <t>DOCFINOBRA</t>
  </si>
  <si>
    <t>Documentación Final de Obra, Certificado y Registro de las instalaciones</t>
  </si>
  <si>
    <t>Entrega de documentación final de obra, que incluirá documentos según pliego, de los que, como mínimo se incluirán:
- Memoria explicativa de lo realmente ejecutado – resumen ejecutivo
- Modificaciones efectuadas con respecto al Proyecto.
- Planos y mediciones de los elementos instalados, con detalle As Built.
- Esquemas de conexiones y descripciones del funcionamiento de los equipos, especificaciones técnicas de los componentes.
- Cálculos realizados
- Resultados de pruebas y protocolos ejecutados
- Normas de uso y mantenimiento, y creación-elaboración de protocolos de pruebas y recepción de la instalación.
- Visado del proyecto (firmado por Técnico titulado competente)
- Certificado de ejecución firmado por Técnico titulado competente
- Registro de la instalación en Industria, incluyendo pago de tasas e inspección  E.I.C.I.</t>
  </si>
  <si>
    <t>I05DS200CTR</t>
  </si>
  <si>
    <t>Total 04.09.06</t>
  </si>
  <si>
    <t>04.09.07</t>
  </si>
  <si>
    <t>EQUIPAMIENTO DE SEGURIDAD</t>
  </si>
  <si>
    <t>I30AAF015</t>
  </si>
  <si>
    <t>S/i Equipo de seguridad para el CTR.</t>
  </si>
  <si>
    <t>Suministro e instalación de equipo de seguridad de acuerdo a lo indicado en el pliego de condiciones técnicas. Incluyendo:
- Banqueta aislante para 15 Kv según norma UNE 204001:1999. Compuesta por:
o Banqueta aislante marca CATU / CT-7-40/1 o similar aprobado.
o 4 soportes antideslizantes, marca CATU/CT-701 o similar aprobado. 
- Verificador de ausencia de tensión de corriente continua (600, 750, 1500 Vcc) de fabricación especifica por CATU (CC-875-10/30C). para Metro de Madrid. El fabricante proporcionará el correspondiente certificado de conformidad.
- Verificador de ausencia de tensión de corriente alterna compuesto por:
- Pértiga según norma PNE 204003, marca CATU/ elemento base:(CM-4115C). 
- Cabeza de 15 Kv según norma UNE-EN 61243-1:1998. Marca CATU/CC-875-10/30C o similar aprobado.
- Funda marca CATU/CM-303 o similar aprobado.
- Pértiga de salvamento compuesta por:
o Gancho de salvamento (CSC01C): Es la referencia del gancho de salvamento del que dispone CATU, para cabezal C. 
o Pértiga (CM-4115C). 
o Funda para pértiga (CM-303): Funda que se corresponde a esa longitud de pértiga. 
- Equipo de puesta a tierra y en cortocircuito compuesto por:
o Equipo de puesta a tierra con pértiga (MT-5804/1). 
- Cartel de primeros auxilios, marca CATU/ AP-223-S o similar aprobado.
- Cartel 5 reglas de oro, marca CATU/ AP-223-O o similar aprobado.
- Escalera aislante según normas UNE-EN 131-1 o UNE-EN 131-2, UNE EN-61478 marca ARIZONA o similar aprobado.
- Placas de señalización de riesgo eléctrico AM-49/2. 
       - Funda.
- Equipo de puesta a tierra y en cortocircuito compuesto por:
        - Equipo de de puesta a tierra con pértiga (MT-5804/1). 
- Manta ignífuga para extinción de incendios marca CATU/ CZ-69M, o similar aprobado.
- Cartel de primeros auxilios, marca CATU/ AP-223-S ó similar aprobado.
- Cartel 5 reglas de oro, marca CATU/ AP-223-O ó similar aprobado.
- Escalera aislante según normas UNE-EN 131-1 ó UNE-EN 131-2, UNE EN-61478 marca ARIZONA ó similar aprobado.
- Placas de señalización de riesgo eléctrico</t>
  </si>
  <si>
    <t>Total 04.09.07</t>
  </si>
  <si>
    <t>04.09.08</t>
  </si>
  <si>
    <t>INSTALACIÓN DE TIERRA Y VARIOS</t>
  </si>
  <si>
    <t>I30AAJ005</t>
  </si>
  <si>
    <t>S/i de puesta a tierra unificada para el CTR.</t>
  </si>
  <si>
    <t>Suministro e instalación de puesta a tierra del centro de tracción, compuesta por un sistema de tierras unificadas para todo el CTR. Incluyendo materiales, pruebas y medidas necesarias según reglamentación existente para A.T. y B.T.</t>
  </si>
  <si>
    <t>I30AAV005</t>
  </si>
  <si>
    <t>Estudio de mediciones magnéticas en el CTR.</t>
  </si>
  <si>
    <t>Estudio de mediciones magnéticas en el CTR, desde el punto de vista técnico y legislativo de los niveles de radiación magnética emitidos por la instalación.
Cada medición magnética se analizará por anticipado para determinar el procedimiento a seguir.  Emitiéndose un informe técnico final donde se  describirán las diferentes actuaciones realizadas y los protocolos correspondientes que definan las distintas circunstancias y valores antes (caso de instalación existente) y después de las actuaciones realizadas, este informe técnico estará acreditado por un organismo competente (ENAC) e independiente del contratista.</t>
  </si>
  <si>
    <t>Total 04.09.08</t>
  </si>
  <si>
    <t>04.09.09</t>
  </si>
  <si>
    <t>CANALIZACIONES</t>
  </si>
  <si>
    <t>I30ABE013</t>
  </si>
  <si>
    <t>S/i de bandeja de escalera aislante sin halógenos, de 100x400 mm. com p/p de soportes y tacos.</t>
  </si>
  <si>
    <t>Suministro e instalación de bandeja de escalera de dimensiones exteriores 100x400 mm., instalada en paramento vertical del túnel con soporte cada 1000 mm., fabricada en material U48X (o similar) libre de halógenos de UNEX o similar, para tendido de cables de potencia y alta tensión del CTR. Incluyendo parte proporcional de soportes, tacos, sujeciones de cables en bandeja. de las siguientes características:
- Sistema fabricado en material termoplástico reciclable, que no requiere puesta a tierra.
- Inalterable frente a la corrosión húmeda y salina (ISO/TR 10358 - DIN 8061).
- Resistente al impacto (20J a 20ºC)
- Resistente a la temperatura (-20ºC/+60ºC)
- Resistente al fuego y no propagador de la llama (EN 61537 Ensayo hilo incandescente a 960ºC)
- Carga admisible &gt; 70 Kg/m.
- Color gris, RAL 7035.
Incluyendo trasporte a obra y andamios y herramientas para su instalación. Totalmente instalada.</t>
  </si>
  <si>
    <t>I30ABE012</t>
  </si>
  <si>
    <t>S/i de bandeja de escalera aislante sin halógenos, de 135x500 mm</t>
  </si>
  <si>
    <t>Suministro e instalación de bandeja de escalera de dimensiones exteriores 135x500 mm.,  montada en perfiles de 3000 mm de longuitud y travesaños cada 300 mm., fabricada en material U48X (o similar) libre de halógenos de UNEX o similar, para tendido de cables de potencia y alta tensión del CTR. Incluyendo parte proporcional de fijaciones, soportes. de las siguientes características:
- Sistema fabricado en material termoplástico reciclable, que no requiere puesta a tierra.
- Inalterable frente a la corrosión húmeda y salina (ISO/TR 10358 - DIN 8061).
- Resistente al impacto (20J a 20ºC)
- Resistente a la temperatura (-20ºC/+60ºC)
- Resistente al fuego y no propagador de la llama (EN 61537 Ensayo hilo incandescente a 960ºC)
- Carga admisible &gt; 70 Kg/m.
- Color gris, RAL 7035.
Totalmente instalada.</t>
  </si>
  <si>
    <t>I30ABE014</t>
  </si>
  <si>
    <t>S/i de bandeja aislante perforada sin halógenos, de 60x300 mm</t>
  </si>
  <si>
    <t>Suministro e instalación de bandeja de perforada de dimensiones exteriores 60x300 mm.,  montada en perfiles de 3000 mm de longuitud., fabricada en material U48X (o similar) libre de halógenos de UNEX o similar, para tendido de cables de control y baja tensión del CTR. Incluyendo parte proporcional de fijaciones, soportes. de las siguientes características:
- Sistema fabricado en material termoplástico reciclable, que no requiere puesta a tierra.
- Inalterable frente a la corrosión húmeda y salina (ISO/TR 10358 - DIN 8061).
- Resistente al impacto (20J a 20ºC)
- Resistente a la temperatura (-20ºC/+60ºC)
- Resistente al fuego y no propagador de la llama (EN 61537 Ensayo hilo incandescente a 960ºC)
- Carga admisible &gt; 30 Kg/m.
- Color gris, RAL 7035.</t>
  </si>
  <si>
    <t>I30ABE015</t>
  </si>
  <si>
    <t>S/i de bandeja aislante perforada sin halógenos, de 100x400 mm</t>
  </si>
  <si>
    <t>Suministro e instalación de bandeja de perforada de dimensiones exteriores 100X400 mm.,  montada en perfiles de 3000 mm de longuitud., fabricada en material U48X (o similar) libre de halógenos de UNEX o similar, para tendido de cables de control y baja tensión del CTR. Incluyendo parte proporcional de fijaciones, soportes. de las siguientes características:
- Sistema fabricado en material termoplástico reciclable, que no requiere puesta a tierra.
- Inalterable frente a la corrosión húmeda y salina (ISO/TR 10358 - DIN 8061).
- Resistente al impacto (20J a 20ºC)
- Resistente a la temperatura (-20ºC/+60ºC)
- Resistente al fuego y no propagador de la llama (EN 61537 Ensayo hilo incandescente a 960ºC)
- Carga admisible &gt; 70 Kg/m.
- Color gris, RAL 7035.</t>
  </si>
  <si>
    <t>I30ABE050</t>
  </si>
  <si>
    <t>S/i de rail aislante de 25x50x2000 mm., sin halógenos.</t>
  </si>
  <si>
    <t>Suministro e instalación de rail aislante de 25x50x2000 mm ., construido en material U48X libre de halógenos, de UNEX o similar. para cableado de potencia y alta tensión del CTR. Incluyendo tacos y tornillos.
Totalmente instaladas.</t>
  </si>
  <si>
    <t>I30ABE051T</t>
  </si>
  <si>
    <t>S/i de ficha abrazadera multimedida de 8 a 90 mm de diámetro. Libre de halógenos. (Noct. Túnel)</t>
  </si>
  <si>
    <t>I30ABE110</t>
  </si>
  <si>
    <t>S/i Ficha abrazadera para cable de 3x150/240 mm² de la firma KOZ modelo ST-75/100.</t>
  </si>
  <si>
    <t>Suministro e instalación de ficha abrazadera para cable de 3x150/240 mm² de la firma KOZ modelo ST-75/100 o similar aprobado. Incluyendo tacos y tornillos de fijación en pared o soporte.
Totalmente instalada.</t>
  </si>
  <si>
    <t>I30ABE120</t>
  </si>
  <si>
    <t>S/i Ficha abrazadera para cable de 3(1x150/400) mm² de la firma KOZ modelo TR-38/53.</t>
  </si>
  <si>
    <t>Ficha abrazadera para cable de 3(1x240/400) mm² de la firma KOZ modelo TR-38/53, incluso soporte de pared para dos fichas.</t>
  </si>
  <si>
    <t>I30ABE060</t>
  </si>
  <si>
    <t>S/i de conjunto de pasacables para sellado de cableado del CTR.</t>
  </si>
  <si>
    <t>Suministro e instalación de  pasacables para sellado de cables de la subestación o centro de transformación, Marca ROXTEC, HAWKE, HILTI o similar, montados sobre marco metálico abierto consistente en piezas de acero galvanizadas en caliente, que se ensamblará con tornillos e irá encastrado en el hormigón o atornillado debidamente sellado a las superficies que se precise.  
Las dimensiones del marco dependerán del número de cables y del hueco de salida de cables existente, no obstante se dejará como mínimo un 30% de reserva para futuras ampliaciones. Si la instalación se realizara en el piso, el marco se suplementará 10 cm respecto al piso para evitar posibles acumulaciones de suciedad o agua.
Los módulos de sellado serán multidiámetro para abarcar con el número mínimo de modelos las diversas secciones de cables existentes (Salida cables B.T., salida cables 15 kV, fibras opticas, etc).
Las pasamuros cumplirán como mínimo los siguientes requerimientos:
-Los bloques serán libres de halógenos.
-Resistencia al fuego (+120 minutos)
-Estanqueidad al Agua, Humo y Gas
-Aislamiento Térmico
-Insonorización
-Resistencia al impacto mecánico, etc..
Debido a estas características, el sistema además de cumplir con el requerimiento de la instalación de nuevos cables así como la eliminación de cables existentes con niveles mínimos de esfuerzo y costes y sin que el sellado de la instalación pueda verse afectado. 
Totalmente colocado e instalado, incluso todos los accesorios para que quede perfectamente sellado.</t>
  </si>
  <si>
    <t>Total 04.09.09</t>
  </si>
  <si>
    <t>Total 04.09</t>
  </si>
  <si>
    <t>04.10</t>
  </si>
  <si>
    <t>ACTUACIONES EN CTRs COLATERALES (CARPETANA-LUCERO)</t>
  </si>
  <si>
    <t>I30CBV005</t>
  </si>
  <si>
    <t>Integración de celdas de 15 Kv en el sistema de SGME en CTR y Puesto de mando.</t>
  </si>
  <si>
    <t>Reprogramación/actualización de los equipos de medida de las celdas de 15 kV modificadas, integración/modificación del gestores de energía eléctrica y protecciones del CTR (si existe), e integración/modificación en el Sistema de Gestión Centralizado de Energía (SGCE), para actualizar la getión de la medida de energía y gestión de las protecciones de alta/baja tensión al nuevo equipamiento.</t>
  </si>
  <si>
    <t>I30CAB020N</t>
  </si>
  <si>
    <t>Adaptación del servidor Dº Cargas control CTR, por modificación en del CTR. (H. Nocturno)</t>
  </si>
  <si>
    <t>Adaptación del software del servidor de aplicaciones del Despacho de Cargas del Alto del Arenal y Puesto de Replica de Puerta de Sur (TICS), por modificación en el equipamiento del CTR y puesta en servicio del CTR. (Nocturno)
- Trabajos a realizar en el Sistema "Sherpa" del Despacho de Cargas para la adaptación de la S/E.
- Reconfiguración de la base de datos, revisión, modificación y adaptación de las pantallas gráficas, eventos, alarmas etc.</t>
  </si>
  <si>
    <t>I30PAD005</t>
  </si>
  <si>
    <t>S/i de TI clase 0.5-5P10 de 15 VA. Relación 200-400/5-5A para cable de 240 mm².</t>
  </si>
  <si>
    <t>Suministro e instalación en cabina de 15 kV de transformador de intensidad tipo seco. Tensión nominal 24 kV, clase 0.5 - 5P10 y potencia 15 VA. Relación de transformación 200-400/5-5A para cable de 240 mm² de sección . Marca Arteche o similar, modelo IFI-1 o IFI-2. Para instalación en cabina de interconexión de 15 kV GR.2X. Incluyendo material necesario, cable, terminales, etc. Asi como ajustes en contadores, protecciones, etc.</t>
  </si>
  <si>
    <t>I30CAA237</t>
  </si>
  <si>
    <t>Integración/modificación en el control IEC-61850 del CTR, del nuevo equipamiento.</t>
  </si>
  <si>
    <t>Integración/modificación en el control IEC-61850 del CTR, para la incorporación de las modificaciones en el equipamiento del CTR.</t>
  </si>
  <si>
    <t>I30AAI020</t>
  </si>
  <si>
    <t>S/i de rótulos serigrafiados para el CTR.</t>
  </si>
  <si>
    <t>Suministro e instalación de rótulos serigrafiados para el CTR, de dimensiones y tipos de los instalados en Metro.</t>
  </si>
  <si>
    <t>I30PAE025NE</t>
  </si>
  <si>
    <t>S/i de amperímetro de cabina de 15 kV para TI de 200-400/5-5A con escala ampliada a 600A. (Nocturna estación)</t>
  </si>
  <si>
    <t>Suministro e instalación de amperímetro de cabina de 15 kV electromagnético tipo  EC3V de SACI o similar, 96*96 mm, para conectar a TI de 200-400/5-5 A con escala ampliada a 600 A. Totalmente instalado.</t>
  </si>
  <si>
    <t>Total 04.10</t>
  </si>
  <si>
    <t>04.11</t>
  </si>
  <si>
    <t>INSTALACIÓN DE ELECTRIFICACIÓN</t>
  </si>
  <si>
    <t>04.11.01</t>
  </si>
  <si>
    <t>INSTALACIÓN DE LÍNEA AÉREA</t>
  </si>
  <si>
    <t>I40ADX001T</t>
  </si>
  <si>
    <t>Conjunto de ménsula con suspensión de c. rígida en túnel.  En horario nocturno túnel</t>
  </si>
  <si>
    <t>Suministro y montaje de conjunto de ménsula con suspensión de catenaria rígida en túnel, con soporte a techo soldado a la ménsula ó soporte a techo por tornillos. Totalmente instalada, situando la suspensión de fijación del carril conductor en su descentramiento correspondiente, incluyendo todo el material de montaje, herramientas y maquinaria necesaria. En horario nocturno túnel</t>
  </si>
  <si>
    <t>I40ASX060T</t>
  </si>
  <si>
    <t>Suministro e instalación de aislador de sección de catenaria rígida tipo ASCOM-05. En horario nocturno túnel</t>
  </si>
  <si>
    <t>Suministro e instalación y montaje de aislador de sección de catenaria rígida tipo ASCOM-05, incluido: patines, aisladores, tornillería, apagachispas y transporte. Totalmente instalado y nivelado, incluyendo todo el material de montaje, herramientas y maquinaria necesaria. En horario nocturno túnel</t>
  </si>
  <si>
    <t>I40CAFX020DAT</t>
  </si>
  <si>
    <t>Desmontaje de aislador de sección y normalización de hilo de contacto. En horario nocturno túnel</t>
  </si>
  <si>
    <t>Desmontaje de conjunto de aislador de sección de bastón y normalización de hilo de contacto en su lugar. Comprende la regulación de geometría y tensíon mecánica del hilo de contacto en el tramo afectado. Incluido el hilo de contacto y grifas de empalme necesario y todo el material de montaje, herramientas y maquinaria necesaria. En horario nocturno túnel</t>
  </si>
  <si>
    <t>Total 04.11.01</t>
  </si>
  <si>
    <t>04.11.02</t>
  </si>
  <si>
    <t>INSTALACIÓN DE CIRCUITO DE ALIMENTACIÓN DE POSITIVOS</t>
  </si>
  <si>
    <t>04.11.02.01</t>
  </si>
  <si>
    <t>ALIMENTACIÓN POSITIVO CTR LUCERO</t>
  </si>
  <si>
    <t>I41PBX001T</t>
  </si>
  <si>
    <t>Suministro e instalación de conjunto de placas de positivo. En horario nocturno túnel</t>
  </si>
  <si>
    <t>Suministro e instalación de conjunto de placas de positivo, para 3 o 6 cables de feeder de 630 mm². Totalmente instalada. Incluido todo el material necesario, vehículos y maquinaria.  En horario nocturno túnel</t>
  </si>
  <si>
    <t>I41KSX010T</t>
  </si>
  <si>
    <t>Soporte para túnel de 1000 mm. de long. con 9 fichas (24-72). En horario nocturno túnel.</t>
  </si>
  <si>
    <t>Soporte para túnel de1000 mm. de longitud, fijado a la pared mediante tacos con 9 fichas. Totalmente instalado en  En horario nocturno túnel</t>
  </si>
  <si>
    <t>I41KWX070T</t>
  </si>
  <si>
    <t>Desmontaje y desconexión de los cables feeder de Centro de Tracción a catenaria. En horario nocturno túnel.</t>
  </si>
  <si>
    <t>Desmontaje y desconexión de los cables feeder positivos y de retornos cubiertos de Al. 3 kV. de 1x630 mm² de Centro de Tracción a catenaria, seccionadores y placas de negativos. Con bajada y protección en canaleta de obra o galeria de cables. Según especificaciones en el Pliego de Condiciones. Totalmente instalado, incluyendo, todo el material de montaje, terminales, manguitos de empalmes, material auxiliar, herramientas y maquinaria necesaria. En horario nocturno túnel.</t>
  </si>
  <si>
    <t>I41KWX080T</t>
  </si>
  <si>
    <t>Conexión de los cables feeder de Centro de Tracción a catenaria. En horario nocturno túnel.</t>
  </si>
  <si>
    <t>Conexión de los cables feeder positivos y de retornos cubiertos de Al. 3 kV. de 1x630 mm² de Centro de Tracción a catenaria, seccionadores y placas de negativos. Con subida de canaleta de obra o desde galeria de cables. Según especificaciones en el Pliego de Condiciones. Totalmente instalado, incluyendo, todo el material de montaje, terminales, manguitos de empalmes, material auxiliar, herramientas y maquinaria necesaria. En horario nocturno túnel.</t>
  </si>
  <si>
    <t>I41KDX001D</t>
  </si>
  <si>
    <t>Desmontaje de cable cubierto de Al. 3 kV. de 1x630 mm².</t>
  </si>
  <si>
    <t>Desmontaje de cable cubierto de Al. 3 kV. de 1x630 mm²,  "no propagador del incendio y baja emisión de humos" según especificaciones en el Pliego de Condiciones, incluido terminales, maguitos de empalmes y material auxiliar. Totalmente instalado, incluyendo todo el material de montaje, herramientas y maquinaria necesaria,</t>
  </si>
  <si>
    <t>Total 04.11.02.01</t>
  </si>
  <si>
    <t>04.11.02.02</t>
  </si>
  <si>
    <t>ALIMENTACIÓN POSITIVO CTR LAGUNA</t>
  </si>
  <si>
    <t>I41KSX010</t>
  </si>
  <si>
    <t>Soporte para túnel de 1000 mm. de long. con 9 fichas (24-72).</t>
  </si>
  <si>
    <t>Soporte para túnel de1000 mm. de longitud, fijado a la pared mediante tacos con 9 fichas (24-72).  Totalmente instalado.</t>
  </si>
  <si>
    <t>I41KDX001S</t>
  </si>
  <si>
    <t>Suministro e instalación de cable cubierto de Al. 3 kV. de 1x630 mm², clasificación (CPR): Cca-s1b, d1, a1.</t>
  </si>
  <si>
    <t>Suministro e instalación de cable cubierto de Al. 3 kV. de 1x630 mm².  No propagador del incendio y baja emisión de humos. Classe de reacción al fuego: clasificación (CPR): Cca-s1b, d1, a1, según especificaciones en el Pliego de Condiciones, incluido terminales, maguitos de empalmes y material auxiliar. Totalmente instalado, incluyendo todo el material de montaje, herramientas y maquinaria necesaria.</t>
  </si>
  <si>
    <t>I41KDX001T</t>
  </si>
  <si>
    <t>Suministro e instalación de cable cubierto de Al. 3 kV. de 1x630 mm², clasificación (CPR): B2ca, s1a, d1, a1. En horario nocturn</t>
  </si>
  <si>
    <t>Suministro e instalación de cable cubierto de Al. 3 kV. de 1x630 mm².  No propagador del incendio y baja emisión de humos clase de reacción al fuego, clasificación (CPR): B2ca, s1a, d1, a1. según especificaciones en el Pliego de Condiciones, incluido terminales, maguitos de empalmes y material auxiliar. Totalmente instalado, incluyendo todo el material de montaje, herramientas y maquinaria necesaria. En horario nocturno túnel</t>
  </si>
  <si>
    <t>I41KWX080</t>
  </si>
  <si>
    <t>Conexión de los cables feeder de Centro de Tracción a catenaria o retorno.</t>
  </si>
  <si>
    <t>Conexión de los cables feeder positivos y de retornos cubiertos de Al. 3 kV. de 1x630 mm² de Centro de Tracción a catenaria, seccionadores y placas de negativos. Con subida de canaleta de obra o desde galeria de cables. Según especificaciones en el Pliego de Condiciones. Totalmente instalado, incluyendo, todo el material de montaje, terminales, manguitos de empalmes, material auxiliar, herramientas y maquinaria necesaria.</t>
  </si>
  <si>
    <t>I41KWX085</t>
  </si>
  <si>
    <t>Conexión de los cables feeder en Centro de Tracción.</t>
  </si>
  <si>
    <t>Conexión de los cables feeder cubiertos de Al. 3 kV. de 1x630 mm² en Centro de Tracción Según especificaciones en el Pliego de Condiciones. Totalmente instalado, incluyendo, todo el material de montaje, terminales, manguitos de empalmes, material auxiliar, herramientas y maquinaria necesaria.</t>
  </si>
  <si>
    <t>I41XWF010</t>
  </si>
  <si>
    <t>Pruebas finales de las diferentes instalaciones, tanto eléctricas como mecánicas.</t>
  </si>
  <si>
    <t>Pruebas finales de las diferentes instalaciones, tanto eléctricas como mecánicas, según especificaciones en el Pliego de Condiciones.</t>
  </si>
  <si>
    <t>Total 04.11.02.02</t>
  </si>
  <si>
    <t>Total 04.11.02</t>
  </si>
  <si>
    <t>04.11.03</t>
  </si>
  <si>
    <t>INSTALACIÓN DE CIRCUITO DE RETORNOS DE NEGATIVOS</t>
  </si>
  <si>
    <t>I41KSG0010</t>
  </si>
  <si>
    <t>Suminstro colocación y fijación de canaleta de hormigón de 328 x 170 x 1025mm.</t>
  </si>
  <si>
    <t>Suministro colocación y fijación de canaleta de hormigón de 328 x 170 x 1025mm. Incluida tapa de hormingón. Comprende la excavacion , el suministro de los materiales necesarios, colocacion. Colocacion a nivel de terreno. Totalmente terminada y en servicio.</t>
  </si>
  <si>
    <t>I41KWX086</t>
  </si>
  <si>
    <t>Conexión de los cables feeder de retornos negativos cubiertos de Al. 3 kV. de 1x630 mm² a carril de vía.</t>
  </si>
  <si>
    <t>Conexión de los cables feeder de retornos negativos cubiertos de Al. 3 kV. de 1x630 mm² a carril de vía. Con tendido desde canaleta o desde galeria de cable. Según especificaciones en el Pliego de Condiciones. Totalmente instalado, incluyendo, todo el material de montaje, terminales, manguitos de empalmes, material auxiliar, herramientas y maquinaria necesaria.</t>
  </si>
  <si>
    <t>I41SAB060</t>
  </si>
  <si>
    <t>Suministro e instalación completa de conjunto de dos interruptores para puenteo de negativos línea-depósito.</t>
  </si>
  <si>
    <t>Suministro e instalación completa de conjunto de dos interruptores ferroviario de 1500 Vcc, 2500 A, unipolares y motorizados según especificaciones de proyecto de seccionadores de negativo, cada uno de ellos en armario IP55. Esta unidad incluye:
- Dos interruptores ferroviarios, sus armarios y el material necesario para conexionar su entrada y salida de potencia y su control.
- Armario para control y telemando de estos equipos y de seccionador existente de línea aérea, con los elementos que sean precisos para implementar la funcionalidad descrita: autómata o autómatas, selectores local/distancia, pulsadores, pilotos de señalizacion de estado, interruptores, fusibles, relés, bases, switches, transductores de intensidad, transductores de tensión, conversores de medios, fuentes, reloj, temporizadores, SAI de carril y otros.
- Reforma del control de seccionador existente para enclavar su funcionamiento de estos dos seccionadores-interruptores de negativo.
- Sistema de detección de paso de tren inminente por medio de un sistema de células fotoeléctricas, incluidos soportes, mástiles, ajustes y pruebas.
- Documentación detallada del equipo.
- Protocolo de pruebas del equipo.
- Programa fuente y licencias del autómata o autómatas.
- Pruebas y ajustes.</t>
  </si>
  <si>
    <t>I41SCX010T</t>
  </si>
  <si>
    <t>Trabajos de integración de seccionador en el Sistema SHERPA de telemando en el Puesto de Mando. En horario nocturno túnel.</t>
  </si>
  <si>
    <t>Trabajos a relizar en el Puesto de Mando del Alto del Arenal para la integración de un seccionador de Linea, en el Sistema SHERPA. Reconfiguración de la base de datos, revisión, modificación y adaptación de pantallas gráficas, eventos, alarmas, pruebas de protocolo, etc. En horario nocturno túnel</t>
  </si>
  <si>
    <t>I41SCX016</t>
  </si>
  <si>
    <t>Adaptación del software de control del servidor despacho cargas por implantación seccionador de negativos</t>
  </si>
  <si>
    <t>Adaptación del software del servidor de aplicaciones del Despacho de Cargas del Alto del Arenal y Puesto de Réplica de Puerta del Sur (TICS), para la implantación y puesta en servicio del equipo de puenteo de negativos.
- Trabajos a realizar en el Sistema "Sherpa" del Despacho de Cargas para la integración del equipo.
- Reconfiguración de la base de datos, revisión, modificación y adaptación de las pantallas gráficas, eventos, alarmas, etc</t>
  </si>
  <si>
    <t>I41SCXO17</t>
  </si>
  <si>
    <t>Pruebas y puesta en servicio desde el puesto Central (Despacho de Cargas del telemando de seccionador de negativo</t>
  </si>
  <si>
    <t>Pruebas y puesta en servicio desde el puesto Central (Despacho de Cargas) del telemando de seccionador de negativo</t>
  </si>
  <si>
    <t>I41SCX040</t>
  </si>
  <si>
    <t>Suministro e instalación de cable de 8 F.O. multimodo.</t>
  </si>
  <si>
    <t>Suministro e instalación de cable de 8 F.O. multimodo, instalada entre el adaptador RS232/F.O. situado en el seccionador y los equipos de transmisión de datos en el cuarto de comunicaciones.</t>
  </si>
  <si>
    <t>I41PAX100</t>
  </si>
  <si>
    <t>Conjunto de dos placas de negativo reducidas y conexión a seccionador de negativos</t>
  </si>
  <si>
    <t>Suministro y montaje de dos placas de negativo reducidas para conexión de seccionador de negativos con cable cubierto de Al. 3 kV. de 1x630 mm². Con subida de canaleta o desde galeria de cables. Según especificaciones en el Pliego de Condiciones. Totalmente instalado, incluyendo, todo el material de montaje, terminales, manguitos de empalmes, material auxiliar, herramientas y maquinaria necesaria.</t>
  </si>
  <si>
    <t>Total 04.11.03</t>
  </si>
  <si>
    <t>Total 04.11</t>
  </si>
  <si>
    <t>04.12</t>
  </si>
  <si>
    <t>LIMPIEZA, CARTELES Y VARIOS</t>
  </si>
  <si>
    <t>I30AZB100</t>
  </si>
  <si>
    <t>Limpieza final del centro de tracción (CTR).</t>
  </si>
  <si>
    <t>Limpieza del CTR mediante aspiración en paramentos verticales, horizontales, canalizaciones de cables, arquetas, equipos de la subestación, etc. una vez finalizados todos los trabajos a realizar. 
La  limpieza que se efectuará finalmente por aspiración, tendrá un alto grado de ejecucíón "A.M." requerido para este tipo de instalaciónes. Siendo validado por el Director o responsable de la obra.</t>
  </si>
  <si>
    <t>I30AZA010</t>
  </si>
  <si>
    <t>Acometida provisional de energía (suministro de compañía o equipo electrógeno)</t>
  </si>
  <si>
    <t>Acometida provisional de energía para montaje y prueba de equipos, previa valoración y aprobación del Director de Obra.
La acometida provisional podrá ser suministrada por la compañía eléctrica o  mediante equipos electrógenos, según convenga para la mejor ejecución de los trabajos y se acuerde con la Dirección de Obra.
incluyendo en cualquiera de los casos: las tasas, licencias, carburantes, transportes, desmontajes, limpiezas, etc, que sean necesarios mientras dure la necesidad de esta acometida provisional.</t>
  </si>
  <si>
    <t>I30AAV010</t>
  </si>
  <si>
    <t>S/i de mobiliario para el CTR.</t>
  </si>
  <si>
    <t>Suministro e instalación de mobiliario para el CTR compuesto:
- 1 mesa de madera de 1,40 x 0,75 m. con 3 cajones incorporados, 1 silla de patas fijas y 1 silla con ruedas giratorias.
- Un perchero.</t>
  </si>
  <si>
    <t>I30AAI030</t>
  </si>
  <si>
    <t>S/i de carteles de señalización fotoluminiscente del CTR.</t>
  </si>
  <si>
    <t>Conjunto de carteles de señalización  fotoluminiscente para señalización e indicación de salidas y recorridos de emergencia, extintores, etc. , incluso soportes antivandálicos realizados en aluminio anodizado, medios auxiliares y pequeño material, según P.G.C. y planos.</t>
  </si>
  <si>
    <t>Total 04.12</t>
  </si>
  <si>
    <t>04.13</t>
  </si>
  <si>
    <t>LEGALIZACIÓN, FORMACIÓN, CIBERSEGURIDAD</t>
  </si>
  <si>
    <t>04.13.01</t>
  </si>
  <si>
    <t>LEGALIZACIÓN, DOCUMENTACIÓN Y FORMACIÓN</t>
  </si>
  <si>
    <t>I30TAB010</t>
  </si>
  <si>
    <t>Legalización de la totalidad de las instalaciones de AT Y BT.</t>
  </si>
  <si>
    <t>Legalización de la totalidad de las instalaciones de A.T. y B.T. Comprendiendo:
⦁ Proyectos constructivos y dirección técnica realizado por técnico competente y visado por el colegio profesional.
0 Inspección técnica realizada por empresa de control, homologada por el Ministerio de Industria (O.C.A./E.C.I.). Con medición de los parámetros eléctricos según R.E.B.T. y R.E.A.T. Incluyendo entrega de informe técnico y tramitación de expediente por Delegación de Industria, tasas, impuestos y cualquier otro gasto necesario para la legalización de la instalación. Comprenderá entre otras las siguientes pruebas: 
⦁ - Medición de las tensiones de paso y contacto en las subestaciones, centros de tracción o centros de transformación, según MIE-RAT-13 Ap.8.1.
1 - Pruebas de verificación del nivel de aislamiento en cables de interconexión, celdas y transformadores de potencia, según MIE-RAT-12.
2 - Realización de inspección reglamentaria de las subestaciones, centros de tracción o centros de transformación, según lo indicado en el Reglamento sobre centrales eléctricas, subestaciones y centros de trasformación (RCE).
3 - Medición de tierras.</t>
  </si>
  <si>
    <t>I30TAC100</t>
  </si>
  <si>
    <t>Entrega de la documentación final de la obra y formación específica.</t>
  </si>
  <si>
    <t>Formación específica, entrega de la documentación final de la obra e implementación del software en la herramienta G.I.S. De metro de Madrid de las nuevas instalaciones incluyendo:
·   Actualización de planos, software y entrega de documentación. La documentación final de obra a entregar incluirá la documentación técnica de cada instalación del proyecto para asegurar la operación y mantenimiento de todos y cada uno de los equipos y elementos. Esta documentación se suministrará en soporte informático y en papel en castellano. Se entregará en formato BIM e incluirá levantamiento topográfico y modelado 3D de todas las instalaciones. 
·   Introducción/actualización del software de la herramienta de visualización y localización de instalaciones y estructuras (G.I.S.) instalada en Metro de Madrid de acuerdo a los formatos y requerimientos establecidos por el encargado de mantenimiento y gestión de la herramienta,  para introducir las nuevas instalaciones o las ya existentes que se vean afectadas por la ejecución del presente proyecto.
·   Entrega de la plantilla en Excell proporcionada por Metro de Madrid, cumplimentada con todos los elementos a introducir en el programa de Gestión de Mantenimiento "GeMa" de Metro de Madrid.
·   Los protocolos de puesta en servicio de cada una de las instalaciones incluyendo pruebas de telemando, medidas de aislamiento, pruebas de enclavamientos de maniobra y seguridad, etc.
Antes de la recepción de cualquier equipo, el adjudicatario deberá entregar los planes y/o protocolos específicos de mantenimiento de cada uno de los elementos y/o subsistemas que incluye la instalación. En los planes y/o protocolos de mantenimiento se deberán especificar las operaciones, periodicidad, material de repuesto, etc. Esta documentación se suministrará en soporte informático y en papel en castellano. No se recepcionará ningún equipo sin la entrega previa de esta documentación.</t>
  </si>
  <si>
    <t>Total 04.13.01</t>
  </si>
  <si>
    <t>04.13.02</t>
  </si>
  <si>
    <t>CIBERSEGURIDAD</t>
  </si>
  <si>
    <t>I30CAH005</t>
  </si>
  <si>
    <t>Pruebas de Ciberseguridad en fábrica (FAT) de los equipos (1 de cada tipología)</t>
  </si>
  <si>
    <t>Pruebas en fábrica (FAT) de los equipos (1 de cada tipología) que permitan verificar, constatar y documentar los siguientes requisitos: 
·   Proporcionar las características de seguridad físicas y cibernéticas de los equipos, incluyendo, pero no limitando, las relativas a autenticación, cifrado, control de acceso, eventos/ registros y supervisión/alarmas.
·   Acción de hacking-ético individual sobre cada equipo, sometiéndolo a pruebas de penetración con el fin de poner de manifiesto las posibles vulnerabilidades de seguridad.
·   Informe de resultados incluyendo las debilidades encontradas y el plan de acción para mitigarlas.
·   Facilitar las metodologías para el mantenimiento de las prestaciones, incluidos los procedimientos de cambio de los ajustes o las condiciones de fábrica (por defecto) del fabricante.</t>
  </si>
  <si>
    <t>I30CAH010</t>
  </si>
  <si>
    <t>Pruebas SAT (en el propio CTR) de verificación de Ciberseguridad.</t>
  </si>
  <si>
    <t>Pruebas SAT (en el propio CTR) que permitan verificar, constatar y documentar los siguientes requisitos: 
·   Segmentación de la red de control de operación del CTR con respecto a la red de datos RIM.
·   Todas las revisiones software están actualizadas con la última versión disponible.
·   Acción de hacking-ético, sometiendo a todo el sistema a pruebas de penetración con el fin de poner de manifiesto las posibles vulnerabilidades de seguridad.
·   Informe de resultados incluyendo las debilidades encontradas y el plan de acción para mitigarlas</t>
  </si>
  <si>
    <t>Total 04.13.02</t>
  </si>
  <si>
    <t>Total 04.13</t>
  </si>
  <si>
    <t>Total 04</t>
  </si>
  <si>
    <t>05</t>
  </si>
  <si>
    <t>SEGURIDAD Y SALUD</t>
  </si>
  <si>
    <t>05.1</t>
  </si>
  <si>
    <t>Seguridad y salud</t>
  </si>
  <si>
    <t>Total 05</t>
  </si>
  <si>
    <t>Total RL5263-</t>
  </si>
  <si>
    <t>TOTAL PRESUP. EJECUCIÓN MATERIAL</t>
  </si>
  <si>
    <t>GASTOS GENERALES Y BENEFICIO INDUSTRIAL</t>
  </si>
  <si>
    <t>IMPORTE IVA</t>
  </si>
  <si>
    <t>TOTAL OFERTA SIN IVA</t>
  </si>
  <si>
    <t>TOTAL OFERTA IVA INCLUIDO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</si>
</sst>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8"/>
      <color rgb="FFFF0000"/>
      <name val="Calibri"/>
      <family val="2"/>
      <scheme val="minor"/>
    </font>
    <font>
      <sz val="9"/>
      <color indexed="81"/>
      <name val="Tahoma"/>
      <family val="2"/>
    </font>
  </fonts>
  <fills count="11">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rgb="FFC2D5E7"/>
        <bgColor indexed="64"/>
      </patternFill>
    </fill>
    <fill>
      <patternFill patternType="solid">
        <fgColor rgb="FFD1E1ED"/>
        <bgColor indexed="64"/>
      </patternFill>
    </fill>
    <fill>
      <patternFill patternType="solid">
        <fgColor rgb="FFE2E9F1"/>
        <bgColor indexed="64"/>
      </patternFill>
    </fill>
    <fill>
      <patternFill patternType="solid">
        <fgColor rgb="FFF0F4F9"/>
        <bgColor indexed="64"/>
      </patternFill>
    </fill>
    <fill>
      <patternFill patternType="solid">
        <fgColor theme="9" tint="0.79998168889431442"/>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0">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49" fontId="5" fillId="5" borderId="0" xfId="0" applyNumberFormat="1" applyFont="1" applyFill="1" applyAlignment="1">
      <alignment vertical="top"/>
    </xf>
    <xf numFmtId="4" fontId="6" fillId="5" borderId="0" xfId="0" applyNumberFormat="1" applyFont="1" applyFill="1" applyAlignment="1">
      <alignment vertical="top"/>
    </xf>
    <xf numFmtId="49" fontId="5" fillId="6" borderId="0" xfId="0" applyNumberFormat="1" applyFont="1" applyFill="1" applyAlignment="1">
      <alignment vertical="top"/>
    </xf>
    <xf numFmtId="4" fontId="6" fillId="6" borderId="0" xfId="0" applyNumberFormat="1" applyFont="1" applyFill="1" applyAlignment="1">
      <alignment vertical="top"/>
    </xf>
    <xf numFmtId="49" fontId="5" fillId="7" borderId="0" xfId="0" applyNumberFormat="1" applyFont="1" applyFill="1" applyAlignment="1">
      <alignment vertical="top"/>
    </xf>
    <xf numFmtId="4" fontId="6" fillId="7" borderId="0" xfId="0" applyNumberFormat="1" applyFont="1" applyFill="1" applyAlignment="1">
      <alignment vertical="top"/>
    </xf>
    <xf numFmtId="49" fontId="7" fillId="0" borderId="0" xfId="0" applyNumberFormat="1" applyFont="1" applyAlignment="1">
      <alignment vertical="top" wrapText="1"/>
    </xf>
    <xf numFmtId="49" fontId="5" fillId="8" borderId="0" xfId="0" applyNumberFormat="1" applyFont="1" applyFill="1" applyAlignment="1">
      <alignment vertical="top"/>
    </xf>
    <xf numFmtId="4" fontId="6" fillId="8"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9" fontId="5" fillId="5" borderId="0" xfId="0" applyNumberFormat="1" applyFont="1" applyFill="1" applyAlignment="1">
      <alignment vertical="top" wrapText="1"/>
    </xf>
    <xf numFmtId="49" fontId="5" fillId="6" borderId="0" xfId="0" applyNumberFormat="1" applyFont="1" applyFill="1" applyAlignment="1">
      <alignment vertical="top" wrapText="1"/>
    </xf>
    <xf numFmtId="49" fontId="5" fillId="7" borderId="0" xfId="0" applyNumberFormat="1" applyFont="1" applyFill="1" applyAlignment="1">
      <alignment vertical="top" wrapText="1"/>
    </xf>
    <xf numFmtId="49" fontId="5" fillId="8" borderId="0" xfId="0" applyNumberFormat="1" applyFont="1" applyFill="1" applyAlignment="1">
      <alignment vertical="top" wrapText="1"/>
    </xf>
    <xf numFmtId="4" fontId="9" fillId="0" borderId="0" xfId="0" applyNumberFormat="1" applyFont="1" applyAlignment="1">
      <alignment vertical="top"/>
    </xf>
    <xf numFmtId="4" fontId="7" fillId="9" borderId="0" xfId="0" applyNumberFormat="1" applyFont="1" applyFill="1" applyAlignment="1" applyProtection="1">
      <alignment vertical="top"/>
      <protection locked="0"/>
    </xf>
    <xf numFmtId="0" fontId="0" fillId="10" borderId="1" xfId="0" applyFill="1" applyBorder="1"/>
    <xf numFmtId="0" fontId="0" fillId="10" borderId="2" xfId="0" applyFill="1" applyBorder="1"/>
    <xf numFmtId="49" fontId="5" fillId="10" borderId="2" xfId="0" applyNumberFormat="1" applyFont="1" applyFill="1" applyBorder="1" applyAlignment="1">
      <alignment vertical="top" wrapText="1"/>
    </xf>
    <xf numFmtId="4" fontId="6" fillId="10" borderId="3" xfId="0" applyNumberFormat="1" applyFont="1" applyFill="1" applyBorder="1" applyAlignment="1">
      <alignment vertical="top"/>
    </xf>
    <xf numFmtId="0" fontId="0" fillId="10" borderId="4" xfId="0" applyFill="1" applyBorder="1"/>
    <xf numFmtId="0" fontId="0" fillId="10" borderId="0" xfId="0" applyFill="1"/>
    <xf numFmtId="49" fontId="5" fillId="10" borderId="0" xfId="0" applyNumberFormat="1" applyFont="1" applyFill="1" applyAlignment="1">
      <alignment vertical="top" wrapText="1"/>
    </xf>
    <xf numFmtId="9" fontId="7" fillId="10" borderId="4" xfId="0" applyNumberFormat="1" applyFont="1" applyFill="1" applyBorder="1" applyAlignment="1">
      <alignment vertical="top"/>
    </xf>
    <xf numFmtId="4" fontId="6" fillId="10" borderId="5" xfId="0" applyNumberFormat="1" applyFont="1" applyFill="1" applyBorder="1" applyAlignment="1">
      <alignment vertical="top"/>
    </xf>
    <xf numFmtId="4" fontId="7" fillId="10" borderId="0" xfId="0" applyNumberFormat="1" applyFont="1" applyFill="1" applyAlignment="1" applyProtection="1">
      <alignment vertical="top"/>
      <protection locked="0"/>
    </xf>
    <xf numFmtId="9" fontId="7" fillId="9" borderId="4" xfId="0" applyNumberFormat="1" applyFont="1" applyFill="1" applyBorder="1" applyAlignment="1" applyProtection="1">
      <alignment vertical="top"/>
      <protection locked="0"/>
    </xf>
    <xf numFmtId="0" fontId="0" fillId="10" borderId="6" xfId="0" applyFill="1" applyBorder="1"/>
    <xf numFmtId="0" fontId="0" fillId="10" borderId="7" xfId="0" applyFill="1" applyBorder="1"/>
    <xf numFmtId="49" fontId="5" fillId="10" borderId="8" xfId="0" applyNumberFormat="1" applyFont="1" applyFill="1" applyBorder="1" applyAlignment="1">
      <alignment vertical="top"/>
    </xf>
    <xf numFmtId="4" fontId="6" fillId="10"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0</xdr:colOff>
      <xdr:row>944</xdr:row>
      <xdr:rowOff>57150</xdr:rowOff>
    </xdr:from>
    <xdr:to>
      <xdr:col>8</xdr:col>
      <xdr:colOff>28575</xdr:colOff>
      <xdr:row>991</xdr:row>
      <xdr:rowOff>123825</xdr:rowOff>
    </xdr:to>
    <xdr:sp macro="" textlink="">
      <xdr:nvSpPr>
        <xdr:cNvPr id="2" name="CuadroTexto 1">
          <a:extLst>
            <a:ext uri="{FF2B5EF4-FFF2-40B4-BE49-F238E27FC236}">
              <a16:creationId xmlns:a16="http://schemas.microsoft.com/office/drawing/2014/main" id="{0E16AC9E-D6E7-4A02-A053-A68CDB85EA0B}"/>
            </a:ext>
          </a:extLst>
        </xdr:cNvPr>
        <xdr:cNvSpPr txBox="1"/>
      </xdr:nvSpPr>
      <xdr:spPr>
        <a:xfrm>
          <a:off x="1495425" y="688095525"/>
          <a:ext cx="4105275" cy="9020175"/>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t>La</a:t>
          </a:r>
          <a:r>
            <a:rPr lang="es-ES" sz="1100" baseline="0"/>
            <a:t> oferta sin IVA no podrá superar el Total oferta sin IVA.</a:t>
          </a:r>
        </a:p>
        <a:p>
          <a:r>
            <a:rPr lang="es-ES" sz="1100" baseline="0"/>
            <a:t>La oferta con IVA no podrá superar el Total oferta IVA incluido.</a:t>
          </a:r>
        </a:p>
        <a:p>
          <a:r>
            <a:rPr lang="es-ES" sz="1100" baseline="0"/>
            <a:t>Los precios por partida no podrán ser superiores a los presupuestados.</a:t>
          </a:r>
        </a:p>
        <a:p>
          <a:r>
            <a:rPr lang="es-ES" sz="1100" baseline="0"/>
            <a:t>Los precios unitarios de las partidas alzadas no se podrán modificar.</a:t>
          </a:r>
        </a:p>
        <a:p>
          <a:r>
            <a:rPr lang="es-ES" sz="1100" b="1">
              <a:solidFill>
                <a:schemeClr val="dk1"/>
              </a:solidFill>
              <a:effectLst/>
              <a:latin typeface="+mn-lt"/>
              <a:ea typeface="+mn-ea"/>
              <a:cs typeface="+mn-cs"/>
            </a:rPr>
            <a:t>Se deberán tener en cuenta las Notas del apartado "27. Evaluación de las ofertas” del cuadro resumen del Pliego de Condiciones Particulares:</a:t>
          </a:r>
        </a:p>
        <a:p>
          <a:r>
            <a:rPr lang="es-ES" sz="1100">
              <a:solidFill>
                <a:schemeClr val="dk1"/>
              </a:solidFill>
              <a:effectLst/>
              <a:latin typeface="+mn-lt"/>
              <a:ea typeface="+mn-ea"/>
              <a:cs typeface="+mn-cs"/>
            </a:rPr>
            <a:t>Criterios económicos evaluables mediante la aplicación de fórmulas: </a:t>
          </a:r>
        </a:p>
        <a:p>
          <a:r>
            <a:rPr lang="es-ES" sz="1100">
              <a:solidFill>
                <a:schemeClr val="dk1"/>
              </a:solidFill>
              <a:effectLst/>
              <a:latin typeface="+mn-lt"/>
              <a:ea typeface="+mn-ea"/>
              <a:cs typeface="+mn-cs"/>
            </a:rPr>
            <a:t>Se otorgará una puntuación económica de 0,00 puntos a las ofertas iguales al Presupuesto Base de licitación.</a:t>
          </a:r>
        </a:p>
        <a:p>
          <a:r>
            <a:rPr lang="es-ES" sz="1100">
              <a:solidFill>
                <a:schemeClr val="dk1"/>
              </a:solidFill>
              <a:effectLst/>
              <a:latin typeface="+mn-lt"/>
              <a:ea typeface="+mn-ea"/>
              <a:cs typeface="+mn-cs"/>
            </a:rPr>
            <a:t>Para el resto de casos se puntuará conforme a la siguiente fórmula:</a:t>
          </a:r>
        </a:p>
        <a:p>
          <a:r>
            <a:rPr lang="en-GB" sz="1100" b="1">
              <a:solidFill>
                <a:schemeClr val="dk1"/>
              </a:solidFill>
              <a:effectLst/>
              <a:latin typeface="+mn-lt"/>
              <a:ea typeface="+mn-ea"/>
              <a:cs typeface="+mn-cs"/>
            </a:rPr>
            <a:t>C</a:t>
          </a:r>
          <a:r>
            <a:rPr lang="en-GB" sz="1100" b="1" baseline="-25000">
              <a:solidFill>
                <a:schemeClr val="dk1"/>
              </a:solidFill>
              <a:effectLst/>
              <a:latin typeface="+mn-lt"/>
              <a:ea typeface="+mn-ea"/>
              <a:cs typeface="+mn-cs"/>
            </a:rPr>
            <a:t>i</a:t>
          </a:r>
          <a:r>
            <a:rPr lang="en-GB" sz="1100" b="1">
              <a:solidFill>
                <a:schemeClr val="dk1"/>
              </a:solidFill>
              <a:effectLst/>
              <a:latin typeface="+mn-lt"/>
              <a:ea typeface="+mn-ea"/>
              <a:cs typeface="+mn-cs"/>
            </a:rPr>
            <a:t> = C</a:t>
          </a:r>
          <a:r>
            <a:rPr lang="en-GB" sz="1100" b="1" baseline="-25000">
              <a:solidFill>
                <a:schemeClr val="dk1"/>
              </a:solidFill>
              <a:effectLst/>
              <a:latin typeface="+mn-lt"/>
              <a:ea typeface="+mn-ea"/>
              <a:cs typeface="+mn-cs"/>
            </a:rPr>
            <a:t>max</a:t>
          </a:r>
          <a:r>
            <a:rPr lang="en-GB" sz="1100" b="1">
              <a:solidFill>
                <a:schemeClr val="dk1"/>
              </a:solidFill>
              <a:effectLst/>
              <a:latin typeface="+mn-lt"/>
              <a:ea typeface="+mn-ea"/>
              <a:cs typeface="+mn-cs"/>
            </a:rPr>
            <a:t> [1 - ((B</a:t>
          </a:r>
          <a:r>
            <a:rPr lang="en-GB" sz="1100" b="1" baseline="-25000">
              <a:solidFill>
                <a:schemeClr val="dk1"/>
              </a:solidFill>
              <a:effectLst/>
              <a:latin typeface="+mn-lt"/>
              <a:ea typeface="+mn-ea"/>
              <a:cs typeface="+mn-cs"/>
            </a:rPr>
            <a:t>max</a:t>
          </a:r>
          <a:r>
            <a:rPr lang="en-GB" sz="1100" b="1">
              <a:solidFill>
                <a:schemeClr val="dk1"/>
              </a:solidFill>
              <a:effectLst/>
              <a:latin typeface="+mn-lt"/>
              <a:ea typeface="+mn-ea"/>
              <a:cs typeface="+mn-cs"/>
            </a:rPr>
            <a:t> - B</a:t>
          </a:r>
          <a:r>
            <a:rPr lang="en-GB" sz="1100" b="1" baseline="-25000">
              <a:solidFill>
                <a:schemeClr val="dk1"/>
              </a:solidFill>
              <a:effectLst/>
              <a:latin typeface="+mn-lt"/>
              <a:ea typeface="+mn-ea"/>
              <a:cs typeface="+mn-cs"/>
            </a:rPr>
            <a:t>i</a:t>
          </a:r>
          <a:r>
            <a:rPr lang="en-GB" sz="1100" b="1">
              <a:solidFill>
                <a:schemeClr val="dk1"/>
              </a:solidFill>
              <a:effectLst/>
              <a:latin typeface="+mn-lt"/>
              <a:ea typeface="+mn-ea"/>
              <a:cs typeface="+mn-cs"/>
            </a:rPr>
            <a:t>)/B</a:t>
          </a:r>
          <a:r>
            <a:rPr lang="en-GB" sz="1100" b="1" baseline="-25000">
              <a:solidFill>
                <a:schemeClr val="dk1"/>
              </a:solidFill>
              <a:effectLst/>
              <a:latin typeface="+mn-lt"/>
              <a:ea typeface="+mn-ea"/>
              <a:cs typeface="+mn-cs"/>
            </a:rPr>
            <a:t>max</a:t>
          </a:r>
          <a:r>
            <a:rPr lang="en-GB" sz="1100" b="1">
              <a:solidFill>
                <a:schemeClr val="dk1"/>
              </a:solidFill>
              <a:effectLst/>
              <a:latin typeface="+mn-lt"/>
              <a:ea typeface="+mn-ea"/>
              <a:cs typeface="+mn-cs"/>
            </a:rPr>
            <a:t>)</a:t>
          </a:r>
          <a:r>
            <a:rPr lang="en-GB" sz="1100" b="1" baseline="30000">
              <a:solidFill>
                <a:schemeClr val="dk1"/>
              </a:solidFill>
              <a:effectLst/>
              <a:latin typeface="+mn-lt"/>
              <a:ea typeface="+mn-ea"/>
              <a:cs typeface="+mn-cs"/>
            </a:rPr>
            <a:t>5/2</a:t>
          </a:r>
          <a:r>
            <a:rPr lang="en-GB" sz="1100" b="1">
              <a:solidFill>
                <a:schemeClr val="dk1"/>
              </a:solidFill>
              <a:effectLst/>
              <a:latin typeface="+mn-lt"/>
              <a:ea typeface="+mn-ea"/>
              <a:cs typeface="+mn-cs"/>
            </a:rPr>
            <a:t>]</a:t>
          </a:r>
          <a:endParaRPr lang="es-ES" sz="11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ES" sz="1100">
              <a:solidFill>
                <a:schemeClr val="dk1"/>
              </a:solidFill>
              <a:effectLst/>
              <a:latin typeface="+mn-lt"/>
              <a:ea typeface="+mn-ea"/>
              <a:cs typeface="+mn-cs"/>
            </a:rPr>
            <a:t>C</a:t>
          </a:r>
          <a:r>
            <a:rPr lang="es-ES" sz="1100" b="1" baseline="-25000">
              <a:solidFill>
                <a:schemeClr val="dk1"/>
              </a:solidFill>
              <a:effectLst/>
              <a:latin typeface="+mn-lt"/>
              <a:ea typeface="+mn-ea"/>
              <a:cs typeface="+mn-cs"/>
            </a:rPr>
            <a:t>i</a:t>
          </a:r>
          <a:r>
            <a:rPr lang="es-ES" sz="1100">
              <a:solidFill>
                <a:schemeClr val="dk1"/>
              </a:solidFill>
              <a:effectLst/>
              <a:latin typeface="+mn-lt"/>
              <a:ea typeface="+mn-ea"/>
              <a:cs typeface="+mn-cs"/>
            </a:rPr>
            <a:t> = puntuación obtenida por el licitador i</a:t>
          </a:r>
        </a:p>
        <a:p>
          <a:r>
            <a:rPr lang="es-ES" sz="1100">
              <a:solidFill>
                <a:schemeClr val="dk1"/>
              </a:solidFill>
              <a:effectLst/>
              <a:latin typeface="+mn-lt"/>
              <a:ea typeface="+mn-ea"/>
              <a:cs typeface="+mn-cs"/>
            </a:rPr>
            <a:t> </a:t>
          </a:r>
        </a:p>
        <a:p>
          <a:r>
            <a:rPr lang="es-ES" sz="1100">
              <a:solidFill>
                <a:schemeClr val="dk1"/>
              </a:solidFill>
              <a:effectLst/>
              <a:latin typeface="+mn-lt"/>
              <a:ea typeface="+mn-ea"/>
              <a:cs typeface="+mn-cs"/>
            </a:rPr>
            <a:t>C</a:t>
          </a:r>
          <a:r>
            <a:rPr lang="es-ES" sz="1100" b="1" baseline="-25000">
              <a:solidFill>
                <a:schemeClr val="dk1"/>
              </a:solidFill>
              <a:effectLst/>
              <a:latin typeface="+mn-lt"/>
              <a:ea typeface="+mn-ea"/>
              <a:cs typeface="+mn-cs"/>
            </a:rPr>
            <a:t>max</a:t>
          </a:r>
          <a:r>
            <a:rPr lang="es-ES" sz="1100">
              <a:solidFill>
                <a:schemeClr val="dk1"/>
              </a:solidFill>
              <a:effectLst/>
              <a:latin typeface="+mn-lt"/>
              <a:ea typeface="+mn-ea"/>
              <a:cs typeface="+mn-cs"/>
            </a:rPr>
            <a:t> = 70 puntos</a:t>
          </a:r>
        </a:p>
        <a:p>
          <a:r>
            <a:rPr lang="es-ES" sz="1100">
              <a:solidFill>
                <a:schemeClr val="dk1"/>
              </a:solidFill>
              <a:effectLst/>
              <a:latin typeface="+mn-lt"/>
              <a:ea typeface="+mn-ea"/>
              <a:cs typeface="+mn-cs"/>
            </a:rPr>
            <a:t> </a:t>
          </a:r>
        </a:p>
        <a:p>
          <a:r>
            <a:rPr lang="es-ES" sz="1100">
              <a:solidFill>
                <a:schemeClr val="dk1"/>
              </a:solidFill>
              <a:effectLst/>
              <a:latin typeface="+mn-lt"/>
              <a:ea typeface="+mn-ea"/>
              <a:cs typeface="+mn-cs"/>
            </a:rPr>
            <a:t>B</a:t>
          </a:r>
          <a:r>
            <a:rPr lang="es-ES" sz="1100" b="1" baseline="-25000">
              <a:solidFill>
                <a:schemeClr val="dk1"/>
              </a:solidFill>
              <a:effectLst/>
              <a:latin typeface="+mn-lt"/>
              <a:ea typeface="+mn-ea"/>
              <a:cs typeface="+mn-cs"/>
            </a:rPr>
            <a:t>i</a:t>
          </a:r>
          <a:r>
            <a:rPr lang="es-ES" sz="1100">
              <a:solidFill>
                <a:schemeClr val="dk1"/>
              </a:solidFill>
              <a:effectLst/>
              <a:latin typeface="+mn-lt"/>
              <a:ea typeface="+mn-ea"/>
              <a:cs typeface="+mn-cs"/>
            </a:rPr>
            <a:t> = baja ofertada por el licitante i (%)</a:t>
          </a:r>
        </a:p>
        <a:p>
          <a:r>
            <a:rPr lang="es-ES" sz="1100">
              <a:solidFill>
                <a:schemeClr val="dk1"/>
              </a:solidFill>
              <a:effectLst/>
              <a:latin typeface="+mn-lt"/>
              <a:ea typeface="+mn-ea"/>
              <a:cs typeface="+mn-cs"/>
            </a:rPr>
            <a:t> </a:t>
          </a:r>
        </a:p>
        <a:p>
          <a:r>
            <a:rPr lang="es-ES" sz="1100">
              <a:solidFill>
                <a:schemeClr val="dk1"/>
              </a:solidFill>
              <a:effectLst/>
              <a:latin typeface="+mn-lt"/>
              <a:ea typeface="+mn-ea"/>
              <a:cs typeface="+mn-cs"/>
            </a:rPr>
            <a:t>B</a:t>
          </a:r>
          <a:r>
            <a:rPr lang="es-ES" sz="1100" b="1" baseline="-25000">
              <a:solidFill>
                <a:schemeClr val="dk1"/>
              </a:solidFill>
              <a:effectLst/>
              <a:latin typeface="+mn-lt"/>
              <a:ea typeface="+mn-ea"/>
              <a:cs typeface="+mn-cs"/>
            </a:rPr>
            <a:t>max</a:t>
          </a:r>
          <a:r>
            <a:rPr lang="es-ES" sz="1100">
              <a:solidFill>
                <a:schemeClr val="dk1"/>
              </a:solidFill>
              <a:effectLst/>
              <a:latin typeface="+mn-lt"/>
              <a:ea typeface="+mn-ea"/>
              <a:cs typeface="+mn-cs"/>
            </a:rPr>
            <a:t> = Máxima baja ofertada admitida (%)</a:t>
          </a:r>
        </a:p>
        <a:p>
          <a:r>
            <a:rPr lang="es-ES" sz="1100">
              <a:solidFill>
                <a:schemeClr val="dk1"/>
              </a:solidFill>
              <a:effectLst/>
              <a:latin typeface="+mn-lt"/>
              <a:ea typeface="+mn-ea"/>
              <a:cs typeface="+mn-cs"/>
            </a:rPr>
            <a:t> </a:t>
          </a:r>
        </a:p>
        <a:p>
          <a:r>
            <a:rPr lang="es-ES" sz="1100">
              <a:solidFill>
                <a:schemeClr val="dk1"/>
              </a:solidFill>
              <a:effectLst/>
              <a:latin typeface="+mn-lt"/>
              <a:ea typeface="+mn-ea"/>
              <a:cs typeface="+mn-cs"/>
            </a:rPr>
            <a:t>Para el cálculo de las bajas ofertadas por los licitadores se aplicará la siguiente fórmula:</a:t>
          </a:r>
        </a:p>
        <a:p>
          <a:r>
            <a:rPr lang="es-ES" sz="1100" b="1">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ES" sz="1100" b="1">
              <a:solidFill>
                <a:schemeClr val="dk1"/>
              </a:solidFill>
              <a:effectLst/>
              <a:latin typeface="+mn-lt"/>
              <a:ea typeface="+mn-ea"/>
              <a:cs typeface="+mn-cs"/>
            </a:rPr>
            <a:t>B</a:t>
          </a:r>
          <a:r>
            <a:rPr lang="es-ES" sz="1100" b="1" baseline="-25000">
              <a:solidFill>
                <a:schemeClr val="dk1"/>
              </a:solidFill>
              <a:effectLst/>
              <a:latin typeface="+mn-lt"/>
              <a:ea typeface="+mn-ea"/>
              <a:cs typeface="+mn-cs"/>
            </a:rPr>
            <a:t>i</a:t>
          </a:r>
          <a:r>
            <a:rPr lang="es-ES" sz="1100" b="1">
              <a:solidFill>
                <a:schemeClr val="dk1"/>
              </a:solidFill>
              <a:effectLst/>
              <a:latin typeface="+mn-lt"/>
              <a:ea typeface="+mn-ea"/>
              <a:cs typeface="+mn-cs"/>
            </a:rPr>
            <a:t> = [1 – (Of</a:t>
          </a:r>
          <a:r>
            <a:rPr lang="es-ES" sz="1100" b="1" baseline="-25000">
              <a:solidFill>
                <a:schemeClr val="dk1"/>
              </a:solidFill>
              <a:effectLst/>
              <a:latin typeface="+mn-lt"/>
              <a:ea typeface="+mn-ea"/>
              <a:cs typeface="+mn-cs"/>
            </a:rPr>
            <a:t>i</a:t>
          </a:r>
          <a:r>
            <a:rPr lang="es-ES" sz="1100" b="1">
              <a:solidFill>
                <a:schemeClr val="dk1"/>
              </a:solidFill>
              <a:effectLst/>
              <a:latin typeface="+mn-lt"/>
              <a:ea typeface="+mn-ea"/>
              <a:cs typeface="+mn-cs"/>
            </a:rPr>
            <a:t>/PBL)]*100</a:t>
          </a:r>
          <a:endParaRPr lang="es-ES" sz="1100">
            <a:solidFill>
              <a:schemeClr val="dk1"/>
            </a:solidFill>
            <a:effectLst/>
            <a:latin typeface="+mn-lt"/>
            <a:ea typeface="+mn-ea"/>
            <a:cs typeface="+mn-cs"/>
          </a:endParaRPr>
        </a:p>
        <a:p>
          <a:r>
            <a:rPr lang="es-ES" sz="1100">
              <a:solidFill>
                <a:schemeClr val="dk1"/>
              </a:solidFill>
              <a:effectLst/>
              <a:latin typeface="+mn-lt"/>
              <a:ea typeface="+mn-ea"/>
              <a:cs typeface="+mn-cs"/>
            </a:rPr>
            <a:t> </a:t>
          </a:r>
        </a:p>
        <a:p>
          <a:r>
            <a:rPr lang="es-ES" sz="1100">
              <a:solidFill>
                <a:schemeClr val="dk1"/>
              </a:solidFill>
              <a:effectLst/>
              <a:latin typeface="+mn-lt"/>
              <a:ea typeface="+mn-ea"/>
              <a:cs typeface="+mn-cs"/>
            </a:rPr>
            <a:t>B</a:t>
          </a:r>
          <a:r>
            <a:rPr lang="es-ES" sz="1100" b="1" baseline="-25000">
              <a:solidFill>
                <a:schemeClr val="dk1"/>
              </a:solidFill>
              <a:effectLst/>
              <a:latin typeface="+mn-lt"/>
              <a:ea typeface="+mn-ea"/>
              <a:cs typeface="+mn-cs"/>
            </a:rPr>
            <a:t>i</a:t>
          </a:r>
          <a:r>
            <a:rPr lang="es-ES" sz="1100">
              <a:solidFill>
                <a:schemeClr val="dk1"/>
              </a:solidFill>
              <a:effectLst/>
              <a:latin typeface="+mn-lt"/>
              <a:ea typeface="+mn-ea"/>
              <a:cs typeface="+mn-cs"/>
            </a:rPr>
            <a:t> = Baja (%) de la oferta económica “i”</a:t>
          </a:r>
          <a:r>
            <a:rPr lang="es-ES" sz="1100" b="1">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ES" sz="1100">
              <a:solidFill>
                <a:schemeClr val="dk1"/>
              </a:solidFill>
              <a:effectLst/>
              <a:latin typeface="+mn-lt"/>
              <a:ea typeface="+mn-ea"/>
              <a:cs typeface="+mn-cs"/>
            </a:rPr>
            <a:t> </a:t>
          </a:r>
        </a:p>
        <a:p>
          <a:r>
            <a:rPr lang="es-ES" sz="1100">
              <a:solidFill>
                <a:schemeClr val="dk1"/>
              </a:solidFill>
              <a:effectLst/>
              <a:latin typeface="+mn-lt"/>
              <a:ea typeface="+mn-ea"/>
              <a:cs typeface="+mn-cs"/>
            </a:rPr>
            <a:t>Of</a:t>
          </a:r>
          <a:r>
            <a:rPr lang="es-ES" sz="1100" b="1" baseline="-25000">
              <a:solidFill>
                <a:schemeClr val="dk1"/>
              </a:solidFill>
              <a:effectLst/>
              <a:latin typeface="+mn-lt"/>
              <a:ea typeface="+mn-ea"/>
              <a:cs typeface="+mn-cs"/>
            </a:rPr>
            <a:t>i </a:t>
          </a:r>
          <a:r>
            <a:rPr lang="es-ES" sz="1100">
              <a:solidFill>
                <a:schemeClr val="dk1"/>
              </a:solidFill>
              <a:effectLst/>
              <a:latin typeface="+mn-lt"/>
              <a:ea typeface="+mn-ea"/>
              <a:cs typeface="+mn-cs"/>
            </a:rPr>
            <a:t>= Oferta económica “i”</a:t>
          </a:r>
        </a:p>
        <a:p>
          <a:r>
            <a:rPr lang="es-ES" sz="1100">
              <a:solidFill>
                <a:schemeClr val="dk1"/>
              </a:solidFill>
              <a:effectLst/>
              <a:latin typeface="+mn-lt"/>
              <a:ea typeface="+mn-ea"/>
              <a:cs typeface="+mn-cs"/>
            </a:rPr>
            <a:t> </a:t>
          </a:r>
        </a:p>
        <a:p>
          <a:r>
            <a:rPr lang="es-ES" sz="1100">
              <a:solidFill>
                <a:schemeClr val="dk1"/>
              </a:solidFill>
              <a:effectLst/>
              <a:latin typeface="+mn-lt"/>
              <a:ea typeface="+mn-ea"/>
              <a:cs typeface="+mn-cs"/>
            </a:rPr>
            <a:t>PBL = Presupuesto Base de Licitación</a:t>
          </a:r>
        </a:p>
        <a:p>
          <a:r>
            <a:rPr lang="es-ES" sz="1100" b="1">
              <a:solidFill>
                <a:schemeClr val="dk1"/>
              </a:solidFill>
              <a:effectLst/>
              <a:latin typeface="+mn-lt"/>
              <a:ea typeface="+mn-ea"/>
              <a:cs typeface="+mn-cs"/>
            </a:rPr>
            <a:t>Notas:</a:t>
          </a:r>
          <a:endParaRPr lang="es-ES" sz="1100">
            <a:solidFill>
              <a:schemeClr val="dk1"/>
            </a:solidFill>
            <a:effectLst/>
            <a:latin typeface="+mn-lt"/>
            <a:ea typeface="+mn-ea"/>
            <a:cs typeface="+mn-cs"/>
          </a:endParaRPr>
        </a:p>
        <a:p>
          <a:r>
            <a:rPr lang="es-ES" sz="1100">
              <a:solidFill>
                <a:schemeClr val="dk1"/>
              </a:solidFill>
              <a:effectLst/>
              <a:latin typeface="+mn-lt"/>
              <a:ea typeface="+mn-ea"/>
              <a:cs typeface="+mn-cs"/>
            </a:rPr>
            <a:t>* El importe de las partidas alzadas no podrá verse modificado en la oferta presentada respecto al importe de licitación. El incumplimiento de lo señalado anteriormente supondrá la exclusión de la oferta.</a:t>
          </a:r>
        </a:p>
        <a:p>
          <a:r>
            <a:rPr lang="es-ES" sz="1100">
              <a:solidFill>
                <a:schemeClr val="dk1"/>
              </a:solidFill>
              <a:effectLst/>
              <a:latin typeface="+mn-lt"/>
              <a:ea typeface="+mn-ea"/>
              <a:cs typeface="+mn-cs"/>
            </a:rPr>
            <a:t>** El precio ofertado en cada una de las partidas y/o unidades </a:t>
          </a:r>
          <a:r>
            <a:rPr lang="es-ES" sz="1100" b="1">
              <a:solidFill>
                <a:schemeClr val="dk1"/>
              </a:solidFill>
              <a:effectLst/>
              <a:latin typeface="+mn-lt"/>
              <a:ea typeface="+mn-ea"/>
              <a:cs typeface="+mn-cs"/>
            </a:rPr>
            <a:t>no puede</a:t>
          </a:r>
          <a:r>
            <a:rPr lang="es-ES" sz="1100">
              <a:solidFill>
                <a:schemeClr val="dk1"/>
              </a:solidFill>
              <a:effectLst/>
              <a:latin typeface="+mn-lt"/>
              <a:ea typeface="+mn-ea"/>
              <a:cs typeface="+mn-cs"/>
            </a:rPr>
            <a:t> superar el precio unitario de licitación, a excepción del importe correspondiente al capítulo de Seguridad y Salud que sólo podrá modificarse en los términos establecidos en el R.D. 1627/97. El incumplimiento de lo señalado anteriormente supondrá la exclusión de la oferta.   	</a:t>
          </a:r>
        </a:p>
        <a:p>
          <a:r>
            <a:rPr lang="es-ES" sz="1100">
              <a:solidFill>
                <a:schemeClr val="dk1"/>
              </a:solidFill>
              <a:effectLst/>
              <a:latin typeface="+mn-lt"/>
              <a:ea typeface="+mn-ea"/>
              <a:cs typeface="+mn-cs"/>
            </a:rPr>
            <a:t>*** El importe de la celda “Total oferta sin IVA” debe incluir el importe correspondiente a las celdas “Beneficio industrial” y “Gastos Generales”. En caso de que las celdas mencionadas anteriormente no estén debidamente cumplimentadas, es decir, se encuentren en blanco, se considerará que el % ofertado para dichas celdas es 0.</a:t>
          </a:r>
        </a:p>
        <a:p>
          <a:r>
            <a:rPr lang="es-ES" sz="1100">
              <a:solidFill>
                <a:schemeClr val="dk1"/>
              </a:solidFill>
              <a:effectLst/>
              <a:latin typeface="+mn-lt"/>
              <a:ea typeface="+mn-ea"/>
              <a:cs typeface="+mn-cs"/>
            </a:rPr>
            <a:t>**** La implantación de las medidas propuestas en la oferta técnica no conllevará un abono adicional por parte de Metro de Madrid.</a:t>
          </a:r>
        </a:p>
        <a:p>
          <a:endParaRPr lang="es-ES" sz="1100" b="1">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819A0-9B56-4789-9B43-A949149C7136}">
  <sheetPr codeName="Hoja1"/>
  <dimension ref="A1:J943"/>
  <sheetViews>
    <sheetView tabSelected="1" workbookViewId="0">
      <pane xSplit="4" ySplit="3" topLeftCell="E925" activePane="bottomRight" state="frozen"/>
      <selection pane="topRight" activeCell="E1" sqref="E1"/>
      <selection pane="bottomLeft" activeCell="A4" sqref="A4"/>
      <selection pane="bottomRight" activeCell="I925" sqref="I925"/>
    </sheetView>
  </sheetViews>
  <sheetFormatPr baseColWidth="10" defaultRowHeight="15" x14ac:dyDescent="0.25"/>
  <cols>
    <col min="1" max="1" width="12.85546875" bestFit="1" customWidth="1"/>
    <col min="2" max="2" width="5.7109375" bestFit="1" customWidth="1"/>
    <col min="3" max="3" width="3.85546875" bestFit="1" customWidth="1"/>
    <col min="4" max="4" width="33.140625" customWidth="1"/>
    <col min="5" max="5" width="8" bestFit="1" customWidth="1"/>
    <col min="6" max="7" width="10" bestFit="1" customWidth="1"/>
    <col min="8" max="8" width="8" hidden="1" customWidth="1"/>
    <col min="9" max="10" width="8.710937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25" t="s">
        <v>5</v>
      </c>
      <c r="E3" s="4" t="s">
        <v>6</v>
      </c>
      <c r="F3" s="4" t="s">
        <v>7</v>
      </c>
      <c r="G3" s="4" t="s">
        <v>8</v>
      </c>
      <c r="H3" s="4" t="s">
        <v>6</v>
      </c>
      <c r="I3" s="4" t="s">
        <v>7</v>
      </c>
      <c r="J3" s="4" t="s">
        <v>8</v>
      </c>
    </row>
    <row r="4" spans="1:10" x14ac:dyDescent="0.25">
      <c r="A4" s="5" t="s">
        <v>9</v>
      </c>
      <c r="B4" s="5" t="s">
        <v>10</v>
      </c>
      <c r="C4" s="5" t="s">
        <v>11</v>
      </c>
      <c r="D4" s="26" t="s">
        <v>12</v>
      </c>
      <c r="E4" s="6">
        <f t="shared" ref="E4:J4" si="0">E17</f>
        <v>1</v>
      </c>
      <c r="F4" s="7">
        <f t="shared" si="0"/>
        <v>220500</v>
      </c>
      <c r="G4" s="7">
        <f t="shared" si="0"/>
        <v>220500</v>
      </c>
      <c r="H4" s="6">
        <f t="shared" si="0"/>
        <v>1</v>
      </c>
      <c r="I4" s="7">
        <f t="shared" si="0"/>
        <v>220500</v>
      </c>
      <c r="J4" s="7">
        <f t="shared" si="0"/>
        <v>220500</v>
      </c>
    </row>
    <row r="5" spans="1:10" ht="33.75" x14ac:dyDescent="0.25">
      <c r="A5" s="8" t="s">
        <v>13</v>
      </c>
      <c r="B5" s="9" t="s">
        <v>14</v>
      </c>
      <c r="C5" s="9" t="s">
        <v>15</v>
      </c>
      <c r="D5" s="22" t="s">
        <v>16</v>
      </c>
      <c r="E5" s="10">
        <v>1</v>
      </c>
      <c r="F5" s="10">
        <v>15750</v>
      </c>
      <c r="G5" s="11">
        <f>ROUND(E5*F5,2)</f>
        <v>15750</v>
      </c>
      <c r="H5" s="10">
        <v>1</v>
      </c>
      <c r="I5" s="33">
        <v>15750</v>
      </c>
      <c r="J5" s="11">
        <f>ROUND(H5*I5,2)</f>
        <v>15750</v>
      </c>
    </row>
    <row r="6" spans="1:10" ht="78.75" x14ac:dyDescent="0.25">
      <c r="A6" s="12"/>
      <c r="B6" s="12"/>
      <c r="C6" s="12"/>
      <c r="D6" s="22" t="s">
        <v>17</v>
      </c>
      <c r="E6" s="12"/>
      <c r="F6" s="12"/>
      <c r="G6" s="12"/>
      <c r="H6" s="12"/>
      <c r="I6" s="12"/>
      <c r="J6" s="12"/>
    </row>
    <row r="7" spans="1:10" ht="22.5" x14ac:dyDescent="0.25">
      <c r="A7" s="8" t="s">
        <v>18</v>
      </c>
      <c r="B7" s="9" t="s">
        <v>14</v>
      </c>
      <c r="C7" s="9" t="s">
        <v>15</v>
      </c>
      <c r="D7" s="22" t="s">
        <v>19</v>
      </c>
      <c r="E7" s="10">
        <v>1</v>
      </c>
      <c r="F7" s="10">
        <v>63000</v>
      </c>
      <c r="G7" s="11">
        <f>ROUND(E7*F7,2)</f>
        <v>63000</v>
      </c>
      <c r="H7" s="10">
        <v>1</v>
      </c>
      <c r="I7" s="33">
        <v>63000</v>
      </c>
      <c r="J7" s="11">
        <f>ROUND(H7*I7,2)</f>
        <v>63000</v>
      </c>
    </row>
    <row r="8" spans="1:10" ht="101.25" x14ac:dyDescent="0.25">
      <c r="A8" s="12"/>
      <c r="B8" s="12"/>
      <c r="C8" s="12"/>
      <c r="D8" s="22" t="s">
        <v>20</v>
      </c>
      <c r="E8" s="12"/>
      <c r="F8" s="12"/>
      <c r="G8" s="12"/>
      <c r="H8" s="12"/>
      <c r="I8" s="12"/>
      <c r="J8" s="12"/>
    </row>
    <row r="9" spans="1:10" ht="22.5" x14ac:dyDescent="0.25">
      <c r="A9" s="8" t="s">
        <v>21</v>
      </c>
      <c r="B9" s="9" t="s">
        <v>14</v>
      </c>
      <c r="C9" s="9" t="s">
        <v>15</v>
      </c>
      <c r="D9" s="22" t="s">
        <v>22</v>
      </c>
      <c r="E9" s="10">
        <v>1</v>
      </c>
      <c r="F9" s="10">
        <v>42000</v>
      </c>
      <c r="G9" s="11">
        <f>ROUND(E9*F9,2)</f>
        <v>42000</v>
      </c>
      <c r="H9" s="10">
        <v>1</v>
      </c>
      <c r="I9" s="33">
        <v>42000</v>
      </c>
      <c r="J9" s="11">
        <f>ROUND(H9*I9,2)</f>
        <v>42000</v>
      </c>
    </row>
    <row r="10" spans="1:10" ht="56.25" x14ac:dyDescent="0.25">
      <c r="A10" s="12"/>
      <c r="B10" s="12"/>
      <c r="C10" s="12"/>
      <c r="D10" s="22" t="s">
        <v>23</v>
      </c>
      <c r="E10" s="12"/>
      <c r="F10" s="12"/>
      <c r="G10" s="12"/>
      <c r="H10" s="12"/>
      <c r="I10" s="12"/>
      <c r="J10" s="12"/>
    </row>
    <row r="11" spans="1:10" ht="22.5" x14ac:dyDescent="0.25">
      <c r="A11" s="8" t="s">
        <v>24</v>
      </c>
      <c r="B11" s="9" t="s">
        <v>14</v>
      </c>
      <c r="C11" s="9" t="s">
        <v>15</v>
      </c>
      <c r="D11" s="22" t="s">
        <v>25</v>
      </c>
      <c r="E11" s="10">
        <v>1</v>
      </c>
      <c r="F11" s="10">
        <v>15750</v>
      </c>
      <c r="G11" s="11">
        <f>ROUND(E11*F11,2)</f>
        <v>15750</v>
      </c>
      <c r="H11" s="10">
        <v>1</v>
      </c>
      <c r="I11" s="33">
        <v>15750</v>
      </c>
      <c r="J11" s="11">
        <f>ROUND(H11*I11,2)</f>
        <v>15750</v>
      </c>
    </row>
    <row r="12" spans="1:10" ht="45" x14ac:dyDescent="0.25">
      <c r="A12" s="12"/>
      <c r="B12" s="12"/>
      <c r="C12" s="12"/>
      <c r="D12" s="22" t="s">
        <v>26</v>
      </c>
      <c r="E12" s="12"/>
      <c r="F12" s="12"/>
      <c r="G12" s="12"/>
      <c r="H12" s="12"/>
      <c r="I12" s="12"/>
      <c r="J12" s="12"/>
    </row>
    <row r="13" spans="1:10" x14ac:dyDescent="0.25">
      <c r="A13" s="8" t="s">
        <v>27</v>
      </c>
      <c r="B13" s="9" t="s">
        <v>14</v>
      </c>
      <c r="C13" s="9" t="s">
        <v>15</v>
      </c>
      <c r="D13" s="22" t="s">
        <v>28</v>
      </c>
      <c r="E13" s="10">
        <v>1</v>
      </c>
      <c r="F13" s="10">
        <v>42000</v>
      </c>
      <c r="G13" s="11">
        <f>ROUND(E13*F13,2)</f>
        <v>42000</v>
      </c>
      <c r="H13" s="10">
        <v>1</v>
      </c>
      <c r="I13" s="33">
        <v>42000</v>
      </c>
      <c r="J13" s="11">
        <f>ROUND(H13*I13,2)</f>
        <v>42000</v>
      </c>
    </row>
    <row r="14" spans="1:10" ht="33.75" x14ac:dyDescent="0.25">
      <c r="A14" s="12"/>
      <c r="B14" s="12"/>
      <c r="C14" s="12"/>
      <c r="D14" s="22" t="s">
        <v>29</v>
      </c>
      <c r="E14" s="12"/>
      <c r="F14" s="12"/>
      <c r="G14" s="12"/>
      <c r="H14" s="12"/>
      <c r="I14" s="12"/>
      <c r="J14" s="12"/>
    </row>
    <row r="15" spans="1:10" ht="22.5" x14ac:dyDescent="0.25">
      <c r="A15" s="8" t="s">
        <v>30</v>
      </c>
      <c r="B15" s="9" t="s">
        <v>14</v>
      </c>
      <c r="C15" s="9" t="s">
        <v>15</v>
      </c>
      <c r="D15" s="22" t="s">
        <v>31</v>
      </c>
      <c r="E15" s="10">
        <v>1</v>
      </c>
      <c r="F15" s="10">
        <v>42000</v>
      </c>
      <c r="G15" s="11">
        <f>ROUND(E15*F15,2)</f>
        <v>42000</v>
      </c>
      <c r="H15" s="10">
        <v>1</v>
      </c>
      <c r="I15" s="33">
        <v>42000</v>
      </c>
      <c r="J15" s="11">
        <f>ROUND(H15*I15,2)</f>
        <v>42000</v>
      </c>
    </row>
    <row r="16" spans="1:10" ht="45" x14ac:dyDescent="0.25">
      <c r="A16" s="12"/>
      <c r="B16" s="12"/>
      <c r="C16" s="12"/>
      <c r="D16" s="22" t="s">
        <v>32</v>
      </c>
      <c r="E16" s="12"/>
      <c r="F16" s="12"/>
      <c r="G16" s="12"/>
      <c r="H16" s="12"/>
      <c r="I16" s="12"/>
      <c r="J16" s="12"/>
    </row>
    <row r="17" spans="1:10" x14ac:dyDescent="0.25">
      <c r="A17" s="12"/>
      <c r="B17" s="12"/>
      <c r="C17" s="12"/>
      <c r="D17" s="27" t="s">
        <v>33</v>
      </c>
      <c r="E17" s="13">
        <v>1</v>
      </c>
      <c r="F17" s="14">
        <f>G5+G7+G9+G11+G13+G15</f>
        <v>220500</v>
      </c>
      <c r="G17" s="14">
        <f>ROUND(E17*F17,2)</f>
        <v>220500</v>
      </c>
      <c r="H17" s="13">
        <v>1</v>
      </c>
      <c r="I17" s="14">
        <f>J5+J7+J9+J11+J13+J15</f>
        <v>220500</v>
      </c>
      <c r="J17" s="14">
        <f>ROUND(H17*I17,2)</f>
        <v>220500</v>
      </c>
    </row>
    <row r="18" spans="1:10" ht="1.1499999999999999" customHeight="1" x14ac:dyDescent="0.25">
      <c r="A18" s="15"/>
      <c r="B18" s="15"/>
      <c r="C18" s="15"/>
      <c r="D18" s="28"/>
      <c r="E18" s="15"/>
      <c r="F18" s="15"/>
      <c r="G18" s="15"/>
      <c r="H18" s="15"/>
      <c r="I18" s="15"/>
      <c r="J18" s="15"/>
    </row>
    <row r="19" spans="1:10" x14ac:dyDescent="0.25">
      <c r="A19" s="5" t="s">
        <v>34</v>
      </c>
      <c r="B19" s="5" t="s">
        <v>10</v>
      </c>
      <c r="C19" s="5" t="s">
        <v>11</v>
      </c>
      <c r="D19" s="26" t="s">
        <v>35</v>
      </c>
      <c r="E19" s="6">
        <f t="shared" ref="E19:J19" si="1">E269</f>
        <v>1</v>
      </c>
      <c r="F19" s="7">
        <f t="shared" si="1"/>
        <v>744616.44</v>
      </c>
      <c r="G19" s="7">
        <f t="shared" si="1"/>
        <v>744616.44</v>
      </c>
      <c r="H19" s="6">
        <f t="shared" si="1"/>
        <v>1</v>
      </c>
      <c r="I19" s="7">
        <f t="shared" si="1"/>
        <v>0</v>
      </c>
      <c r="J19" s="7">
        <f t="shared" si="1"/>
        <v>0</v>
      </c>
    </row>
    <row r="20" spans="1:10" ht="22.5" x14ac:dyDescent="0.25">
      <c r="A20" s="16" t="s">
        <v>36</v>
      </c>
      <c r="B20" s="16" t="s">
        <v>10</v>
      </c>
      <c r="C20" s="16" t="s">
        <v>11</v>
      </c>
      <c r="D20" s="29" t="s">
        <v>37</v>
      </c>
      <c r="E20" s="17">
        <f t="shared" ref="E20:J20" si="2">E41</f>
        <v>1</v>
      </c>
      <c r="F20" s="17">
        <f t="shared" si="2"/>
        <v>69499.509999999995</v>
      </c>
      <c r="G20" s="17">
        <f t="shared" si="2"/>
        <v>69499.509999999995</v>
      </c>
      <c r="H20" s="17">
        <f t="shared" si="2"/>
        <v>1</v>
      </c>
      <c r="I20" s="17">
        <f t="shared" si="2"/>
        <v>0</v>
      </c>
      <c r="J20" s="17">
        <f t="shared" si="2"/>
        <v>0</v>
      </c>
    </row>
    <row r="21" spans="1:10" ht="45" x14ac:dyDescent="0.25">
      <c r="A21" s="8" t="s">
        <v>38</v>
      </c>
      <c r="B21" s="9" t="s">
        <v>14</v>
      </c>
      <c r="C21" s="9" t="s">
        <v>39</v>
      </c>
      <c r="D21" s="22" t="s">
        <v>40</v>
      </c>
      <c r="E21" s="10">
        <v>177.46</v>
      </c>
      <c r="F21" s="10">
        <v>2.4500000000000002</v>
      </c>
      <c r="G21" s="11">
        <f>ROUND(E21*F21,2)</f>
        <v>434.78</v>
      </c>
      <c r="H21" s="10">
        <v>177.46</v>
      </c>
      <c r="I21" s="34">
        <v>0</v>
      </c>
      <c r="J21" s="11">
        <f>ROUND(H21*I21,2)</f>
        <v>0</v>
      </c>
    </row>
    <row r="22" spans="1:10" ht="135" x14ac:dyDescent="0.25">
      <c r="A22" s="12"/>
      <c r="B22" s="12"/>
      <c r="C22" s="12"/>
      <c r="D22" s="22" t="s">
        <v>41</v>
      </c>
      <c r="E22" s="12"/>
      <c r="F22" s="12"/>
      <c r="G22" s="12"/>
      <c r="H22" s="12"/>
      <c r="I22" s="12"/>
      <c r="J22" s="12"/>
    </row>
    <row r="23" spans="1:10" ht="22.5" x14ac:dyDescent="0.25">
      <c r="A23" s="8" t="s">
        <v>42</v>
      </c>
      <c r="B23" s="9" t="s">
        <v>14</v>
      </c>
      <c r="C23" s="9" t="s">
        <v>43</v>
      </c>
      <c r="D23" s="22" t="s">
        <v>44</v>
      </c>
      <c r="E23" s="10">
        <v>110.64</v>
      </c>
      <c r="F23" s="10">
        <v>13.38</v>
      </c>
      <c r="G23" s="11">
        <f>ROUND(E23*F23,2)</f>
        <v>1480.36</v>
      </c>
      <c r="H23" s="10">
        <v>110.64</v>
      </c>
      <c r="I23" s="34">
        <v>0</v>
      </c>
      <c r="J23" s="11">
        <f>ROUND(H23*I23,2)</f>
        <v>0</v>
      </c>
    </row>
    <row r="24" spans="1:10" ht="112.5" x14ac:dyDescent="0.25">
      <c r="A24" s="12"/>
      <c r="B24" s="12"/>
      <c r="C24" s="12"/>
      <c r="D24" s="22" t="s">
        <v>45</v>
      </c>
      <c r="E24" s="12"/>
      <c r="F24" s="12"/>
      <c r="G24" s="12"/>
      <c r="H24" s="12"/>
      <c r="I24" s="12"/>
      <c r="J24" s="12"/>
    </row>
    <row r="25" spans="1:10" ht="22.5" x14ac:dyDescent="0.25">
      <c r="A25" s="8" t="s">
        <v>46</v>
      </c>
      <c r="B25" s="9" t="s">
        <v>14</v>
      </c>
      <c r="C25" s="9" t="s">
        <v>43</v>
      </c>
      <c r="D25" s="22" t="s">
        <v>47</v>
      </c>
      <c r="E25" s="10">
        <v>110.64</v>
      </c>
      <c r="F25" s="10">
        <v>24.62</v>
      </c>
      <c r="G25" s="11">
        <f>ROUND(E25*F25,2)</f>
        <v>2723.96</v>
      </c>
      <c r="H25" s="10">
        <v>110.64</v>
      </c>
      <c r="I25" s="34">
        <v>0</v>
      </c>
      <c r="J25" s="11">
        <f>ROUND(H25*I25,2)</f>
        <v>0</v>
      </c>
    </row>
    <row r="26" spans="1:10" ht="90" x14ac:dyDescent="0.25">
      <c r="A26" s="12"/>
      <c r="B26" s="12"/>
      <c r="C26" s="12"/>
      <c r="D26" s="22" t="s">
        <v>48</v>
      </c>
      <c r="E26" s="12"/>
      <c r="F26" s="12"/>
      <c r="G26" s="12"/>
      <c r="H26" s="12"/>
      <c r="I26" s="12"/>
      <c r="J26" s="12"/>
    </row>
    <row r="27" spans="1:10" ht="33.75" x14ac:dyDescent="0.25">
      <c r="A27" s="8" t="s">
        <v>49</v>
      </c>
      <c r="B27" s="9" t="s">
        <v>14</v>
      </c>
      <c r="C27" s="9" t="s">
        <v>43</v>
      </c>
      <c r="D27" s="22" t="s">
        <v>50</v>
      </c>
      <c r="E27" s="10">
        <v>1813.45</v>
      </c>
      <c r="F27" s="10">
        <v>25.33</v>
      </c>
      <c r="G27" s="11">
        <f>ROUND(E27*F27,2)</f>
        <v>45934.69</v>
      </c>
      <c r="H27" s="10">
        <v>1813.45</v>
      </c>
      <c r="I27" s="34">
        <v>0</v>
      </c>
      <c r="J27" s="11">
        <f>ROUND(H27*I27,2)</f>
        <v>0</v>
      </c>
    </row>
    <row r="28" spans="1:10" ht="101.25" x14ac:dyDescent="0.25">
      <c r="A28" s="12"/>
      <c r="B28" s="12"/>
      <c r="C28" s="12"/>
      <c r="D28" s="22" t="s">
        <v>51</v>
      </c>
      <c r="E28" s="12"/>
      <c r="F28" s="12"/>
      <c r="G28" s="12"/>
      <c r="H28" s="12"/>
      <c r="I28" s="12"/>
      <c r="J28" s="12"/>
    </row>
    <row r="29" spans="1:10" ht="22.5" x14ac:dyDescent="0.25">
      <c r="A29" s="8" t="s">
        <v>52</v>
      </c>
      <c r="B29" s="9" t="s">
        <v>14</v>
      </c>
      <c r="C29" s="9" t="s">
        <v>53</v>
      </c>
      <c r="D29" s="22" t="s">
        <v>54</v>
      </c>
      <c r="E29" s="10">
        <v>366.34</v>
      </c>
      <c r="F29" s="10">
        <v>31.64</v>
      </c>
      <c r="G29" s="11">
        <f>ROUND(E29*F29,2)</f>
        <v>11591</v>
      </c>
      <c r="H29" s="10">
        <v>366.34</v>
      </c>
      <c r="I29" s="34">
        <v>0</v>
      </c>
      <c r="J29" s="11">
        <f>ROUND(H29*I29,2)</f>
        <v>0</v>
      </c>
    </row>
    <row r="30" spans="1:10" ht="112.5" x14ac:dyDescent="0.25">
      <c r="A30" s="12"/>
      <c r="B30" s="12"/>
      <c r="C30" s="12"/>
      <c r="D30" s="22" t="s">
        <v>55</v>
      </c>
      <c r="E30" s="12"/>
      <c r="F30" s="12"/>
      <c r="G30" s="12"/>
      <c r="H30" s="12"/>
      <c r="I30" s="12"/>
      <c r="J30" s="12"/>
    </row>
    <row r="31" spans="1:10" ht="22.5" x14ac:dyDescent="0.25">
      <c r="A31" s="8" t="s">
        <v>56</v>
      </c>
      <c r="B31" s="9" t="s">
        <v>14</v>
      </c>
      <c r="C31" s="9" t="s">
        <v>53</v>
      </c>
      <c r="D31" s="22" t="s">
        <v>57</v>
      </c>
      <c r="E31" s="10">
        <v>241.95</v>
      </c>
      <c r="F31" s="10">
        <v>10.53</v>
      </c>
      <c r="G31" s="11">
        <f>ROUND(E31*F31,2)</f>
        <v>2547.73</v>
      </c>
      <c r="H31" s="10">
        <v>241.95</v>
      </c>
      <c r="I31" s="34">
        <v>0</v>
      </c>
      <c r="J31" s="11">
        <f>ROUND(H31*I31,2)</f>
        <v>0</v>
      </c>
    </row>
    <row r="32" spans="1:10" ht="101.25" x14ac:dyDescent="0.25">
      <c r="A32" s="12"/>
      <c r="B32" s="12"/>
      <c r="C32" s="12"/>
      <c r="D32" s="22" t="s">
        <v>58</v>
      </c>
      <c r="E32" s="12"/>
      <c r="F32" s="12"/>
      <c r="G32" s="12"/>
      <c r="H32" s="12"/>
      <c r="I32" s="12"/>
      <c r="J32" s="12"/>
    </row>
    <row r="33" spans="1:10" ht="22.5" x14ac:dyDescent="0.25">
      <c r="A33" s="8" t="s">
        <v>59</v>
      </c>
      <c r="B33" s="9" t="s">
        <v>14</v>
      </c>
      <c r="C33" s="9" t="s">
        <v>60</v>
      </c>
      <c r="D33" s="22" t="s">
        <v>61</v>
      </c>
      <c r="E33" s="10">
        <v>2</v>
      </c>
      <c r="F33" s="10">
        <v>147.43</v>
      </c>
      <c r="G33" s="11">
        <f>ROUND(E33*F33,2)</f>
        <v>294.86</v>
      </c>
      <c r="H33" s="10">
        <v>2</v>
      </c>
      <c r="I33" s="34">
        <v>0</v>
      </c>
      <c r="J33" s="11">
        <f>ROUND(H33*I33,2)</f>
        <v>0</v>
      </c>
    </row>
    <row r="34" spans="1:10" ht="56.25" x14ac:dyDescent="0.25">
      <c r="A34" s="12"/>
      <c r="B34" s="12"/>
      <c r="C34" s="12"/>
      <c r="D34" s="22" t="s">
        <v>62</v>
      </c>
      <c r="E34" s="12"/>
      <c r="F34" s="12"/>
      <c r="G34" s="12"/>
      <c r="H34" s="12"/>
      <c r="I34" s="12"/>
      <c r="J34" s="12"/>
    </row>
    <row r="35" spans="1:10" ht="22.5" x14ac:dyDescent="0.25">
      <c r="A35" s="8" t="s">
        <v>63</v>
      </c>
      <c r="B35" s="9" t="s">
        <v>14</v>
      </c>
      <c r="C35" s="9" t="s">
        <v>60</v>
      </c>
      <c r="D35" s="22" t="s">
        <v>64</v>
      </c>
      <c r="E35" s="10">
        <v>4</v>
      </c>
      <c r="F35" s="10">
        <v>791.5</v>
      </c>
      <c r="G35" s="11">
        <f>ROUND(E35*F35,2)</f>
        <v>3166</v>
      </c>
      <c r="H35" s="10">
        <v>4</v>
      </c>
      <c r="I35" s="34">
        <v>0</v>
      </c>
      <c r="J35" s="11">
        <f>ROUND(H35*I35,2)</f>
        <v>0</v>
      </c>
    </row>
    <row r="36" spans="1:10" ht="90" x14ac:dyDescent="0.25">
      <c r="A36" s="12"/>
      <c r="B36" s="12"/>
      <c r="C36" s="12"/>
      <c r="D36" s="22" t="s">
        <v>65</v>
      </c>
      <c r="E36" s="12"/>
      <c r="F36" s="12"/>
      <c r="G36" s="12"/>
      <c r="H36" s="12"/>
      <c r="I36" s="12"/>
      <c r="J36" s="12"/>
    </row>
    <row r="37" spans="1:10" x14ac:dyDescent="0.25">
      <c r="A37" s="8" t="s">
        <v>66</v>
      </c>
      <c r="B37" s="9" t="s">
        <v>14</v>
      </c>
      <c r="C37" s="9" t="s">
        <v>43</v>
      </c>
      <c r="D37" s="22" t="s">
        <v>67</v>
      </c>
      <c r="E37" s="10">
        <v>25</v>
      </c>
      <c r="F37" s="10">
        <v>21.49</v>
      </c>
      <c r="G37" s="11">
        <f>ROUND(E37*F37,2)</f>
        <v>537.25</v>
      </c>
      <c r="H37" s="10">
        <v>25</v>
      </c>
      <c r="I37" s="34">
        <v>0</v>
      </c>
      <c r="J37" s="11">
        <f>ROUND(H37*I37,2)</f>
        <v>0</v>
      </c>
    </row>
    <row r="38" spans="1:10" ht="146.25" x14ac:dyDescent="0.25">
      <c r="A38" s="12"/>
      <c r="B38" s="12"/>
      <c r="C38" s="12"/>
      <c r="D38" s="22" t="s">
        <v>68</v>
      </c>
      <c r="E38" s="12"/>
      <c r="F38" s="12"/>
      <c r="G38" s="12"/>
      <c r="H38" s="12"/>
      <c r="I38" s="12"/>
      <c r="J38" s="12"/>
    </row>
    <row r="39" spans="1:10" x14ac:dyDescent="0.25">
      <c r="A39" s="8" t="s">
        <v>69</v>
      </c>
      <c r="B39" s="9" t="s">
        <v>14</v>
      </c>
      <c r="C39" s="9" t="s">
        <v>43</v>
      </c>
      <c r="D39" s="22" t="s">
        <v>70</v>
      </c>
      <c r="E39" s="10">
        <v>1924.09</v>
      </c>
      <c r="F39" s="10">
        <v>0.41</v>
      </c>
      <c r="G39" s="11">
        <f>ROUND(E39*F39,2)</f>
        <v>788.88</v>
      </c>
      <c r="H39" s="10">
        <v>1924.09</v>
      </c>
      <c r="I39" s="34">
        <v>0</v>
      </c>
      <c r="J39" s="11">
        <f>ROUND(H39*I39,2)</f>
        <v>0</v>
      </c>
    </row>
    <row r="40" spans="1:10" ht="90" x14ac:dyDescent="0.25">
      <c r="A40" s="12"/>
      <c r="B40" s="12"/>
      <c r="C40" s="12"/>
      <c r="D40" s="22" t="s">
        <v>71</v>
      </c>
      <c r="E40" s="12"/>
      <c r="F40" s="12"/>
      <c r="G40" s="12"/>
      <c r="H40" s="12"/>
      <c r="I40" s="12"/>
      <c r="J40" s="12"/>
    </row>
    <row r="41" spans="1:10" x14ac:dyDescent="0.25">
      <c r="A41" s="12"/>
      <c r="B41" s="12"/>
      <c r="C41" s="12"/>
      <c r="D41" s="27" t="s">
        <v>72</v>
      </c>
      <c r="E41" s="10">
        <v>1</v>
      </c>
      <c r="F41" s="14">
        <f>G21+G23+G25+G27+G29+G31+G33+G35+G37+G39</f>
        <v>69499.509999999995</v>
      </c>
      <c r="G41" s="14">
        <f>ROUND(E41*F41,2)</f>
        <v>69499.509999999995</v>
      </c>
      <c r="H41" s="10">
        <v>1</v>
      </c>
      <c r="I41" s="14">
        <f>J21+J23+J25+J27+J29+J31+J33+J35+J37+J39</f>
        <v>0</v>
      </c>
      <c r="J41" s="14">
        <f>ROUND(H41*I41,2)</f>
        <v>0</v>
      </c>
    </row>
    <row r="42" spans="1:10" ht="1.1499999999999999" customHeight="1" x14ac:dyDescent="0.25">
      <c r="A42" s="15"/>
      <c r="B42" s="15"/>
      <c r="C42" s="15"/>
      <c r="D42" s="28"/>
      <c r="E42" s="15"/>
      <c r="F42" s="15"/>
      <c r="G42" s="15"/>
      <c r="H42" s="15"/>
      <c r="I42" s="15"/>
      <c r="J42" s="15"/>
    </row>
    <row r="43" spans="1:10" x14ac:dyDescent="0.25">
      <c r="A43" s="16" t="s">
        <v>73</v>
      </c>
      <c r="B43" s="16" t="s">
        <v>10</v>
      </c>
      <c r="C43" s="16" t="s">
        <v>11</v>
      </c>
      <c r="D43" s="29" t="s">
        <v>74</v>
      </c>
      <c r="E43" s="17">
        <f t="shared" ref="E43:J43" si="3">E50</f>
        <v>1</v>
      </c>
      <c r="F43" s="17">
        <f t="shared" si="3"/>
        <v>75825</v>
      </c>
      <c r="G43" s="17">
        <f t="shared" si="3"/>
        <v>75825</v>
      </c>
      <c r="H43" s="17">
        <f t="shared" si="3"/>
        <v>1</v>
      </c>
      <c r="I43" s="17">
        <f t="shared" si="3"/>
        <v>0</v>
      </c>
      <c r="J43" s="17">
        <f t="shared" si="3"/>
        <v>0</v>
      </c>
    </row>
    <row r="44" spans="1:10" ht="22.5" x14ac:dyDescent="0.25">
      <c r="A44" s="8" t="s">
        <v>75</v>
      </c>
      <c r="B44" s="9" t="s">
        <v>14</v>
      </c>
      <c r="C44" s="9" t="s">
        <v>53</v>
      </c>
      <c r="D44" s="22" t="s">
        <v>76</v>
      </c>
      <c r="E44" s="10">
        <v>2192.17</v>
      </c>
      <c r="F44" s="10">
        <v>16.59</v>
      </c>
      <c r="G44" s="11">
        <f>ROUND(E44*F44,2)</f>
        <v>36368.1</v>
      </c>
      <c r="H44" s="10">
        <v>2192.17</v>
      </c>
      <c r="I44" s="34">
        <v>0</v>
      </c>
      <c r="J44" s="11">
        <f>ROUND(H44*I44,2)</f>
        <v>0</v>
      </c>
    </row>
    <row r="45" spans="1:10" ht="90" x14ac:dyDescent="0.25">
      <c r="A45" s="12"/>
      <c r="B45" s="12"/>
      <c r="C45" s="12"/>
      <c r="D45" s="22" t="s">
        <v>77</v>
      </c>
      <c r="E45" s="12"/>
      <c r="F45" s="12"/>
      <c r="G45" s="12"/>
      <c r="H45" s="12"/>
      <c r="I45" s="12"/>
      <c r="J45" s="12"/>
    </row>
    <row r="46" spans="1:10" ht="22.5" x14ac:dyDescent="0.25">
      <c r="A46" s="8" t="s">
        <v>78</v>
      </c>
      <c r="B46" s="9" t="s">
        <v>14</v>
      </c>
      <c r="C46" s="9" t="s">
        <v>53</v>
      </c>
      <c r="D46" s="22" t="s">
        <v>79</v>
      </c>
      <c r="E46" s="10">
        <v>967.16</v>
      </c>
      <c r="F46" s="10">
        <v>31.41</v>
      </c>
      <c r="G46" s="11">
        <f>ROUND(E46*F46,2)</f>
        <v>30378.5</v>
      </c>
      <c r="H46" s="10">
        <v>967.16</v>
      </c>
      <c r="I46" s="34">
        <v>0</v>
      </c>
      <c r="J46" s="11">
        <f>ROUND(H46*I46,2)</f>
        <v>0</v>
      </c>
    </row>
    <row r="47" spans="1:10" ht="90" x14ac:dyDescent="0.25">
      <c r="A47" s="12"/>
      <c r="B47" s="12"/>
      <c r="C47" s="12"/>
      <c r="D47" s="22" t="s">
        <v>80</v>
      </c>
      <c r="E47" s="12"/>
      <c r="F47" s="12"/>
      <c r="G47" s="12"/>
      <c r="H47" s="12"/>
      <c r="I47" s="12"/>
      <c r="J47" s="12"/>
    </row>
    <row r="48" spans="1:10" ht="22.5" x14ac:dyDescent="0.25">
      <c r="A48" s="8" t="s">
        <v>81</v>
      </c>
      <c r="B48" s="9" t="s">
        <v>14</v>
      </c>
      <c r="C48" s="9" t="s">
        <v>53</v>
      </c>
      <c r="D48" s="22" t="s">
        <v>82</v>
      </c>
      <c r="E48" s="10">
        <v>160</v>
      </c>
      <c r="F48" s="10">
        <v>56.74</v>
      </c>
      <c r="G48" s="11">
        <f>ROUND(E48*F48,2)</f>
        <v>9078.4</v>
      </c>
      <c r="H48" s="10">
        <v>160</v>
      </c>
      <c r="I48" s="34">
        <v>0</v>
      </c>
      <c r="J48" s="11">
        <f>ROUND(H48*I48,2)</f>
        <v>0</v>
      </c>
    </row>
    <row r="49" spans="1:10" ht="78.75" x14ac:dyDescent="0.25">
      <c r="A49" s="12"/>
      <c r="B49" s="12"/>
      <c r="C49" s="12"/>
      <c r="D49" s="22" t="s">
        <v>83</v>
      </c>
      <c r="E49" s="12"/>
      <c r="F49" s="12"/>
      <c r="G49" s="12"/>
      <c r="H49" s="12"/>
      <c r="I49" s="12"/>
      <c r="J49" s="12"/>
    </row>
    <row r="50" spans="1:10" x14ac:dyDescent="0.25">
      <c r="A50" s="12"/>
      <c r="B50" s="12"/>
      <c r="C50" s="12"/>
      <c r="D50" s="27" t="s">
        <v>84</v>
      </c>
      <c r="E50" s="10">
        <v>1</v>
      </c>
      <c r="F50" s="14">
        <f>G44+G46+G48</f>
        <v>75825</v>
      </c>
      <c r="G50" s="14">
        <f>ROUND(E50*F50,2)</f>
        <v>75825</v>
      </c>
      <c r="H50" s="10">
        <v>1</v>
      </c>
      <c r="I50" s="14">
        <f>J44+J46+J48</f>
        <v>0</v>
      </c>
      <c r="J50" s="14">
        <f>ROUND(H50*I50,2)</f>
        <v>0</v>
      </c>
    </row>
    <row r="51" spans="1:10" ht="1.1499999999999999" customHeight="1" x14ac:dyDescent="0.25">
      <c r="A51" s="15"/>
      <c r="B51" s="15"/>
      <c r="C51" s="15"/>
      <c r="D51" s="28"/>
      <c r="E51" s="15"/>
      <c r="F51" s="15"/>
      <c r="G51" s="15"/>
      <c r="H51" s="15"/>
      <c r="I51" s="15"/>
      <c r="J51" s="15"/>
    </row>
    <row r="52" spans="1:10" x14ac:dyDescent="0.25">
      <c r="A52" s="16" t="s">
        <v>85</v>
      </c>
      <c r="B52" s="16" t="s">
        <v>10</v>
      </c>
      <c r="C52" s="16" t="s">
        <v>11</v>
      </c>
      <c r="D52" s="29" t="s">
        <v>86</v>
      </c>
      <c r="E52" s="17">
        <f t="shared" ref="E52:J52" si="4">E59</f>
        <v>1</v>
      </c>
      <c r="F52" s="17">
        <f t="shared" si="4"/>
        <v>62701.82</v>
      </c>
      <c r="G52" s="17">
        <f t="shared" si="4"/>
        <v>62701.82</v>
      </c>
      <c r="H52" s="17">
        <f t="shared" si="4"/>
        <v>1</v>
      </c>
      <c r="I52" s="17">
        <f t="shared" si="4"/>
        <v>0</v>
      </c>
      <c r="J52" s="17">
        <f t="shared" si="4"/>
        <v>0</v>
      </c>
    </row>
    <row r="53" spans="1:10" ht="45" x14ac:dyDescent="0.25">
      <c r="A53" s="8" t="s">
        <v>87</v>
      </c>
      <c r="B53" s="9" t="s">
        <v>14</v>
      </c>
      <c r="C53" s="9" t="s">
        <v>39</v>
      </c>
      <c r="D53" s="22" t="s">
        <v>88</v>
      </c>
      <c r="E53" s="10">
        <v>189.1</v>
      </c>
      <c r="F53" s="10">
        <v>286.16000000000003</v>
      </c>
      <c r="G53" s="11">
        <f>ROUND(E53*F53,2)</f>
        <v>54112.86</v>
      </c>
      <c r="H53" s="10">
        <v>189.1</v>
      </c>
      <c r="I53" s="34">
        <v>0</v>
      </c>
      <c r="J53" s="11">
        <f>ROUND(H53*I53,2)</f>
        <v>0</v>
      </c>
    </row>
    <row r="54" spans="1:10" ht="135" x14ac:dyDescent="0.25">
      <c r="A54" s="12"/>
      <c r="B54" s="12"/>
      <c r="C54" s="12"/>
      <c r="D54" s="22" t="s">
        <v>89</v>
      </c>
      <c r="E54" s="12"/>
      <c r="F54" s="12"/>
      <c r="G54" s="12"/>
      <c r="H54" s="12"/>
      <c r="I54" s="12"/>
      <c r="J54" s="12"/>
    </row>
    <row r="55" spans="1:10" x14ac:dyDescent="0.25">
      <c r="A55" s="8" t="s">
        <v>90</v>
      </c>
      <c r="B55" s="9" t="s">
        <v>14</v>
      </c>
      <c r="C55" s="9" t="s">
        <v>91</v>
      </c>
      <c r="D55" s="22" t="s">
        <v>92</v>
      </c>
      <c r="E55" s="10">
        <v>2238.9</v>
      </c>
      <c r="F55" s="10">
        <v>2.23</v>
      </c>
      <c r="G55" s="11">
        <f>ROUND(E55*F55,2)</f>
        <v>4992.75</v>
      </c>
      <c r="H55" s="10">
        <v>2238.9</v>
      </c>
      <c r="I55" s="34">
        <v>0</v>
      </c>
      <c r="J55" s="11">
        <f>ROUND(H55*I55,2)</f>
        <v>0</v>
      </c>
    </row>
    <row r="56" spans="1:10" ht="112.5" x14ac:dyDescent="0.25">
      <c r="A56" s="12"/>
      <c r="B56" s="12"/>
      <c r="C56" s="12"/>
      <c r="D56" s="22" t="s">
        <v>93</v>
      </c>
      <c r="E56" s="12"/>
      <c r="F56" s="12"/>
      <c r="G56" s="12"/>
      <c r="H56" s="12"/>
      <c r="I56" s="12"/>
      <c r="J56" s="12"/>
    </row>
    <row r="57" spans="1:10" ht="22.5" x14ac:dyDescent="0.25">
      <c r="A57" s="8" t="s">
        <v>94</v>
      </c>
      <c r="B57" s="9" t="s">
        <v>14</v>
      </c>
      <c r="C57" s="9" t="s">
        <v>43</v>
      </c>
      <c r="D57" s="22" t="s">
        <v>95</v>
      </c>
      <c r="E57" s="10">
        <v>56.92</v>
      </c>
      <c r="F57" s="10">
        <v>63.18</v>
      </c>
      <c r="G57" s="11">
        <f>ROUND(E57*F57,2)</f>
        <v>3596.21</v>
      </c>
      <c r="H57" s="10">
        <v>56.92</v>
      </c>
      <c r="I57" s="34">
        <v>0</v>
      </c>
      <c r="J57" s="11">
        <f>ROUND(H57*I57,2)</f>
        <v>0</v>
      </c>
    </row>
    <row r="58" spans="1:10" ht="45" x14ac:dyDescent="0.25">
      <c r="A58" s="12"/>
      <c r="B58" s="12"/>
      <c r="C58" s="12"/>
      <c r="D58" s="22" t="s">
        <v>96</v>
      </c>
      <c r="E58" s="12"/>
      <c r="F58" s="12"/>
      <c r="G58" s="12"/>
      <c r="H58" s="12"/>
      <c r="I58" s="12"/>
      <c r="J58" s="12"/>
    </row>
    <row r="59" spans="1:10" x14ac:dyDescent="0.25">
      <c r="A59" s="12"/>
      <c r="B59" s="12"/>
      <c r="C59" s="12"/>
      <c r="D59" s="27" t="s">
        <v>97</v>
      </c>
      <c r="E59" s="10">
        <v>1</v>
      </c>
      <c r="F59" s="14">
        <f>G53+G55+G57</f>
        <v>62701.82</v>
      </c>
      <c r="G59" s="14">
        <f>ROUND(E59*F59,2)</f>
        <v>62701.82</v>
      </c>
      <c r="H59" s="10">
        <v>1</v>
      </c>
      <c r="I59" s="14">
        <f>J53+J55+J57</f>
        <v>0</v>
      </c>
      <c r="J59" s="14">
        <f>ROUND(H59*I59,2)</f>
        <v>0</v>
      </c>
    </row>
    <row r="60" spans="1:10" ht="1.1499999999999999" customHeight="1" x14ac:dyDescent="0.25">
      <c r="A60" s="15"/>
      <c r="B60" s="15"/>
      <c r="C60" s="15"/>
      <c r="D60" s="28"/>
      <c r="E60" s="15"/>
      <c r="F60" s="15"/>
      <c r="G60" s="15"/>
      <c r="H60" s="15"/>
      <c r="I60" s="15"/>
      <c r="J60" s="15"/>
    </row>
    <row r="61" spans="1:10" x14ac:dyDescent="0.25">
      <c r="A61" s="16" t="s">
        <v>98</v>
      </c>
      <c r="B61" s="16" t="s">
        <v>10</v>
      </c>
      <c r="C61" s="16" t="s">
        <v>11</v>
      </c>
      <c r="D61" s="29" t="s">
        <v>99</v>
      </c>
      <c r="E61" s="17">
        <f t="shared" ref="E61:J61" si="5">E109</f>
        <v>1</v>
      </c>
      <c r="F61" s="17">
        <f t="shared" si="5"/>
        <v>297086.96000000002</v>
      </c>
      <c r="G61" s="17">
        <f t="shared" si="5"/>
        <v>297086.96000000002</v>
      </c>
      <c r="H61" s="17">
        <f t="shared" si="5"/>
        <v>1</v>
      </c>
      <c r="I61" s="17">
        <f t="shared" si="5"/>
        <v>0</v>
      </c>
      <c r="J61" s="17">
        <f t="shared" si="5"/>
        <v>0</v>
      </c>
    </row>
    <row r="62" spans="1:10" x14ac:dyDescent="0.25">
      <c r="A62" s="18" t="s">
        <v>100</v>
      </c>
      <c r="B62" s="18" t="s">
        <v>10</v>
      </c>
      <c r="C62" s="18" t="s">
        <v>11</v>
      </c>
      <c r="D62" s="30" t="s">
        <v>101</v>
      </c>
      <c r="E62" s="19">
        <f t="shared" ref="E62:J62" si="6">E73</f>
        <v>1</v>
      </c>
      <c r="F62" s="19">
        <f t="shared" si="6"/>
        <v>65217.2</v>
      </c>
      <c r="G62" s="19">
        <f t="shared" si="6"/>
        <v>65217.2</v>
      </c>
      <c r="H62" s="19">
        <f t="shared" si="6"/>
        <v>1</v>
      </c>
      <c r="I62" s="19">
        <f t="shared" si="6"/>
        <v>0</v>
      </c>
      <c r="J62" s="19">
        <f t="shared" si="6"/>
        <v>0</v>
      </c>
    </row>
    <row r="63" spans="1:10" ht="22.5" x14ac:dyDescent="0.25">
      <c r="A63" s="8" t="s">
        <v>102</v>
      </c>
      <c r="B63" s="9" t="s">
        <v>14</v>
      </c>
      <c r="C63" s="9" t="s">
        <v>53</v>
      </c>
      <c r="D63" s="22" t="s">
        <v>103</v>
      </c>
      <c r="E63" s="10">
        <v>35.78</v>
      </c>
      <c r="F63" s="10">
        <v>83.82</v>
      </c>
      <c r="G63" s="11">
        <f>ROUND(E63*F63,2)</f>
        <v>2999.08</v>
      </c>
      <c r="H63" s="10">
        <v>35.78</v>
      </c>
      <c r="I63" s="34">
        <v>0</v>
      </c>
      <c r="J63" s="11">
        <f>ROUND(H63*I63,2)</f>
        <v>0</v>
      </c>
    </row>
    <row r="64" spans="1:10" ht="123.75" x14ac:dyDescent="0.25">
      <c r="A64" s="12"/>
      <c r="B64" s="12"/>
      <c r="C64" s="12"/>
      <c r="D64" s="22" t="s">
        <v>104</v>
      </c>
      <c r="E64" s="12"/>
      <c r="F64" s="12"/>
      <c r="G64" s="12"/>
      <c r="H64" s="12"/>
      <c r="I64" s="12"/>
      <c r="J64" s="12"/>
    </row>
    <row r="65" spans="1:10" ht="33.75" x14ac:dyDescent="0.25">
      <c r="A65" s="8" t="s">
        <v>105</v>
      </c>
      <c r="B65" s="9" t="s">
        <v>14</v>
      </c>
      <c r="C65" s="9" t="s">
        <v>53</v>
      </c>
      <c r="D65" s="22" t="s">
        <v>106</v>
      </c>
      <c r="E65" s="10">
        <v>80.34</v>
      </c>
      <c r="F65" s="10">
        <v>120.13</v>
      </c>
      <c r="G65" s="11">
        <f>ROUND(E65*F65,2)</f>
        <v>9651.24</v>
      </c>
      <c r="H65" s="10">
        <v>80.34</v>
      </c>
      <c r="I65" s="34">
        <v>0</v>
      </c>
      <c r="J65" s="11">
        <f>ROUND(H65*I65,2)</f>
        <v>0</v>
      </c>
    </row>
    <row r="66" spans="1:10" ht="157.5" x14ac:dyDescent="0.25">
      <c r="A66" s="12"/>
      <c r="B66" s="12"/>
      <c r="C66" s="12"/>
      <c r="D66" s="22" t="s">
        <v>107</v>
      </c>
      <c r="E66" s="12"/>
      <c r="F66" s="12"/>
      <c r="G66" s="12"/>
      <c r="H66" s="12"/>
      <c r="I66" s="12"/>
      <c r="J66" s="12"/>
    </row>
    <row r="67" spans="1:10" ht="22.5" x14ac:dyDescent="0.25">
      <c r="A67" s="8" t="s">
        <v>108</v>
      </c>
      <c r="B67" s="9" t="s">
        <v>14</v>
      </c>
      <c r="C67" s="9" t="s">
        <v>53</v>
      </c>
      <c r="D67" s="22" t="s">
        <v>109</v>
      </c>
      <c r="E67" s="10">
        <v>210.07</v>
      </c>
      <c r="F67" s="10">
        <v>115.72</v>
      </c>
      <c r="G67" s="11">
        <f>ROUND(E67*F67,2)</f>
        <v>24309.3</v>
      </c>
      <c r="H67" s="10">
        <v>210.07</v>
      </c>
      <c r="I67" s="34">
        <v>0</v>
      </c>
      <c r="J67" s="11">
        <f>ROUND(H67*I67,2)</f>
        <v>0</v>
      </c>
    </row>
    <row r="68" spans="1:10" ht="168.75" x14ac:dyDescent="0.25">
      <c r="A68" s="12"/>
      <c r="B68" s="12"/>
      <c r="C68" s="12"/>
      <c r="D68" s="22" t="s">
        <v>110</v>
      </c>
      <c r="E68" s="12"/>
      <c r="F68" s="12"/>
      <c r="G68" s="12"/>
      <c r="H68" s="12"/>
      <c r="I68" s="12"/>
      <c r="J68" s="12"/>
    </row>
    <row r="69" spans="1:10" ht="22.5" x14ac:dyDescent="0.25">
      <c r="A69" s="8" t="s">
        <v>111</v>
      </c>
      <c r="B69" s="9" t="s">
        <v>14</v>
      </c>
      <c r="C69" s="9" t="s">
        <v>53</v>
      </c>
      <c r="D69" s="22" t="s">
        <v>112</v>
      </c>
      <c r="E69" s="10">
        <v>235.15</v>
      </c>
      <c r="F69" s="10">
        <v>110.85</v>
      </c>
      <c r="G69" s="11">
        <f>ROUND(E69*F69,2)</f>
        <v>26066.38</v>
      </c>
      <c r="H69" s="10">
        <v>235.15</v>
      </c>
      <c r="I69" s="34">
        <v>0</v>
      </c>
      <c r="J69" s="11">
        <f>ROUND(H69*I69,2)</f>
        <v>0</v>
      </c>
    </row>
    <row r="70" spans="1:10" ht="146.25" x14ac:dyDescent="0.25">
      <c r="A70" s="12"/>
      <c r="B70" s="12"/>
      <c r="C70" s="12"/>
      <c r="D70" s="22" t="s">
        <v>113</v>
      </c>
      <c r="E70" s="12"/>
      <c r="F70" s="12"/>
      <c r="G70" s="12"/>
      <c r="H70" s="12"/>
      <c r="I70" s="12"/>
      <c r="J70" s="12"/>
    </row>
    <row r="71" spans="1:10" ht="22.5" x14ac:dyDescent="0.25">
      <c r="A71" s="8" t="s">
        <v>114</v>
      </c>
      <c r="B71" s="9" t="s">
        <v>14</v>
      </c>
      <c r="C71" s="9" t="s">
        <v>53</v>
      </c>
      <c r="D71" s="22" t="s">
        <v>115</v>
      </c>
      <c r="E71" s="10">
        <v>16.760000000000002</v>
      </c>
      <c r="F71" s="10">
        <v>130.74</v>
      </c>
      <c r="G71" s="11">
        <f>ROUND(E71*F71,2)</f>
        <v>2191.1999999999998</v>
      </c>
      <c r="H71" s="10">
        <v>16.760000000000002</v>
      </c>
      <c r="I71" s="34">
        <v>0</v>
      </c>
      <c r="J71" s="11">
        <f>ROUND(H71*I71,2)</f>
        <v>0</v>
      </c>
    </row>
    <row r="72" spans="1:10" ht="146.25" x14ac:dyDescent="0.25">
      <c r="A72" s="12"/>
      <c r="B72" s="12"/>
      <c r="C72" s="12"/>
      <c r="D72" s="22" t="s">
        <v>116</v>
      </c>
      <c r="E72" s="12"/>
      <c r="F72" s="12"/>
      <c r="G72" s="12"/>
      <c r="H72" s="12"/>
      <c r="I72" s="12"/>
      <c r="J72" s="12"/>
    </row>
    <row r="73" spans="1:10" x14ac:dyDescent="0.25">
      <c r="A73" s="12"/>
      <c r="B73" s="12"/>
      <c r="C73" s="12"/>
      <c r="D73" s="27" t="s">
        <v>117</v>
      </c>
      <c r="E73" s="10">
        <v>1</v>
      </c>
      <c r="F73" s="14">
        <f>G63+G65+G67+G69+G71</f>
        <v>65217.2</v>
      </c>
      <c r="G73" s="14">
        <f>ROUND(E73*F73,2)</f>
        <v>65217.2</v>
      </c>
      <c r="H73" s="10">
        <v>1</v>
      </c>
      <c r="I73" s="14">
        <f>J63+J65+J67+J69+J71</f>
        <v>0</v>
      </c>
      <c r="J73" s="14">
        <f>ROUND(H73*I73,2)</f>
        <v>0</v>
      </c>
    </row>
    <row r="74" spans="1:10" ht="1.1499999999999999" customHeight="1" x14ac:dyDescent="0.25">
      <c r="A74" s="15"/>
      <c r="B74" s="15"/>
      <c r="C74" s="15"/>
      <c r="D74" s="28"/>
      <c r="E74" s="15"/>
      <c r="F74" s="15"/>
      <c r="G74" s="15"/>
      <c r="H74" s="15"/>
      <c r="I74" s="15"/>
      <c r="J74" s="15"/>
    </row>
    <row r="75" spans="1:10" x14ac:dyDescent="0.25">
      <c r="A75" s="18" t="s">
        <v>118</v>
      </c>
      <c r="B75" s="18" t="s">
        <v>10</v>
      </c>
      <c r="C75" s="18" t="s">
        <v>11</v>
      </c>
      <c r="D75" s="30" t="s">
        <v>119</v>
      </c>
      <c r="E75" s="19">
        <f t="shared" ref="E75:J75" si="7">E86</f>
        <v>1</v>
      </c>
      <c r="F75" s="19">
        <f t="shared" si="7"/>
        <v>155966.85999999999</v>
      </c>
      <c r="G75" s="19">
        <f t="shared" si="7"/>
        <v>155966.85999999999</v>
      </c>
      <c r="H75" s="19">
        <f t="shared" si="7"/>
        <v>1</v>
      </c>
      <c r="I75" s="19">
        <f t="shared" si="7"/>
        <v>0</v>
      </c>
      <c r="J75" s="19">
        <f t="shared" si="7"/>
        <v>0</v>
      </c>
    </row>
    <row r="76" spans="1:10" x14ac:dyDescent="0.25">
      <c r="A76" s="8" t="s">
        <v>120</v>
      </c>
      <c r="B76" s="9" t="s">
        <v>14</v>
      </c>
      <c r="C76" s="9" t="s">
        <v>43</v>
      </c>
      <c r="D76" s="22" t="s">
        <v>121</v>
      </c>
      <c r="E76" s="10">
        <v>45.6</v>
      </c>
      <c r="F76" s="10">
        <v>12.47</v>
      </c>
      <c r="G76" s="11">
        <f>ROUND(E76*F76,2)</f>
        <v>568.63</v>
      </c>
      <c r="H76" s="10">
        <v>45.6</v>
      </c>
      <c r="I76" s="34">
        <v>0</v>
      </c>
      <c r="J76" s="11">
        <f>ROUND(H76*I76,2)</f>
        <v>0</v>
      </c>
    </row>
    <row r="77" spans="1:10" ht="33.75" x14ac:dyDescent="0.25">
      <c r="A77" s="12"/>
      <c r="B77" s="12"/>
      <c r="C77" s="12"/>
      <c r="D77" s="22" t="s">
        <v>122</v>
      </c>
      <c r="E77" s="12"/>
      <c r="F77" s="12"/>
      <c r="G77" s="12"/>
      <c r="H77" s="12"/>
      <c r="I77" s="12"/>
      <c r="J77" s="12"/>
    </row>
    <row r="78" spans="1:10" ht="22.5" x14ac:dyDescent="0.25">
      <c r="A78" s="8" t="s">
        <v>123</v>
      </c>
      <c r="B78" s="9" t="s">
        <v>14</v>
      </c>
      <c r="C78" s="9" t="s">
        <v>43</v>
      </c>
      <c r="D78" s="22" t="s">
        <v>124</v>
      </c>
      <c r="E78" s="10">
        <v>203.23</v>
      </c>
      <c r="F78" s="10">
        <v>22.27</v>
      </c>
      <c r="G78" s="11">
        <f>ROUND(E78*F78,2)</f>
        <v>4525.93</v>
      </c>
      <c r="H78" s="10">
        <v>203.23</v>
      </c>
      <c r="I78" s="34">
        <v>0</v>
      </c>
      <c r="J78" s="11">
        <f>ROUND(H78*I78,2)</f>
        <v>0</v>
      </c>
    </row>
    <row r="79" spans="1:10" ht="33.75" x14ac:dyDescent="0.25">
      <c r="A79" s="12"/>
      <c r="B79" s="12"/>
      <c r="C79" s="12"/>
      <c r="D79" s="22" t="s">
        <v>125</v>
      </c>
      <c r="E79" s="12"/>
      <c r="F79" s="12"/>
      <c r="G79" s="12"/>
      <c r="H79" s="12"/>
      <c r="I79" s="12"/>
      <c r="J79" s="12"/>
    </row>
    <row r="80" spans="1:10" ht="22.5" x14ac:dyDescent="0.25">
      <c r="A80" s="8" t="s">
        <v>126</v>
      </c>
      <c r="B80" s="9" t="s">
        <v>14</v>
      </c>
      <c r="C80" s="9" t="s">
        <v>43</v>
      </c>
      <c r="D80" s="22" t="s">
        <v>127</v>
      </c>
      <c r="E80" s="10">
        <v>371.65</v>
      </c>
      <c r="F80" s="10">
        <v>29.13</v>
      </c>
      <c r="G80" s="11">
        <f>ROUND(E80*F80,2)</f>
        <v>10826.16</v>
      </c>
      <c r="H80" s="10">
        <v>371.65</v>
      </c>
      <c r="I80" s="34">
        <v>0</v>
      </c>
      <c r="J80" s="11">
        <f>ROUND(H80*I80,2)</f>
        <v>0</v>
      </c>
    </row>
    <row r="81" spans="1:10" ht="33.75" x14ac:dyDescent="0.25">
      <c r="A81" s="12"/>
      <c r="B81" s="12"/>
      <c r="C81" s="12"/>
      <c r="D81" s="22" t="s">
        <v>128</v>
      </c>
      <c r="E81" s="12"/>
      <c r="F81" s="12"/>
      <c r="G81" s="12"/>
      <c r="H81" s="12"/>
      <c r="I81" s="12"/>
      <c r="J81" s="12"/>
    </row>
    <row r="82" spans="1:10" x14ac:dyDescent="0.25">
      <c r="A82" s="8" t="s">
        <v>129</v>
      </c>
      <c r="B82" s="9" t="s">
        <v>14</v>
      </c>
      <c r="C82" s="9" t="s">
        <v>43</v>
      </c>
      <c r="D82" s="22" t="s">
        <v>130</v>
      </c>
      <c r="E82" s="10">
        <v>783.48</v>
      </c>
      <c r="F82" s="10">
        <v>46.35</v>
      </c>
      <c r="G82" s="11">
        <f>ROUND(E82*F82,2)</f>
        <v>36314.300000000003</v>
      </c>
      <c r="H82" s="10">
        <v>783.48</v>
      </c>
      <c r="I82" s="34">
        <v>0</v>
      </c>
      <c r="J82" s="11">
        <f>ROUND(H82*I82,2)</f>
        <v>0</v>
      </c>
    </row>
    <row r="83" spans="1:10" ht="56.25" x14ac:dyDescent="0.25">
      <c r="A83" s="12"/>
      <c r="B83" s="12"/>
      <c r="C83" s="12"/>
      <c r="D83" s="22" t="s">
        <v>131</v>
      </c>
      <c r="E83" s="12"/>
      <c r="F83" s="12"/>
      <c r="G83" s="12"/>
      <c r="H83" s="12"/>
      <c r="I83" s="12"/>
      <c r="J83" s="12"/>
    </row>
    <row r="84" spans="1:10" x14ac:dyDescent="0.25">
      <c r="A84" s="8" t="s">
        <v>132</v>
      </c>
      <c r="B84" s="9" t="s">
        <v>14</v>
      </c>
      <c r="C84" s="9" t="s">
        <v>53</v>
      </c>
      <c r="D84" s="22" t="s">
        <v>133</v>
      </c>
      <c r="E84" s="10">
        <v>2676.26</v>
      </c>
      <c r="F84" s="10">
        <v>38.76</v>
      </c>
      <c r="G84" s="11">
        <f>ROUND(E84*F84,2)</f>
        <v>103731.84</v>
      </c>
      <c r="H84" s="10">
        <v>2676.26</v>
      </c>
      <c r="I84" s="34">
        <v>0</v>
      </c>
      <c r="J84" s="11">
        <f>ROUND(H84*I84,2)</f>
        <v>0</v>
      </c>
    </row>
    <row r="85" spans="1:10" ht="45" x14ac:dyDescent="0.25">
      <c r="A85" s="12"/>
      <c r="B85" s="12"/>
      <c r="C85" s="12"/>
      <c r="D85" s="22" t="s">
        <v>134</v>
      </c>
      <c r="E85" s="12"/>
      <c r="F85" s="12"/>
      <c r="G85" s="12"/>
      <c r="H85" s="12"/>
      <c r="I85" s="12"/>
      <c r="J85" s="12"/>
    </row>
    <row r="86" spans="1:10" x14ac:dyDescent="0.25">
      <c r="A86" s="12"/>
      <c r="B86" s="12"/>
      <c r="C86" s="12"/>
      <c r="D86" s="27" t="s">
        <v>135</v>
      </c>
      <c r="E86" s="10">
        <v>1</v>
      </c>
      <c r="F86" s="14">
        <f>G76+G78+G80+G82+G84</f>
        <v>155966.85999999999</v>
      </c>
      <c r="G86" s="14">
        <f>ROUND(E86*F86,2)</f>
        <v>155966.85999999999</v>
      </c>
      <c r="H86" s="10">
        <v>1</v>
      </c>
      <c r="I86" s="14">
        <f>J76+J78+J80+J82+J84</f>
        <v>0</v>
      </c>
      <c r="J86" s="14">
        <f>ROUND(H86*I86,2)</f>
        <v>0</v>
      </c>
    </row>
    <row r="87" spans="1:10" ht="1.1499999999999999" customHeight="1" x14ac:dyDescent="0.25">
      <c r="A87" s="15"/>
      <c r="B87" s="15"/>
      <c r="C87" s="15"/>
      <c r="D87" s="28"/>
      <c r="E87" s="15"/>
      <c r="F87" s="15"/>
      <c r="G87" s="15"/>
      <c r="H87" s="15"/>
      <c r="I87" s="15"/>
      <c r="J87" s="15"/>
    </row>
    <row r="88" spans="1:10" x14ac:dyDescent="0.25">
      <c r="A88" s="18" t="s">
        <v>136</v>
      </c>
      <c r="B88" s="18" t="s">
        <v>10</v>
      </c>
      <c r="C88" s="18" t="s">
        <v>11</v>
      </c>
      <c r="D88" s="30" t="s">
        <v>137</v>
      </c>
      <c r="E88" s="19">
        <f t="shared" ref="E88:J88" si="8">E91</f>
        <v>1</v>
      </c>
      <c r="F88" s="19">
        <f t="shared" si="8"/>
        <v>51792.42</v>
      </c>
      <c r="G88" s="19">
        <f t="shared" si="8"/>
        <v>51792.42</v>
      </c>
      <c r="H88" s="19">
        <f t="shared" si="8"/>
        <v>1</v>
      </c>
      <c r="I88" s="19">
        <f t="shared" si="8"/>
        <v>0</v>
      </c>
      <c r="J88" s="19">
        <f t="shared" si="8"/>
        <v>0</v>
      </c>
    </row>
    <row r="89" spans="1:10" x14ac:dyDescent="0.25">
      <c r="A89" s="8" t="s">
        <v>138</v>
      </c>
      <c r="B89" s="9" t="s">
        <v>14</v>
      </c>
      <c r="C89" s="9" t="s">
        <v>91</v>
      </c>
      <c r="D89" s="22" t="s">
        <v>139</v>
      </c>
      <c r="E89" s="10">
        <v>38651.06</v>
      </c>
      <c r="F89" s="10">
        <v>1.34</v>
      </c>
      <c r="G89" s="11">
        <f>ROUND(E89*F89,2)</f>
        <v>51792.42</v>
      </c>
      <c r="H89" s="10">
        <v>38651.06</v>
      </c>
      <c r="I89" s="34">
        <v>0</v>
      </c>
      <c r="J89" s="11">
        <f>ROUND(H89*I89,2)</f>
        <v>0</v>
      </c>
    </row>
    <row r="90" spans="1:10" ht="90" x14ac:dyDescent="0.25">
      <c r="A90" s="12"/>
      <c r="B90" s="12"/>
      <c r="C90" s="12"/>
      <c r="D90" s="22" t="s">
        <v>140</v>
      </c>
      <c r="E90" s="12"/>
      <c r="F90" s="12"/>
      <c r="G90" s="12"/>
      <c r="H90" s="12"/>
      <c r="I90" s="12"/>
      <c r="J90" s="12"/>
    </row>
    <row r="91" spans="1:10" x14ac:dyDescent="0.25">
      <c r="A91" s="12"/>
      <c r="B91" s="12"/>
      <c r="C91" s="12"/>
      <c r="D91" s="27" t="s">
        <v>141</v>
      </c>
      <c r="E91" s="10">
        <v>1</v>
      </c>
      <c r="F91" s="14">
        <f>G89</f>
        <v>51792.42</v>
      </c>
      <c r="G91" s="14">
        <f>ROUND(E91*F91,2)</f>
        <v>51792.42</v>
      </c>
      <c r="H91" s="10">
        <v>1</v>
      </c>
      <c r="I91" s="14">
        <f>J89</f>
        <v>0</v>
      </c>
      <c r="J91" s="14">
        <f>ROUND(H91*I91,2)</f>
        <v>0</v>
      </c>
    </row>
    <row r="92" spans="1:10" ht="1.1499999999999999" customHeight="1" x14ac:dyDescent="0.25">
      <c r="A92" s="15"/>
      <c r="B92" s="15"/>
      <c r="C92" s="15"/>
      <c r="D92" s="28"/>
      <c r="E92" s="15"/>
      <c r="F92" s="15"/>
      <c r="G92" s="15"/>
      <c r="H92" s="15"/>
      <c r="I92" s="15"/>
      <c r="J92" s="15"/>
    </row>
    <row r="93" spans="1:10" x14ac:dyDescent="0.25">
      <c r="A93" s="18" t="s">
        <v>142</v>
      </c>
      <c r="B93" s="18" t="s">
        <v>10</v>
      </c>
      <c r="C93" s="18" t="s">
        <v>11</v>
      </c>
      <c r="D93" s="30" t="s">
        <v>143</v>
      </c>
      <c r="E93" s="19">
        <f t="shared" ref="E93:J93" si="9">E100</f>
        <v>1</v>
      </c>
      <c r="F93" s="19">
        <f t="shared" si="9"/>
        <v>17049.05</v>
      </c>
      <c r="G93" s="19">
        <f t="shared" si="9"/>
        <v>17049.05</v>
      </c>
      <c r="H93" s="19">
        <f t="shared" si="9"/>
        <v>1</v>
      </c>
      <c r="I93" s="19">
        <f t="shared" si="9"/>
        <v>0</v>
      </c>
      <c r="J93" s="19">
        <f t="shared" si="9"/>
        <v>0</v>
      </c>
    </row>
    <row r="94" spans="1:10" ht="22.5" x14ac:dyDescent="0.25">
      <c r="A94" s="8" t="s">
        <v>144</v>
      </c>
      <c r="B94" s="9" t="s">
        <v>14</v>
      </c>
      <c r="C94" s="9" t="s">
        <v>43</v>
      </c>
      <c r="D94" s="22" t="s">
        <v>145</v>
      </c>
      <c r="E94" s="10">
        <v>273.60000000000002</v>
      </c>
      <c r="F94" s="10">
        <v>27.29</v>
      </c>
      <c r="G94" s="11">
        <f>ROUND(E94*F94,2)</f>
        <v>7466.54</v>
      </c>
      <c r="H94" s="10">
        <v>273.60000000000002</v>
      </c>
      <c r="I94" s="34">
        <v>0</v>
      </c>
      <c r="J94" s="11">
        <f>ROUND(H94*I94,2)</f>
        <v>0</v>
      </c>
    </row>
    <row r="95" spans="1:10" ht="202.5" x14ac:dyDescent="0.25">
      <c r="A95" s="12"/>
      <c r="B95" s="12"/>
      <c r="C95" s="12"/>
      <c r="D95" s="22" t="s">
        <v>146</v>
      </c>
      <c r="E95" s="12"/>
      <c r="F95" s="12"/>
      <c r="G95" s="12"/>
      <c r="H95" s="12"/>
      <c r="I95" s="12"/>
      <c r="J95" s="12"/>
    </row>
    <row r="96" spans="1:10" ht="22.5" x14ac:dyDescent="0.25">
      <c r="A96" s="8" t="s">
        <v>147</v>
      </c>
      <c r="B96" s="9" t="s">
        <v>14</v>
      </c>
      <c r="C96" s="9" t="s">
        <v>43</v>
      </c>
      <c r="D96" s="22" t="s">
        <v>148</v>
      </c>
      <c r="E96" s="10">
        <v>350.11</v>
      </c>
      <c r="F96" s="10">
        <v>27.37</v>
      </c>
      <c r="G96" s="11">
        <f>ROUND(E96*F96,2)</f>
        <v>9582.51</v>
      </c>
      <c r="H96" s="10">
        <v>350.11</v>
      </c>
      <c r="I96" s="34">
        <v>0</v>
      </c>
      <c r="J96" s="11">
        <f>ROUND(H96*I96,2)</f>
        <v>0</v>
      </c>
    </row>
    <row r="97" spans="1:10" ht="202.5" x14ac:dyDescent="0.25">
      <c r="A97" s="12"/>
      <c r="B97" s="12"/>
      <c r="C97" s="12"/>
      <c r="D97" s="22" t="s">
        <v>149</v>
      </c>
      <c r="E97" s="12"/>
      <c r="F97" s="12"/>
      <c r="G97" s="12"/>
      <c r="H97" s="12"/>
      <c r="I97" s="12"/>
      <c r="J97" s="12"/>
    </row>
    <row r="98" spans="1:10" ht="22.5" x14ac:dyDescent="0.25">
      <c r="A98" s="8" t="s">
        <v>150</v>
      </c>
      <c r="B98" s="9" t="s">
        <v>14</v>
      </c>
      <c r="C98" s="9" t="s">
        <v>43</v>
      </c>
      <c r="D98" s="22" t="s">
        <v>151</v>
      </c>
      <c r="E98" s="10">
        <v>0</v>
      </c>
      <c r="F98" s="10">
        <v>32.15</v>
      </c>
      <c r="G98" s="11">
        <f>ROUND(E98*F98,2)</f>
        <v>0</v>
      </c>
      <c r="H98" s="10">
        <v>0</v>
      </c>
      <c r="I98" s="34">
        <v>0</v>
      </c>
      <c r="J98" s="11">
        <f>ROUND(H98*I98,2)</f>
        <v>0</v>
      </c>
    </row>
    <row r="99" spans="1:10" ht="225" x14ac:dyDescent="0.25">
      <c r="A99" s="12"/>
      <c r="B99" s="12"/>
      <c r="C99" s="12"/>
      <c r="D99" s="22" t="s">
        <v>152</v>
      </c>
      <c r="E99" s="12"/>
      <c r="F99" s="12"/>
      <c r="G99" s="12"/>
      <c r="H99" s="12"/>
      <c r="I99" s="12"/>
      <c r="J99" s="12"/>
    </row>
    <row r="100" spans="1:10" x14ac:dyDescent="0.25">
      <c r="A100" s="12"/>
      <c r="B100" s="12"/>
      <c r="C100" s="12"/>
      <c r="D100" s="27" t="s">
        <v>153</v>
      </c>
      <c r="E100" s="10">
        <v>1</v>
      </c>
      <c r="F100" s="14">
        <f>G94+G96+G98</f>
        <v>17049.05</v>
      </c>
      <c r="G100" s="14">
        <f>ROUND(E100*F100,2)</f>
        <v>17049.05</v>
      </c>
      <c r="H100" s="10">
        <v>1</v>
      </c>
      <c r="I100" s="14">
        <f>J94+J96+J98</f>
        <v>0</v>
      </c>
      <c r="J100" s="14">
        <f>ROUND(H100*I100,2)</f>
        <v>0</v>
      </c>
    </row>
    <row r="101" spans="1:10" ht="1.1499999999999999" customHeight="1" x14ac:dyDescent="0.25">
      <c r="A101" s="15"/>
      <c r="B101" s="15"/>
      <c r="C101" s="15"/>
      <c r="D101" s="28"/>
      <c r="E101" s="15"/>
      <c r="F101" s="15"/>
      <c r="G101" s="15"/>
      <c r="H101" s="15"/>
      <c r="I101" s="15"/>
      <c r="J101" s="15"/>
    </row>
    <row r="102" spans="1:10" x14ac:dyDescent="0.25">
      <c r="A102" s="18" t="s">
        <v>154</v>
      </c>
      <c r="B102" s="18" t="s">
        <v>10</v>
      </c>
      <c r="C102" s="18" t="s">
        <v>11</v>
      </c>
      <c r="D102" s="30" t="s">
        <v>155</v>
      </c>
      <c r="E102" s="19">
        <f t="shared" ref="E102:J102" si="10">E107</f>
        <v>1</v>
      </c>
      <c r="F102" s="19">
        <f t="shared" si="10"/>
        <v>7061.43</v>
      </c>
      <c r="G102" s="19">
        <f t="shared" si="10"/>
        <v>7061.43</v>
      </c>
      <c r="H102" s="19">
        <f t="shared" si="10"/>
        <v>1</v>
      </c>
      <c r="I102" s="19">
        <f t="shared" si="10"/>
        <v>0</v>
      </c>
      <c r="J102" s="19">
        <f t="shared" si="10"/>
        <v>0</v>
      </c>
    </row>
    <row r="103" spans="1:10" ht="33.75" x14ac:dyDescent="0.25">
      <c r="A103" s="8" t="s">
        <v>156</v>
      </c>
      <c r="B103" s="9" t="s">
        <v>14</v>
      </c>
      <c r="C103" s="9" t="s">
        <v>43</v>
      </c>
      <c r="D103" s="22" t="s">
        <v>157</v>
      </c>
      <c r="E103" s="10">
        <v>8.1</v>
      </c>
      <c r="F103" s="10">
        <v>88.17</v>
      </c>
      <c r="G103" s="11">
        <f>ROUND(E103*F103,2)</f>
        <v>714.18</v>
      </c>
      <c r="H103" s="10">
        <v>8.1</v>
      </c>
      <c r="I103" s="34">
        <v>0</v>
      </c>
      <c r="J103" s="11">
        <f>ROUND(H103*I103,2)</f>
        <v>0</v>
      </c>
    </row>
    <row r="104" spans="1:10" ht="112.5" x14ac:dyDescent="0.25">
      <c r="A104" s="12"/>
      <c r="B104" s="12"/>
      <c r="C104" s="12"/>
      <c r="D104" s="22" t="s">
        <v>158</v>
      </c>
      <c r="E104" s="12"/>
      <c r="F104" s="12"/>
      <c r="G104" s="12"/>
      <c r="H104" s="12"/>
      <c r="I104" s="12"/>
      <c r="J104" s="12"/>
    </row>
    <row r="105" spans="1:10" x14ac:dyDescent="0.25">
      <c r="A105" s="8" t="s">
        <v>90</v>
      </c>
      <c r="B105" s="9" t="s">
        <v>14</v>
      </c>
      <c r="C105" s="9" t="s">
        <v>91</v>
      </c>
      <c r="D105" s="22" t="s">
        <v>92</v>
      </c>
      <c r="E105" s="10">
        <v>2846.3</v>
      </c>
      <c r="F105" s="10">
        <v>2.23</v>
      </c>
      <c r="G105" s="11">
        <f>ROUND(E105*F105,2)</f>
        <v>6347.25</v>
      </c>
      <c r="H105" s="10">
        <v>2846.3</v>
      </c>
      <c r="I105" s="34">
        <v>0</v>
      </c>
      <c r="J105" s="11">
        <f>ROUND(H105*I105,2)</f>
        <v>0</v>
      </c>
    </row>
    <row r="106" spans="1:10" ht="112.5" x14ac:dyDescent="0.25">
      <c r="A106" s="12"/>
      <c r="B106" s="12"/>
      <c r="C106" s="12"/>
      <c r="D106" s="22" t="s">
        <v>93</v>
      </c>
      <c r="E106" s="12"/>
      <c r="F106" s="12"/>
      <c r="G106" s="12"/>
      <c r="H106" s="12"/>
      <c r="I106" s="12"/>
      <c r="J106" s="12"/>
    </row>
    <row r="107" spans="1:10" x14ac:dyDescent="0.25">
      <c r="A107" s="12"/>
      <c r="B107" s="12"/>
      <c r="C107" s="12"/>
      <c r="D107" s="27" t="s">
        <v>159</v>
      </c>
      <c r="E107" s="10">
        <v>1</v>
      </c>
      <c r="F107" s="14">
        <f>G103+G105</f>
        <v>7061.43</v>
      </c>
      <c r="G107" s="14">
        <f>ROUND(E107*F107,2)</f>
        <v>7061.43</v>
      </c>
      <c r="H107" s="10">
        <v>1</v>
      </c>
      <c r="I107" s="14">
        <f>J103+J105</f>
        <v>0</v>
      </c>
      <c r="J107" s="14">
        <f>ROUND(H107*I107,2)</f>
        <v>0</v>
      </c>
    </row>
    <row r="108" spans="1:10" ht="1.1499999999999999" customHeight="1" x14ac:dyDescent="0.25">
      <c r="A108" s="15"/>
      <c r="B108" s="15"/>
      <c r="C108" s="15"/>
      <c r="D108" s="28"/>
      <c r="E108" s="15"/>
      <c r="F108" s="15"/>
      <c r="G108" s="15"/>
      <c r="H108" s="15"/>
      <c r="I108" s="15"/>
      <c r="J108" s="15"/>
    </row>
    <row r="109" spans="1:10" x14ac:dyDescent="0.25">
      <c r="A109" s="12"/>
      <c r="B109" s="12"/>
      <c r="C109" s="12"/>
      <c r="D109" s="27" t="s">
        <v>160</v>
      </c>
      <c r="E109" s="10">
        <v>1</v>
      </c>
      <c r="F109" s="14">
        <f>G62+G75+G88+G93+G102</f>
        <v>297086.96000000002</v>
      </c>
      <c r="G109" s="14">
        <f>ROUND(E109*F109,2)</f>
        <v>297086.96000000002</v>
      </c>
      <c r="H109" s="10">
        <v>1</v>
      </c>
      <c r="I109" s="14">
        <f>J62+J75+J88+J93+J102</f>
        <v>0</v>
      </c>
      <c r="J109" s="14">
        <f>ROUND(H109*I109,2)</f>
        <v>0</v>
      </c>
    </row>
    <row r="110" spans="1:10" ht="1.1499999999999999" customHeight="1" x14ac:dyDescent="0.25">
      <c r="A110" s="15"/>
      <c r="B110" s="15"/>
      <c r="C110" s="15"/>
      <c r="D110" s="28"/>
      <c r="E110" s="15"/>
      <c r="F110" s="15"/>
      <c r="G110" s="15"/>
      <c r="H110" s="15"/>
      <c r="I110" s="15"/>
      <c r="J110" s="15"/>
    </row>
    <row r="111" spans="1:10" x14ac:dyDescent="0.25">
      <c r="A111" s="16" t="s">
        <v>161</v>
      </c>
      <c r="B111" s="16" t="s">
        <v>10</v>
      </c>
      <c r="C111" s="16" t="s">
        <v>11</v>
      </c>
      <c r="D111" s="29" t="s">
        <v>162</v>
      </c>
      <c r="E111" s="17">
        <f t="shared" ref="E111:J111" si="11">E244</f>
        <v>1</v>
      </c>
      <c r="F111" s="17">
        <f t="shared" si="11"/>
        <v>160787.87</v>
      </c>
      <c r="G111" s="17">
        <f t="shared" si="11"/>
        <v>160787.87</v>
      </c>
      <c r="H111" s="17">
        <f t="shared" si="11"/>
        <v>1</v>
      </c>
      <c r="I111" s="17">
        <f t="shared" si="11"/>
        <v>0</v>
      </c>
      <c r="J111" s="17">
        <f t="shared" si="11"/>
        <v>0</v>
      </c>
    </row>
    <row r="112" spans="1:10" x14ac:dyDescent="0.25">
      <c r="A112" s="18" t="s">
        <v>163</v>
      </c>
      <c r="B112" s="18" t="s">
        <v>10</v>
      </c>
      <c r="C112" s="18" t="s">
        <v>11</v>
      </c>
      <c r="D112" s="30" t="s">
        <v>164</v>
      </c>
      <c r="E112" s="19">
        <f t="shared" ref="E112:J112" si="12">E136</f>
        <v>1</v>
      </c>
      <c r="F112" s="19">
        <f t="shared" si="12"/>
        <v>59511.26</v>
      </c>
      <c r="G112" s="19">
        <f t="shared" si="12"/>
        <v>59511.26</v>
      </c>
      <c r="H112" s="19">
        <f t="shared" si="12"/>
        <v>1</v>
      </c>
      <c r="I112" s="19">
        <f t="shared" si="12"/>
        <v>0</v>
      </c>
      <c r="J112" s="19">
        <f t="shared" si="12"/>
        <v>0</v>
      </c>
    </row>
    <row r="113" spans="1:10" x14ac:dyDescent="0.25">
      <c r="A113" s="12"/>
      <c r="B113" s="12"/>
      <c r="C113" s="12"/>
      <c r="D113" s="22" t="s">
        <v>164</v>
      </c>
      <c r="E113" s="12"/>
      <c r="F113" s="12"/>
      <c r="G113" s="12"/>
      <c r="H113" s="12"/>
      <c r="I113" s="12"/>
      <c r="J113" s="12"/>
    </row>
    <row r="114" spans="1:10" x14ac:dyDescent="0.25">
      <c r="A114" s="8" t="s">
        <v>165</v>
      </c>
      <c r="B114" s="9" t="s">
        <v>14</v>
      </c>
      <c r="C114" s="9" t="s">
        <v>43</v>
      </c>
      <c r="D114" s="22" t="s">
        <v>166</v>
      </c>
      <c r="E114" s="10">
        <v>408.43</v>
      </c>
      <c r="F114" s="10">
        <v>84.12</v>
      </c>
      <c r="G114" s="11">
        <f>ROUND(E114*F114,2)</f>
        <v>34357.129999999997</v>
      </c>
      <c r="H114" s="10">
        <v>408.43</v>
      </c>
      <c r="I114" s="34">
        <v>0</v>
      </c>
      <c r="J114" s="11">
        <f>ROUND(H114*I114,2)</f>
        <v>0</v>
      </c>
    </row>
    <row r="115" spans="1:10" ht="213.75" x14ac:dyDescent="0.25">
      <c r="A115" s="12"/>
      <c r="B115" s="12"/>
      <c r="C115" s="12"/>
      <c r="D115" s="22" t="s">
        <v>167</v>
      </c>
      <c r="E115" s="12"/>
      <c r="F115" s="12"/>
      <c r="G115" s="12"/>
      <c r="H115" s="12"/>
      <c r="I115" s="12"/>
      <c r="J115" s="12"/>
    </row>
    <row r="116" spans="1:10" x14ac:dyDescent="0.25">
      <c r="A116" s="8" t="s">
        <v>168</v>
      </c>
      <c r="B116" s="9" t="s">
        <v>14</v>
      </c>
      <c r="C116" s="9" t="s">
        <v>60</v>
      </c>
      <c r="D116" s="22" t="s">
        <v>169</v>
      </c>
      <c r="E116" s="10">
        <v>1</v>
      </c>
      <c r="F116" s="10">
        <v>1050</v>
      </c>
      <c r="G116" s="11">
        <f>ROUND(E116*F116,2)</f>
        <v>1050</v>
      </c>
      <c r="H116" s="10">
        <v>1</v>
      </c>
      <c r="I116" s="34">
        <v>0</v>
      </c>
      <c r="J116" s="11">
        <f>ROUND(H116*I116,2)</f>
        <v>0</v>
      </c>
    </row>
    <row r="117" spans="1:10" x14ac:dyDescent="0.25">
      <c r="A117" s="12"/>
      <c r="B117" s="12"/>
      <c r="C117" s="12"/>
      <c r="D117" s="22" t="s">
        <v>170</v>
      </c>
      <c r="E117" s="12"/>
      <c r="F117" s="12"/>
      <c r="G117" s="12"/>
      <c r="H117" s="12"/>
      <c r="I117" s="12"/>
      <c r="J117" s="12"/>
    </row>
    <row r="118" spans="1:10" x14ac:dyDescent="0.25">
      <c r="A118" s="8" t="s">
        <v>171</v>
      </c>
      <c r="B118" s="9" t="s">
        <v>14</v>
      </c>
      <c r="C118" s="9" t="s">
        <v>43</v>
      </c>
      <c r="D118" s="22" t="s">
        <v>172</v>
      </c>
      <c r="E118" s="10">
        <v>75.64</v>
      </c>
      <c r="F118" s="10">
        <v>25.99</v>
      </c>
      <c r="G118" s="11">
        <f>ROUND(E118*F118,2)</f>
        <v>1965.88</v>
      </c>
      <c r="H118" s="10">
        <v>75.64</v>
      </c>
      <c r="I118" s="34">
        <v>0</v>
      </c>
      <c r="J118" s="11">
        <f>ROUND(H118*I118,2)</f>
        <v>0</v>
      </c>
    </row>
    <row r="119" spans="1:10" ht="45" x14ac:dyDescent="0.25">
      <c r="A119" s="12"/>
      <c r="B119" s="12"/>
      <c r="C119" s="12"/>
      <c r="D119" s="22" t="s">
        <v>173</v>
      </c>
      <c r="E119" s="12"/>
      <c r="F119" s="12"/>
      <c r="G119" s="12"/>
      <c r="H119" s="12"/>
      <c r="I119" s="12"/>
      <c r="J119" s="12"/>
    </row>
    <row r="120" spans="1:10" ht="22.5" x14ac:dyDescent="0.25">
      <c r="A120" s="8" t="s">
        <v>174</v>
      </c>
      <c r="B120" s="9" t="s">
        <v>14</v>
      </c>
      <c r="C120" s="9" t="s">
        <v>39</v>
      </c>
      <c r="D120" s="22" t="s">
        <v>175</v>
      </c>
      <c r="E120" s="10">
        <v>12.3</v>
      </c>
      <c r="F120" s="10">
        <v>25.64</v>
      </c>
      <c r="G120" s="11">
        <f>ROUND(E120*F120,2)</f>
        <v>315.37</v>
      </c>
      <c r="H120" s="10">
        <v>12.3</v>
      </c>
      <c r="I120" s="34">
        <v>0</v>
      </c>
      <c r="J120" s="11">
        <f>ROUND(H120*I120,2)</f>
        <v>0</v>
      </c>
    </row>
    <row r="121" spans="1:10" ht="112.5" x14ac:dyDescent="0.25">
      <c r="A121" s="12"/>
      <c r="B121" s="12"/>
      <c r="C121" s="12"/>
      <c r="D121" s="22" t="s">
        <v>176</v>
      </c>
      <c r="E121" s="12"/>
      <c r="F121" s="12"/>
      <c r="G121" s="12"/>
      <c r="H121" s="12"/>
      <c r="I121" s="12"/>
      <c r="J121" s="12"/>
    </row>
    <row r="122" spans="1:10" ht="22.5" x14ac:dyDescent="0.25">
      <c r="A122" s="8" t="s">
        <v>177</v>
      </c>
      <c r="B122" s="9" t="s">
        <v>14</v>
      </c>
      <c r="C122" s="9" t="s">
        <v>39</v>
      </c>
      <c r="D122" s="22" t="s">
        <v>178</v>
      </c>
      <c r="E122" s="10">
        <v>24.87</v>
      </c>
      <c r="F122" s="10">
        <v>39.44</v>
      </c>
      <c r="G122" s="11">
        <f>ROUND(E122*F122,2)</f>
        <v>980.87</v>
      </c>
      <c r="H122" s="10">
        <v>24.87</v>
      </c>
      <c r="I122" s="34">
        <v>0</v>
      </c>
      <c r="J122" s="11">
        <f>ROUND(H122*I122,2)</f>
        <v>0</v>
      </c>
    </row>
    <row r="123" spans="1:10" ht="135" x14ac:dyDescent="0.25">
      <c r="A123" s="12"/>
      <c r="B123" s="12"/>
      <c r="C123" s="12"/>
      <c r="D123" s="22" t="s">
        <v>179</v>
      </c>
      <c r="E123" s="12"/>
      <c r="F123" s="12"/>
      <c r="G123" s="12"/>
      <c r="H123" s="12"/>
      <c r="I123" s="12"/>
      <c r="J123" s="12"/>
    </row>
    <row r="124" spans="1:10" x14ac:dyDescent="0.25">
      <c r="A124" s="8" t="s">
        <v>180</v>
      </c>
      <c r="B124" s="9" t="s">
        <v>14</v>
      </c>
      <c r="C124" s="9" t="s">
        <v>53</v>
      </c>
      <c r="D124" s="22" t="s">
        <v>181</v>
      </c>
      <c r="E124" s="10">
        <v>0.64</v>
      </c>
      <c r="F124" s="10">
        <v>561.66</v>
      </c>
      <c r="G124" s="11">
        <f>ROUND(E124*F124,2)</f>
        <v>359.46</v>
      </c>
      <c r="H124" s="10">
        <v>0.64</v>
      </c>
      <c r="I124" s="34">
        <v>0</v>
      </c>
      <c r="J124" s="11">
        <f>ROUND(H124*I124,2)</f>
        <v>0</v>
      </c>
    </row>
    <row r="125" spans="1:10" ht="101.25" x14ac:dyDescent="0.25">
      <c r="A125" s="12"/>
      <c r="B125" s="12"/>
      <c r="C125" s="12"/>
      <c r="D125" s="22" t="s">
        <v>182</v>
      </c>
      <c r="E125" s="12"/>
      <c r="F125" s="12"/>
      <c r="G125" s="12"/>
      <c r="H125" s="12"/>
      <c r="I125" s="12"/>
      <c r="J125" s="12"/>
    </row>
    <row r="126" spans="1:10" ht="22.5" x14ac:dyDescent="0.25">
      <c r="A126" s="8" t="s">
        <v>183</v>
      </c>
      <c r="B126" s="9" t="s">
        <v>14</v>
      </c>
      <c r="C126" s="9" t="s">
        <v>43</v>
      </c>
      <c r="D126" s="22" t="s">
        <v>184</v>
      </c>
      <c r="E126" s="10">
        <v>367.88</v>
      </c>
      <c r="F126" s="10">
        <v>17.600000000000001</v>
      </c>
      <c r="G126" s="11">
        <f>ROUND(E126*F126,2)</f>
        <v>6474.69</v>
      </c>
      <c r="H126" s="10">
        <v>367.88</v>
      </c>
      <c r="I126" s="34">
        <v>0</v>
      </c>
      <c r="J126" s="11">
        <f>ROUND(H126*I126,2)</f>
        <v>0</v>
      </c>
    </row>
    <row r="127" spans="1:10" ht="123.75" x14ac:dyDescent="0.25">
      <c r="A127" s="12"/>
      <c r="B127" s="12"/>
      <c r="C127" s="12"/>
      <c r="D127" s="22" t="s">
        <v>185</v>
      </c>
      <c r="E127" s="12"/>
      <c r="F127" s="12"/>
      <c r="G127" s="12"/>
      <c r="H127" s="12"/>
      <c r="I127" s="12"/>
      <c r="J127" s="12"/>
    </row>
    <row r="128" spans="1:10" ht="22.5" x14ac:dyDescent="0.25">
      <c r="A128" s="8" t="s">
        <v>186</v>
      </c>
      <c r="B128" s="9" t="s">
        <v>14</v>
      </c>
      <c r="C128" s="9" t="s">
        <v>43</v>
      </c>
      <c r="D128" s="22" t="s">
        <v>187</v>
      </c>
      <c r="E128" s="10">
        <v>279.5</v>
      </c>
      <c r="F128" s="10">
        <v>20.16</v>
      </c>
      <c r="G128" s="11">
        <f>ROUND(E128*F128,2)</f>
        <v>5634.72</v>
      </c>
      <c r="H128" s="10">
        <v>279.5</v>
      </c>
      <c r="I128" s="34">
        <v>0</v>
      </c>
      <c r="J128" s="11">
        <f>ROUND(H128*I128,2)</f>
        <v>0</v>
      </c>
    </row>
    <row r="129" spans="1:10" ht="168.75" x14ac:dyDescent="0.25">
      <c r="A129" s="12"/>
      <c r="B129" s="12"/>
      <c r="C129" s="12"/>
      <c r="D129" s="22" t="s">
        <v>188</v>
      </c>
      <c r="E129" s="12"/>
      <c r="F129" s="12"/>
      <c r="G129" s="12"/>
      <c r="H129" s="12"/>
      <c r="I129" s="12"/>
      <c r="J129" s="12"/>
    </row>
    <row r="130" spans="1:10" ht="22.5" x14ac:dyDescent="0.25">
      <c r="A130" s="8" t="s">
        <v>189</v>
      </c>
      <c r="B130" s="9" t="s">
        <v>14</v>
      </c>
      <c r="C130" s="9" t="s">
        <v>39</v>
      </c>
      <c r="D130" s="22" t="s">
        <v>190</v>
      </c>
      <c r="E130" s="10">
        <v>78.400000000000006</v>
      </c>
      <c r="F130" s="10">
        <v>67.02</v>
      </c>
      <c r="G130" s="11">
        <f>ROUND(E130*F130,2)</f>
        <v>5254.37</v>
      </c>
      <c r="H130" s="10">
        <v>78.400000000000006</v>
      </c>
      <c r="I130" s="34">
        <v>0</v>
      </c>
      <c r="J130" s="11">
        <f>ROUND(H130*I130,2)</f>
        <v>0</v>
      </c>
    </row>
    <row r="131" spans="1:10" ht="123.75" x14ac:dyDescent="0.25">
      <c r="A131" s="12"/>
      <c r="B131" s="12"/>
      <c r="C131" s="12"/>
      <c r="D131" s="22" t="s">
        <v>191</v>
      </c>
      <c r="E131" s="12"/>
      <c r="F131" s="12"/>
      <c r="G131" s="12"/>
      <c r="H131" s="12"/>
      <c r="I131" s="12"/>
      <c r="J131" s="12"/>
    </row>
    <row r="132" spans="1:10" ht="22.5" x14ac:dyDescent="0.25">
      <c r="A132" s="8" t="s">
        <v>192</v>
      </c>
      <c r="B132" s="9" t="s">
        <v>14</v>
      </c>
      <c r="C132" s="9" t="s">
        <v>39</v>
      </c>
      <c r="D132" s="22" t="s">
        <v>193</v>
      </c>
      <c r="E132" s="10">
        <v>78.400000000000006</v>
      </c>
      <c r="F132" s="10">
        <v>31.47</v>
      </c>
      <c r="G132" s="11">
        <f>ROUND(E132*F132,2)</f>
        <v>2467.25</v>
      </c>
      <c r="H132" s="10">
        <v>78.400000000000006</v>
      </c>
      <c r="I132" s="34">
        <v>0</v>
      </c>
      <c r="J132" s="11">
        <f>ROUND(H132*I132,2)</f>
        <v>0</v>
      </c>
    </row>
    <row r="133" spans="1:10" ht="101.25" x14ac:dyDescent="0.25">
      <c r="A133" s="12"/>
      <c r="B133" s="12"/>
      <c r="C133" s="12"/>
      <c r="D133" s="22" t="s">
        <v>194</v>
      </c>
      <c r="E133" s="12"/>
      <c r="F133" s="12"/>
      <c r="G133" s="12"/>
      <c r="H133" s="12"/>
      <c r="I133" s="12"/>
      <c r="J133" s="12"/>
    </row>
    <row r="134" spans="1:10" ht="22.5" x14ac:dyDescent="0.25">
      <c r="A134" s="8" t="s">
        <v>195</v>
      </c>
      <c r="B134" s="9" t="s">
        <v>14</v>
      </c>
      <c r="C134" s="9" t="s">
        <v>60</v>
      </c>
      <c r="D134" s="22" t="s">
        <v>196</v>
      </c>
      <c r="E134" s="10">
        <v>16</v>
      </c>
      <c r="F134" s="10">
        <v>40.72</v>
      </c>
      <c r="G134" s="11">
        <f>ROUND(E134*F134,2)</f>
        <v>651.52</v>
      </c>
      <c r="H134" s="10">
        <v>16</v>
      </c>
      <c r="I134" s="34">
        <v>0</v>
      </c>
      <c r="J134" s="11">
        <f>ROUND(H134*I134,2)</f>
        <v>0</v>
      </c>
    </row>
    <row r="135" spans="1:10" ht="146.25" x14ac:dyDescent="0.25">
      <c r="A135" s="12"/>
      <c r="B135" s="12"/>
      <c r="C135" s="12"/>
      <c r="D135" s="22" t="s">
        <v>197</v>
      </c>
      <c r="E135" s="12"/>
      <c r="F135" s="12"/>
      <c r="G135" s="12"/>
      <c r="H135" s="12"/>
      <c r="I135" s="12"/>
      <c r="J135" s="12"/>
    </row>
    <row r="136" spans="1:10" x14ac:dyDescent="0.25">
      <c r="A136" s="12"/>
      <c r="B136" s="12"/>
      <c r="C136" s="12"/>
      <c r="D136" s="27" t="s">
        <v>198</v>
      </c>
      <c r="E136" s="10">
        <v>1</v>
      </c>
      <c r="F136" s="14">
        <f>G114+G116+G118+G120+G122+G124+G126+G128+G130+G132+G134</f>
        <v>59511.26</v>
      </c>
      <c r="G136" s="14">
        <f>ROUND(E136*F136,2)</f>
        <v>59511.26</v>
      </c>
      <c r="H136" s="10">
        <v>1</v>
      </c>
      <c r="I136" s="14">
        <f>J114+J116+J118+J120+J122+J124+J126+J128+J130+J132+J134</f>
        <v>0</v>
      </c>
      <c r="J136" s="14">
        <f>ROUND(H136*I136,2)</f>
        <v>0</v>
      </c>
    </row>
    <row r="137" spans="1:10" ht="1.1499999999999999" customHeight="1" x14ac:dyDescent="0.25">
      <c r="A137" s="15"/>
      <c r="B137" s="15"/>
      <c r="C137" s="15"/>
      <c r="D137" s="28"/>
      <c r="E137" s="15"/>
      <c r="F137" s="15"/>
      <c r="G137" s="15"/>
      <c r="H137" s="15"/>
      <c r="I137" s="15"/>
      <c r="J137" s="15"/>
    </row>
    <row r="138" spans="1:10" x14ac:dyDescent="0.25">
      <c r="A138" s="18" t="s">
        <v>199</v>
      </c>
      <c r="B138" s="18" t="s">
        <v>10</v>
      </c>
      <c r="C138" s="18" t="s">
        <v>11</v>
      </c>
      <c r="D138" s="30" t="s">
        <v>200</v>
      </c>
      <c r="E138" s="19">
        <f t="shared" ref="E138:J138" si="13">E152</f>
        <v>1</v>
      </c>
      <c r="F138" s="19">
        <f t="shared" si="13"/>
        <v>27182.37</v>
      </c>
      <c r="G138" s="19">
        <f t="shared" si="13"/>
        <v>27182.37</v>
      </c>
      <c r="H138" s="19">
        <f t="shared" si="13"/>
        <v>1</v>
      </c>
      <c r="I138" s="19">
        <f t="shared" si="13"/>
        <v>0</v>
      </c>
      <c r="J138" s="19">
        <f t="shared" si="13"/>
        <v>0</v>
      </c>
    </row>
    <row r="139" spans="1:10" x14ac:dyDescent="0.25">
      <c r="A139" s="12"/>
      <c r="B139" s="12"/>
      <c r="C139" s="12"/>
      <c r="D139" s="22" t="s">
        <v>200</v>
      </c>
      <c r="E139" s="12"/>
      <c r="F139" s="12"/>
      <c r="G139" s="12"/>
      <c r="H139" s="12"/>
      <c r="I139" s="12"/>
      <c r="J139" s="12"/>
    </row>
    <row r="140" spans="1:10" ht="22.5" x14ac:dyDescent="0.25">
      <c r="A140" s="8" t="s">
        <v>201</v>
      </c>
      <c r="B140" s="9" t="s">
        <v>14</v>
      </c>
      <c r="C140" s="9" t="s">
        <v>43</v>
      </c>
      <c r="D140" s="22" t="s">
        <v>202</v>
      </c>
      <c r="E140" s="10">
        <v>381.31</v>
      </c>
      <c r="F140" s="10">
        <v>60.97</v>
      </c>
      <c r="G140" s="11">
        <f>ROUND(E140*F140,2)</f>
        <v>23248.47</v>
      </c>
      <c r="H140" s="10">
        <v>381.31</v>
      </c>
      <c r="I140" s="34">
        <v>0</v>
      </c>
      <c r="J140" s="11">
        <f>ROUND(H140*I140,2)</f>
        <v>0</v>
      </c>
    </row>
    <row r="141" spans="1:10" ht="270" x14ac:dyDescent="0.25">
      <c r="A141" s="12"/>
      <c r="B141" s="12"/>
      <c r="C141" s="12"/>
      <c r="D141" s="22" t="s">
        <v>203</v>
      </c>
      <c r="E141" s="12"/>
      <c r="F141" s="12"/>
      <c r="G141" s="12"/>
      <c r="H141" s="12"/>
      <c r="I141" s="12"/>
      <c r="J141" s="12"/>
    </row>
    <row r="142" spans="1:10" ht="22.5" x14ac:dyDescent="0.25">
      <c r="A142" s="8" t="s">
        <v>204</v>
      </c>
      <c r="B142" s="9" t="s">
        <v>14</v>
      </c>
      <c r="C142" s="9" t="s">
        <v>39</v>
      </c>
      <c r="D142" s="22" t="s">
        <v>205</v>
      </c>
      <c r="E142" s="10">
        <v>78.28</v>
      </c>
      <c r="F142" s="10">
        <v>15.74</v>
      </c>
      <c r="G142" s="11">
        <f>ROUND(E142*F142,2)</f>
        <v>1232.1300000000001</v>
      </c>
      <c r="H142" s="10">
        <v>78.28</v>
      </c>
      <c r="I142" s="34">
        <v>0</v>
      </c>
      <c r="J142" s="11">
        <f>ROUND(H142*I142,2)</f>
        <v>0</v>
      </c>
    </row>
    <row r="143" spans="1:10" ht="123.75" x14ac:dyDescent="0.25">
      <c r="A143" s="12"/>
      <c r="B143" s="12"/>
      <c r="C143" s="12"/>
      <c r="D143" s="22" t="s">
        <v>206</v>
      </c>
      <c r="E143" s="12"/>
      <c r="F143" s="12"/>
      <c r="G143" s="12"/>
      <c r="H143" s="12"/>
      <c r="I143" s="12"/>
      <c r="J143" s="12"/>
    </row>
    <row r="144" spans="1:10" ht="22.5" x14ac:dyDescent="0.25">
      <c r="A144" s="8" t="s">
        <v>207</v>
      </c>
      <c r="B144" s="9" t="s">
        <v>14</v>
      </c>
      <c r="C144" s="9" t="s">
        <v>39</v>
      </c>
      <c r="D144" s="22" t="s">
        <v>208</v>
      </c>
      <c r="E144" s="10">
        <v>78.28</v>
      </c>
      <c r="F144" s="10">
        <v>24.96</v>
      </c>
      <c r="G144" s="11">
        <f>ROUND(E144*F144,2)</f>
        <v>1953.87</v>
      </c>
      <c r="H144" s="10">
        <v>78.28</v>
      </c>
      <c r="I144" s="34">
        <v>0</v>
      </c>
      <c r="J144" s="11">
        <f>ROUND(H144*I144,2)</f>
        <v>0</v>
      </c>
    </row>
    <row r="145" spans="1:10" ht="101.25" x14ac:dyDescent="0.25">
      <c r="A145" s="12"/>
      <c r="B145" s="12"/>
      <c r="C145" s="12"/>
      <c r="D145" s="22" t="s">
        <v>209</v>
      </c>
      <c r="E145" s="12"/>
      <c r="F145" s="12"/>
      <c r="G145" s="12"/>
      <c r="H145" s="12"/>
      <c r="I145" s="12"/>
      <c r="J145" s="12"/>
    </row>
    <row r="146" spans="1:10" ht="22.5" x14ac:dyDescent="0.25">
      <c r="A146" s="8" t="s">
        <v>210</v>
      </c>
      <c r="B146" s="9" t="s">
        <v>14</v>
      </c>
      <c r="C146" s="9" t="s">
        <v>39</v>
      </c>
      <c r="D146" s="22" t="s">
        <v>211</v>
      </c>
      <c r="E146" s="10">
        <v>78.28</v>
      </c>
      <c r="F146" s="10">
        <v>3.31</v>
      </c>
      <c r="G146" s="11">
        <f>ROUND(E146*F146,2)</f>
        <v>259.11</v>
      </c>
      <c r="H146" s="10">
        <v>78.28</v>
      </c>
      <c r="I146" s="34">
        <v>0</v>
      </c>
      <c r="J146" s="11">
        <f>ROUND(H146*I146,2)</f>
        <v>0</v>
      </c>
    </row>
    <row r="147" spans="1:10" ht="146.25" x14ac:dyDescent="0.25">
      <c r="A147" s="12"/>
      <c r="B147" s="12"/>
      <c r="C147" s="12"/>
      <c r="D147" s="22" t="s">
        <v>212</v>
      </c>
      <c r="E147" s="12"/>
      <c r="F147" s="12"/>
      <c r="G147" s="12"/>
      <c r="H147" s="12"/>
      <c r="I147" s="12"/>
      <c r="J147" s="12"/>
    </row>
    <row r="148" spans="1:10" x14ac:dyDescent="0.25">
      <c r="A148" s="8" t="s">
        <v>213</v>
      </c>
      <c r="B148" s="9" t="s">
        <v>14</v>
      </c>
      <c r="C148" s="9" t="s">
        <v>60</v>
      </c>
      <c r="D148" s="22" t="s">
        <v>214</v>
      </c>
      <c r="E148" s="10">
        <v>9</v>
      </c>
      <c r="F148" s="10">
        <v>40.26</v>
      </c>
      <c r="G148" s="11">
        <f>ROUND(E148*F148,2)</f>
        <v>362.34</v>
      </c>
      <c r="H148" s="10">
        <v>9</v>
      </c>
      <c r="I148" s="34">
        <v>0</v>
      </c>
      <c r="J148" s="11">
        <f>ROUND(H148*I148,2)</f>
        <v>0</v>
      </c>
    </row>
    <row r="149" spans="1:10" ht="67.5" x14ac:dyDescent="0.25">
      <c r="A149" s="12"/>
      <c r="B149" s="12"/>
      <c r="C149" s="12"/>
      <c r="D149" s="22" t="s">
        <v>215</v>
      </c>
      <c r="E149" s="12"/>
      <c r="F149" s="12"/>
      <c r="G149" s="12"/>
      <c r="H149" s="12"/>
      <c r="I149" s="12"/>
      <c r="J149" s="12"/>
    </row>
    <row r="150" spans="1:10" x14ac:dyDescent="0.25">
      <c r="A150" s="8" t="s">
        <v>216</v>
      </c>
      <c r="B150" s="9" t="s">
        <v>14</v>
      </c>
      <c r="C150" s="9" t="s">
        <v>60</v>
      </c>
      <c r="D150" s="22" t="s">
        <v>217</v>
      </c>
      <c r="E150" s="10">
        <v>9</v>
      </c>
      <c r="F150" s="10">
        <v>14.05</v>
      </c>
      <c r="G150" s="11">
        <f>ROUND(E150*F150,2)</f>
        <v>126.45</v>
      </c>
      <c r="H150" s="10">
        <v>9</v>
      </c>
      <c r="I150" s="34">
        <v>0</v>
      </c>
      <c r="J150" s="11">
        <f>ROUND(H150*I150,2)</f>
        <v>0</v>
      </c>
    </row>
    <row r="151" spans="1:10" ht="22.5" x14ac:dyDescent="0.25">
      <c r="A151" s="12"/>
      <c r="B151" s="12"/>
      <c r="C151" s="12"/>
      <c r="D151" s="22" t="s">
        <v>218</v>
      </c>
      <c r="E151" s="12"/>
      <c r="F151" s="12"/>
      <c r="G151" s="12"/>
      <c r="H151" s="12"/>
      <c r="I151" s="12"/>
      <c r="J151" s="12"/>
    </row>
    <row r="152" spans="1:10" x14ac:dyDescent="0.25">
      <c r="A152" s="12"/>
      <c r="B152" s="12"/>
      <c r="C152" s="12"/>
      <c r="D152" s="27" t="s">
        <v>219</v>
      </c>
      <c r="E152" s="10">
        <v>1</v>
      </c>
      <c r="F152" s="14">
        <f>G140+G142+G144+G146+G148+G150</f>
        <v>27182.37</v>
      </c>
      <c r="G152" s="14">
        <f>ROUND(E152*F152,2)</f>
        <v>27182.37</v>
      </c>
      <c r="H152" s="10">
        <v>1</v>
      </c>
      <c r="I152" s="14">
        <f>J140+J142+J144+J146+J148+J150</f>
        <v>0</v>
      </c>
      <c r="J152" s="14">
        <f>ROUND(H152*I152,2)</f>
        <v>0</v>
      </c>
    </row>
    <row r="153" spans="1:10" ht="1.1499999999999999" customHeight="1" x14ac:dyDescent="0.25">
      <c r="A153" s="15"/>
      <c r="B153" s="15"/>
      <c r="C153" s="15"/>
      <c r="D153" s="28"/>
      <c r="E153" s="15"/>
      <c r="F153" s="15"/>
      <c r="G153" s="15"/>
      <c r="H153" s="15"/>
      <c r="I153" s="15"/>
      <c r="J153" s="15"/>
    </row>
    <row r="154" spans="1:10" x14ac:dyDescent="0.25">
      <c r="A154" s="18" t="s">
        <v>220</v>
      </c>
      <c r="B154" s="18" t="s">
        <v>10</v>
      </c>
      <c r="C154" s="18" t="s">
        <v>11</v>
      </c>
      <c r="D154" s="30" t="s">
        <v>221</v>
      </c>
      <c r="E154" s="19">
        <f t="shared" ref="E154:J154" si="14">E164</f>
        <v>1</v>
      </c>
      <c r="F154" s="19">
        <f t="shared" si="14"/>
        <v>32848.94</v>
      </c>
      <c r="G154" s="19">
        <f t="shared" si="14"/>
        <v>32848.94</v>
      </c>
      <c r="H154" s="19">
        <f t="shared" si="14"/>
        <v>1</v>
      </c>
      <c r="I154" s="19">
        <f t="shared" si="14"/>
        <v>0</v>
      </c>
      <c r="J154" s="19">
        <f t="shared" si="14"/>
        <v>0</v>
      </c>
    </row>
    <row r="155" spans="1:10" x14ac:dyDescent="0.25">
      <c r="A155" s="12"/>
      <c r="B155" s="12"/>
      <c r="C155" s="12"/>
      <c r="D155" s="22" t="s">
        <v>221</v>
      </c>
      <c r="E155" s="12"/>
      <c r="F155" s="12"/>
      <c r="G155" s="12"/>
      <c r="H155" s="12"/>
      <c r="I155" s="12"/>
      <c r="J155" s="12"/>
    </row>
    <row r="156" spans="1:10" x14ac:dyDescent="0.25">
      <c r="A156" s="8" t="s">
        <v>222</v>
      </c>
      <c r="B156" s="9" t="s">
        <v>14</v>
      </c>
      <c r="C156" s="9" t="s">
        <v>43</v>
      </c>
      <c r="D156" s="22" t="s">
        <v>223</v>
      </c>
      <c r="E156" s="10">
        <v>7.89</v>
      </c>
      <c r="F156" s="10">
        <v>49.33</v>
      </c>
      <c r="G156" s="11">
        <f>ROUND(E156*F156,2)</f>
        <v>389.21</v>
      </c>
      <c r="H156" s="10">
        <v>7.89</v>
      </c>
      <c r="I156" s="34">
        <v>0</v>
      </c>
      <c r="J156" s="11">
        <f>ROUND(H156*I156,2)</f>
        <v>0</v>
      </c>
    </row>
    <row r="157" spans="1:10" ht="101.25" x14ac:dyDescent="0.25">
      <c r="A157" s="12"/>
      <c r="B157" s="12"/>
      <c r="C157" s="12"/>
      <c r="D157" s="22" t="s">
        <v>224</v>
      </c>
      <c r="E157" s="12"/>
      <c r="F157" s="12"/>
      <c r="G157" s="12"/>
      <c r="H157" s="12"/>
      <c r="I157" s="12"/>
      <c r="J157" s="12"/>
    </row>
    <row r="158" spans="1:10" x14ac:dyDescent="0.25">
      <c r="A158" s="8" t="s">
        <v>225</v>
      </c>
      <c r="B158" s="9" t="s">
        <v>14</v>
      </c>
      <c r="C158" s="9" t="s">
        <v>43</v>
      </c>
      <c r="D158" s="22" t="s">
        <v>226</v>
      </c>
      <c r="E158" s="10">
        <v>7.89</v>
      </c>
      <c r="F158" s="10">
        <v>15.79</v>
      </c>
      <c r="G158" s="11">
        <f>ROUND(E158*F158,2)</f>
        <v>124.58</v>
      </c>
      <c r="H158" s="10">
        <v>7.89</v>
      </c>
      <c r="I158" s="34">
        <v>0</v>
      </c>
      <c r="J158" s="11">
        <f>ROUND(H158*I158,2)</f>
        <v>0</v>
      </c>
    </row>
    <row r="159" spans="1:10" ht="90" x14ac:dyDescent="0.25">
      <c r="A159" s="12"/>
      <c r="B159" s="12"/>
      <c r="C159" s="12"/>
      <c r="D159" s="22" t="s">
        <v>227</v>
      </c>
      <c r="E159" s="12"/>
      <c r="F159" s="12"/>
      <c r="G159" s="12"/>
      <c r="H159" s="12"/>
      <c r="I159" s="12"/>
      <c r="J159" s="12"/>
    </row>
    <row r="160" spans="1:10" ht="22.5" x14ac:dyDescent="0.25">
      <c r="A160" s="8" t="s">
        <v>228</v>
      </c>
      <c r="B160" s="9" t="s">
        <v>14</v>
      </c>
      <c r="C160" s="9" t="s">
        <v>43</v>
      </c>
      <c r="D160" s="22" t="s">
        <v>229</v>
      </c>
      <c r="E160" s="10">
        <v>281.41000000000003</v>
      </c>
      <c r="F160" s="10">
        <v>36.46</v>
      </c>
      <c r="G160" s="11">
        <f>ROUND(E160*F160,2)</f>
        <v>10260.209999999999</v>
      </c>
      <c r="H160" s="10">
        <v>281.41000000000003</v>
      </c>
      <c r="I160" s="34">
        <v>0</v>
      </c>
      <c r="J160" s="11">
        <f>ROUND(H160*I160,2)</f>
        <v>0</v>
      </c>
    </row>
    <row r="161" spans="1:10" ht="180" x14ac:dyDescent="0.25">
      <c r="A161" s="12"/>
      <c r="B161" s="12"/>
      <c r="C161" s="12"/>
      <c r="D161" s="22" t="s">
        <v>230</v>
      </c>
      <c r="E161" s="12"/>
      <c r="F161" s="12"/>
      <c r="G161" s="12"/>
      <c r="H161" s="12"/>
      <c r="I161" s="12"/>
      <c r="J161" s="12"/>
    </row>
    <row r="162" spans="1:10" ht="22.5" x14ac:dyDescent="0.25">
      <c r="A162" s="8" t="s">
        <v>231</v>
      </c>
      <c r="B162" s="9" t="s">
        <v>14</v>
      </c>
      <c r="C162" s="9" t="s">
        <v>43</v>
      </c>
      <c r="D162" s="22" t="s">
        <v>232</v>
      </c>
      <c r="E162" s="10">
        <v>320.81</v>
      </c>
      <c r="F162" s="10">
        <v>68.81</v>
      </c>
      <c r="G162" s="11">
        <f>ROUND(E162*F162,2)</f>
        <v>22074.94</v>
      </c>
      <c r="H162" s="10">
        <v>320.81</v>
      </c>
      <c r="I162" s="34">
        <v>0</v>
      </c>
      <c r="J162" s="11">
        <f>ROUND(H162*I162,2)</f>
        <v>0</v>
      </c>
    </row>
    <row r="163" spans="1:10" ht="270" x14ac:dyDescent="0.25">
      <c r="A163" s="12"/>
      <c r="B163" s="12"/>
      <c r="C163" s="12"/>
      <c r="D163" s="22" t="s">
        <v>233</v>
      </c>
      <c r="E163" s="12"/>
      <c r="F163" s="12"/>
      <c r="G163" s="12"/>
      <c r="H163" s="12"/>
      <c r="I163" s="12"/>
      <c r="J163" s="12"/>
    </row>
    <row r="164" spans="1:10" x14ac:dyDescent="0.25">
      <c r="A164" s="12"/>
      <c r="B164" s="12"/>
      <c r="C164" s="12"/>
      <c r="D164" s="27" t="s">
        <v>234</v>
      </c>
      <c r="E164" s="10">
        <v>1</v>
      </c>
      <c r="F164" s="14">
        <f>G156+G158+G160+G162</f>
        <v>32848.94</v>
      </c>
      <c r="G164" s="14">
        <f>ROUND(E164*F164,2)</f>
        <v>32848.94</v>
      </c>
      <c r="H164" s="10">
        <v>1</v>
      </c>
      <c r="I164" s="14">
        <f>J156+J158+J160+J162</f>
        <v>0</v>
      </c>
      <c r="J164" s="14">
        <f>ROUND(H164*I164,2)</f>
        <v>0</v>
      </c>
    </row>
    <row r="165" spans="1:10" ht="1.1499999999999999" customHeight="1" x14ac:dyDescent="0.25">
      <c r="A165" s="15"/>
      <c r="B165" s="15"/>
      <c r="C165" s="15"/>
      <c r="D165" s="28"/>
      <c r="E165" s="15"/>
      <c r="F165" s="15"/>
      <c r="G165" s="15"/>
      <c r="H165" s="15"/>
      <c r="I165" s="15"/>
      <c r="J165" s="15"/>
    </row>
    <row r="166" spans="1:10" x14ac:dyDescent="0.25">
      <c r="A166" s="18" t="s">
        <v>235</v>
      </c>
      <c r="B166" s="18" t="s">
        <v>10</v>
      </c>
      <c r="C166" s="18" t="s">
        <v>11</v>
      </c>
      <c r="D166" s="30" t="s">
        <v>236</v>
      </c>
      <c r="E166" s="19">
        <f t="shared" ref="E166:J166" si="15">E174</f>
        <v>1</v>
      </c>
      <c r="F166" s="19">
        <f t="shared" si="15"/>
        <v>25154.97</v>
      </c>
      <c r="G166" s="19">
        <f t="shared" si="15"/>
        <v>25154.97</v>
      </c>
      <c r="H166" s="19">
        <f t="shared" si="15"/>
        <v>1</v>
      </c>
      <c r="I166" s="19">
        <f t="shared" si="15"/>
        <v>0</v>
      </c>
      <c r="J166" s="19">
        <f t="shared" si="15"/>
        <v>0</v>
      </c>
    </row>
    <row r="167" spans="1:10" x14ac:dyDescent="0.25">
      <c r="A167" s="12"/>
      <c r="B167" s="12"/>
      <c r="C167" s="12"/>
      <c r="D167" s="22" t="s">
        <v>236</v>
      </c>
      <c r="E167" s="12"/>
      <c r="F167" s="12"/>
      <c r="G167" s="12"/>
      <c r="H167" s="12"/>
      <c r="I167" s="12"/>
      <c r="J167" s="12"/>
    </row>
    <row r="168" spans="1:10" ht="22.5" x14ac:dyDescent="0.25">
      <c r="A168" s="8" t="s">
        <v>237</v>
      </c>
      <c r="B168" s="9" t="s">
        <v>14</v>
      </c>
      <c r="C168" s="9" t="s">
        <v>43</v>
      </c>
      <c r="D168" s="22" t="s">
        <v>238</v>
      </c>
      <c r="E168" s="10">
        <v>856.47</v>
      </c>
      <c r="F168" s="10">
        <v>15.79</v>
      </c>
      <c r="G168" s="11">
        <f>ROUND(E168*F168,2)</f>
        <v>13523.66</v>
      </c>
      <c r="H168" s="10">
        <v>856.47</v>
      </c>
      <c r="I168" s="34">
        <v>0</v>
      </c>
      <c r="J168" s="11">
        <f>ROUND(H168*I168,2)</f>
        <v>0</v>
      </c>
    </row>
    <row r="169" spans="1:10" ht="112.5" x14ac:dyDescent="0.25">
      <c r="A169" s="12"/>
      <c r="B169" s="12"/>
      <c r="C169" s="12"/>
      <c r="D169" s="22" t="s">
        <v>239</v>
      </c>
      <c r="E169" s="12"/>
      <c r="F169" s="12"/>
      <c r="G169" s="12"/>
      <c r="H169" s="12"/>
      <c r="I169" s="12"/>
      <c r="J169" s="12"/>
    </row>
    <row r="170" spans="1:10" ht="22.5" x14ac:dyDescent="0.25">
      <c r="A170" s="8" t="s">
        <v>240</v>
      </c>
      <c r="B170" s="9" t="s">
        <v>14</v>
      </c>
      <c r="C170" s="9" t="s">
        <v>43</v>
      </c>
      <c r="D170" s="22" t="s">
        <v>241</v>
      </c>
      <c r="E170" s="10">
        <v>1449.41</v>
      </c>
      <c r="F170" s="10">
        <v>7.53</v>
      </c>
      <c r="G170" s="11">
        <f>ROUND(E170*F170,2)</f>
        <v>10914.06</v>
      </c>
      <c r="H170" s="10">
        <v>1449.41</v>
      </c>
      <c r="I170" s="34">
        <v>0</v>
      </c>
      <c r="J170" s="11">
        <f>ROUND(H170*I170,2)</f>
        <v>0</v>
      </c>
    </row>
    <row r="171" spans="1:10" ht="45" x14ac:dyDescent="0.25">
      <c r="A171" s="12"/>
      <c r="B171" s="12"/>
      <c r="C171" s="12"/>
      <c r="D171" s="22" t="s">
        <v>242</v>
      </c>
      <c r="E171" s="12"/>
      <c r="F171" s="12"/>
      <c r="G171" s="12"/>
      <c r="H171" s="12"/>
      <c r="I171" s="12"/>
      <c r="J171" s="12"/>
    </row>
    <row r="172" spans="1:10" ht="22.5" x14ac:dyDescent="0.25">
      <c r="A172" s="8" t="s">
        <v>243</v>
      </c>
      <c r="B172" s="9" t="s">
        <v>14</v>
      </c>
      <c r="C172" s="9" t="s">
        <v>43</v>
      </c>
      <c r="D172" s="22" t="s">
        <v>244</v>
      </c>
      <c r="E172" s="10">
        <v>28.84</v>
      </c>
      <c r="F172" s="10">
        <v>24.87</v>
      </c>
      <c r="G172" s="11">
        <f>ROUND(E172*F172,2)</f>
        <v>717.25</v>
      </c>
      <c r="H172" s="10">
        <v>28.84</v>
      </c>
      <c r="I172" s="34">
        <v>0</v>
      </c>
      <c r="J172" s="11">
        <f>ROUND(H172*I172,2)</f>
        <v>0</v>
      </c>
    </row>
    <row r="173" spans="1:10" ht="90" x14ac:dyDescent="0.25">
      <c r="A173" s="12"/>
      <c r="B173" s="12"/>
      <c r="C173" s="12"/>
      <c r="D173" s="22" t="s">
        <v>245</v>
      </c>
      <c r="E173" s="12"/>
      <c r="F173" s="12"/>
      <c r="G173" s="12"/>
      <c r="H173" s="12"/>
      <c r="I173" s="12"/>
      <c r="J173" s="12"/>
    </row>
    <row r="174" spans="1:10" x14ac:dyDescent="0.25">
      <c r="A174" s="12"/>
      <c r="B174" s="12"/>
      <c r="C174" s="12"/>
      <c r="D174" s="27" t="s">
        <v>246</v>
      </c>
      <c r="E174" s="10">
        <v>1</v>
      </c>
      <c r="F174" s="14">
        <f>G168+G170+G172</f>
        <v>25154.97</v>
      </c>
      <c r="G174" s="14">
        <f>ROUND(E174*F174,2)</f>
        <v>25154.97</v>
      </c>
      <c r="H174" s="10">
        <v>1</v>
      </c>
      <c r="I174" s="14">
        <f>J168+J170+J172</f>
        <v>0</v>
      </c>
      <c r="J174" s="14">
        <f>ROUND(H174*I174,2)</f>
        <v>0</v>
      </c>
    </row>
    <row r="175" spans="1:10" ht="1.1499999999999999" customHeight="1" x14ac:dyDescent="0.25">
      <c r="A175" s="15"/>
      <c r="B175" s="15"/>
      <c r="C175" s="15"/>
      <c r="D175" s="28"/>
      <c r="E175" s="15"/>
      <c r="F175" s="15"/>
      <c r="G175" s="15"/>
      <c r="H175" s="15"/>
      <c r="I175" s="15"/>
      <c r="J175" s="15"/>
    </row>
    <row r="176" spans="1:10" x14ac:dyDescent="0.25">
      <c r="A176" s="18" t="s">
        <v>247</v>
      </c>
      <c r="B176" s="18" t="s">
        <v>10</v>
      </c>
      <c r="C176" s="18" t="s">
        <v>11</v>
      </c>
      <c r="D176" s="30" t="s">
        <v>248</v>
      </c>
      <c r="E176" s="19">
        <f t="shared" ref="E176:J176" si="16">E180</f>
        <v>1</v>
      </c>
      <c r="F176" s="19">
        <f t="shared" si="16"/>
        <v>194.8</v>
      </c>
      <c r="G176" s="19">
        <f t="shared" si="16"/>
        <v>194.8</v>
      </c>
      <c r="H176" s="19">
        <f t="shared" si="16"/>
        <v>1</v>
      </c>
      <c r="I176" s="19">
        <f t="shared" si="16"/>
        <v>0</v>
      </c>
      <c r="J176" s="19">
        <f t="shared" si="16"/>
        <v>0</v>
      </c>
    </row>
    <row r="177" spans="1:10" x14ac:dyDescent="0.25">
      <c r="A177" s="12"/>
      <c r="B177" s="12"/>
      <c r="C177" s="12"/>
      <c r="D177" s="22" t="s">
        <v>248</v>
      </c>
      <c r="E177" s="12"/>
      <c r="F177" s="12"/>
      <c r="G177" s="12"/>
      <c r="H177" s="12"/>
      <c r="I177" s="12"/>
      <c r="J177" s="12"/>
    </row>
    <row r="178" spans="1:10" ht="22.5" x14ac:dyDescent="0.25">
      <c r="A178" s="8" t="s">
        <v>249</v>
      </c>
      <c r="B178" s="9" t="s">
        <v>14</v>
      </c>
      <c r="C178" s="9" t="s">
        <v>43</v>
      </c>
      <c r="D178" s="22" t="s">
        <v>250</v>
      </c>
      <c r="E178" s="10">
        <v>7.89</v>
      </c>
      <c r="F178" s="10">
        <v>24.69</v>
      </c>
      <c r="G178" s="11">
        <f>ROUND(E178*F178,2)</f>
        <v>194.8</v>
      </c>
      <c r="H178" s="10">
        <v>7.89</v>
      </c>
      <c r="I178" s="34">
        <v>0</v>
      </c>
      <c r="J178" s="11">
        <f>ROUND(H178*I178,2)</f>
        <v>0</v>
      </c>
    </row>
    <row r="179" spans="1:10" ht="180" x14ac:dyDescent="0.25">
      <c r="A179" s="12"/>
      <c r="B179" s="12"/>
      <c r="C179" s="12"/>
      <c r="D179" s="22" t="s">
        <v>251</v>
      </c>
      <c r="E179" s="12"/>
      <c r="F179" s="12"/>
      <c r="G179" s="12"/>
      <c r="H179" s="12"/>
      <c r="I179" s="12"/>
      <c r="J179" s="12"/>
    </row>
    <row r="180" spans="1:10" x14ac:dyDescent="0.25">
      <c r="A180" s="12"/>
      <c r="B180" s="12"/>
      <c r="C180" s="12"/>
      <c r="D180" s="27" t="s">
        <v>252</v>
      </c>
      <c r="E180" s="10">
        <v>1</v>
      </c>
      <c r="F180" s="14">
        <f>G178</f>
        <v>194.8</v>
      </c>
      <c r="G180" s="14">
        <f>ROUND(E180*F180,2)</f>
        <v>194.8</v>
      </c>
      <c r="H180" s="10">
        <v>1</v>
      </c>
      <c r="I180" s="14">
        <f>J178</f>
        <v>0</v>
      </c>
      <c r="J180" s="14">
        <f>ROUND(H180*I180,2)</f>
        <v>0</v>
      </c>
    </row>
    <row r="181" spans="1:10" ht="1.1499999999999999" customHeight="1" x14ac:dyDescent="0.25">
      <c r="A181" s="15"/>
      <c r="B181" s="15"/>
      <c r="C181" s="15"/>
      <c r="D181" s="28"/>
      <c r="E181" s="15"/>
      <c r="F181" s="15"/>
      <c r="G181" s="15"/>
      <c r="H181" s="15"/>
      <c r="I181" s="15"/>
      <c r="J181" s="15"/>
    </row>
    <row r="182" spans="1:10" x14ac:dyDescent="0.25">
      <c r="A182" s="18" t="s">
        <v>253</v>
      </c>
      <c r="B182" s="18" t="s">
        <v>10</v>
      </c>
      <c r="C182" s="18" t="s">
        <v>11</v>
      </c>
      <c r="D182" s="30" t="s">
        <v>254</v>
      </c>
      <c r="E182" s="19">
        <f t="shared" ref="E182:J182" si="17">E206</f>
        <v>1</v>
      </c>
      <c r="F182" s="19">
        <f t="shared" si="17"/>
        <v>13503.42</v>
      </c>
      <c r="G182" s="19">
        <f t="shared" si="17"/>
        <v>13503.42</v>
      </c>
      <c r="H182" s="19">
        <f t="shared" si="17"/>
        <v>1</v>
      </c>
      <c r="I182" s="19">
        <f t="shared" si="17"/>
        <v>0</v>
      </c>
      <c r="J182" s="19">
        <f t="shared" si="17"/>
        <v>0</v>
      </c>
    </row>
    <row r="183" spans="1:10" x14ac:dyDescent="0.25">
      <c r="A183" s="12"/>
      <c r="B183" s="12"/>
      <c r="C183" s="12"/>
      <c r="D183" s="22" t="s">
        <v>254</v>
      </c>
      <c r="E183" s="12"/>
      <c r="F183" s="12"/>
      <c r="G183" s="12"/>
      <c r="H183" s="12"/>
      <c r="I183" s="12"/>
      <c r="J183" s="12"/>
    </row>
    <row r="184" spans="1:10" ht="22.5" x14ac:dyDescent="0.25">
      <c r="A184" s="8" t="s">
        <v>255</v>
      </c>
      <c r="B184" s="9" t="s">
        <v>14</v>
      </c>
      <c r="C184" s="9" t="s">
        <v>60</v>
      </c>
      <c r="D184" s="22" t="s">
        <v>256</v>
      </c>
      <c r="E184" s="10">
        <v>1</v>
      </c>
      <c r="F184" s="10">
        <v>495.42</v>
      </c>
      <c r="G184" s="11">
        <f>ROUND(E184*F184,2)</f>
        <v>495.42</v>
      </c>
      <c r="H184" s="10">
        <v>1</v>
      </c>
      <c r="I184" s="34">
        <v>0</v>
      </c>
      <c r="J184" s="11">
        <f>ROUND(H184*I184,2)</f>
        <v>0</v>
      </c>
    </row>
    <row r="185" spans="1:10" ht="191.25" x14ac:dyDescent="0.25">
      <c r="A185" s="12"/>
      <c r="B185" s="12"/>
      <c r="C185" s="12"/>
      <c r="D185" s="22" t="s">
        <v>257</v>
      </c>
      <c r="E185" s="12"/>
      <c r="F185" s="12"/>
      <c r="G185" s="12"/>
      <c r="H185" s="12"/>
      <c r="I185" s="12"/>
      <c r="J185" s="12"/>
    </row>
    <row r="186" spans="1:10" ht="22.5" x14ac:dyDescent="0.25">
      <c r="A186" s="8" t="s">
        <v>258</v>
      </c>
      <c r="B186" s="9" t="s">
        <v>14</v>
      </c>
      <c r="C186" s="9" t="s">
        <v>60</v>
      </c>
      <c r="D186" s="22" t="s">
        <v>259</v>
      </c>
      <c r="E186" s="10">
        <v>6</v>
      </c>
      <c r="F186" s="10">
        <v>472.13</v>
      </c>
      <c r="G186" s="11">
        <f>ROUND(E186*F186,2)</f>
        <v>2832.78</v>
      </c>
      <c r="H186" s="10">
        <v>6</v>
      </c>
      <c r="I186" s="34">
        <v>0</v>
      </c>
      <c r="J186" s="11">
        <f>ROUND(H186*I186,2)</f>
        <v>0</v>
      </c>
    </row>
    <row r="187" spans="1:10" ht="236.25" x14ac:dyDescent="0.25">
      <c r="A187" s="12"/>
      <c r="B187" s="12"/>
      <c r="C187" s="12"/>
      <c r="D187" s="22" t="s">
        <v>260</v>
      </c>
      <c r="E187" s="12"/>
      <c r="F187" s="12"/>
      <c r="G187" s="12"/>
      <c r="H187" s="12"/>
      <c r="I187" s="12"/>
      <c r="J187" s="12"/>
    </row>
    <row r="188" spans="1:10" ht="22.5" x14ac:dyDescent="0.25">
      <c r="A188" s="8" t="s">
        <v>261</v>
      </c>
      <c r="B188" s="9" t="s">
        <v>14</v>
      </c>
      <c r="C188" s="9" t="s">
        <v>60</v>
      </c>
      <c r="D188" s="22" t="s">
        <v>262</v>
      </c>
      <c r="E188" s="10">
        <v>2</v>
      </c>
      <c r="F188" s="10">
        <v>364.97</v>
      </c>
      <c r="G188" s="11">
        <f>ROUND(E188*F188,2)</f>
        <v>729.94</v>
      </c>
      <c r="H188" s="10">
        <v>2</v>
      </c>
      <c r="I188" s="34">
        <v>0</v>
      </c>
      <c r="J188" s="11">
        <f>ROUND(H188*I188,2)</f>
        <v>0</v>
      </c>
    </row>
    <row r="189" spans="1:10" ht="236.25" x14ac:dyDescent="0.25">
      <c r="A189" s="12"/>
      <c r="B189" s="12"/>
      <c r="C189" s="12"/>
      <c r="D189" s="22" t="s">
        <v>263</v>
      </c>
      <c r="E189" s="12"/>
      <c r="F189" s="12"/>
      <c r="G189" s="12"/>
      <c r="H189" s="12"/>
      <c r="I189" s="12"/>
      <c r="J189" s="12"/>
    </row>
    <row r="190" spans="1:10" ht="22.5" x14ac:dyDescent="0.25">
      <c r="A190" s="8" t="s">
        <v>264</v>
      </c>
      <c r="B190" s="9" t="s">
        <v>14</v>
      </c>
      <c r="C190" s="9" t="s">
        <v>60</v>
      </c>
      <c r="D190" s="22" t="s">
        <v>265</v>
      </c>
      <c r="E190" s="10">
        <v>1</v>
      </c>
      <c r="F190" s="10">
        <v>258.77999999999997</v>
      </c>
      <c r="G190" s="11">
        <f>ROUND(E190*F190,2)</f>
        <v>258.77999999999997</v>
      </c>
      <c r="H190" s="10">
        <v>1</v>
      </c>
      <c r="I190" s="34">
        <v>0</v>
      </c>
      <c r="J190" s="11">
        <f>ROUND(H190*I190,2)</f>
        <v>0</v>
      </c>
    </row>
    <row r="191" spans="1:10" ht="236.25" x14ac:dyDescent="0.25">
      <c r="A191" s="12"/>
      <c r="B191" s="12"/>
      <c r="C191" s="12"/>
      <c r="D191" s="22" t="s">
        <v>266</v>
      </c>
      <c r="E191" s="12"/>
      <c r="F191" s="12"/>
      <c r="G191" s="12"/>
      <c r="H191" s="12"/>
      <c r="I191" s="12"/>
      <c r="J191" s="12"/>
    </row>
    <row r="192" spans="1:10" ht="22.5" x14ac:dyDescent="0.25">
      <c r="A192" s="8" t="s">
        <v>267</v>
      </c>
      <c r="B192" s="9" t="s">
        <v>14</v>
      </c>
      <c r="C192" s="9" t="s">
        <v>43</v>
      </c>
      <c r="D192" s="22" t="s">
        <v>268</v>
      </c>
      <c r="E192" s="10">
        <v>17.46</v>
      </c>
      <c r="F192" s="10">
        <v>94.84</v>
      </c>
      <c r="G192" s="11">
        <f>ROUND(E192*F192,2)</f>
        <v>1655.91</v>
      </c>
      <c r="H192" s="10">
        <v>17.46</v>
      </c>
      <c r="I192" s="34">
        <v>0</v>
      </c>
      <c r="J192" s="11">
        <f>ROUND(H192*I192,2)</f>
        <v>0</v>
      </c>
    </row>
    <row r="193" spans="1:10" ht="78.75" x14ac:dyDescent="0.25">
      <c r="A193" s="12"/>
      <c r="B193" s="12"/>
      <c r="C193" s="12"/>
      <c r="D193" s="22" t="s">
        <v>269</v>
      </c>
      <c r="E193" s="12"/>
      <c r="F193" s="12"/>
      <c r="G193" s="12"/>
      <c r="H193" s="12"/>
      <c r="I193" s="12"/>
      <c r="J193" s="12"/>
    </row>
    <row r="194" spans="1:10" x14ac:dyDescent="0.25">
      <c r="A194" s="8" t="s">
        <v>270</v>
      </c>
      <c r="B194" s="9" t="s">
        <v>14</v>
      </c>
      <c r="C194" s="9" t="s">
        <v>43</v>
      </c>
      <c r="D194" s="22" t="s">
        <v>271</v>
      </c>
      <c r="E194" s="10">
        <v>18.72</v>
      </c>
      <c r="F194" s="10">
        <v>150.06</v>
      </c>
      <c r="G194" s="11">
        <f>ROUND(E194*F194,2)</f>
        <v>2809.12</v>
      </c>
      <c r="H194" s="10">
        <v>18.72</v>
      </c>
      <c r="I194" s="34">
        <v>0</v>
      </c>
      <c r="J194" s="11">
        <f>ROUND(H194*I194,2)</f>
        <v>0</v>
      </c>
    </row>
    <row r="195" spans="1:10" ht="101.25" x14ac:dyDescent="0.25">
      <c r="A195" s="12"/>
      <c r="B195" s="12"/>
      <c r="C195" s="12"/>
      <c r="D195" s="22" t="s">
        <v>272</v>
      </c>
      <c r="E195" s="12"/>
      <c r="F195" s="12"/>
      <c r="G195" s="12"/>
      <c r="H195" s="12"/>
      <c r="I195" s="12"/>
      <c r="J195" s="12"/>
    </row>
    <row r="196" spans="1:10" ht="22.5" x14ac:dyDescent="0.25">
      <c r="A196" s="8" t="s">
        <v>273</v>
      </c>
      <c r="B196" s="9" t="s">
        <v>14</v>
      </c>
      <c r="C196" s="9" t="s">
        <v>60</v>
      </c>
      <c r="D196" s="22" t="s">
        <v>274</v>
      </c>
      <c r="E196" s="10">
        <v>2</v>
      </c>
      <c r="F196" s="10">
        <v>415.38</v>
      </c>
      <c r="G196" s="11">
        <f>ROUND(E196*F196,2)</f>
        <v>830.76</v>
      </c>
      <c r="H196" s="10">
        <v>2</v>
      </c>
      <c r="I196" s="34">
        <v>0</v>
      </c>
      <c r="J196" s="11">
        <f>ROUND(H196*I196,2)</f>
        <v>0</v>
      </c>
    </row>
    <row r="197" spans="1:10" ht="191.25" x14ac:dyDescent="0.25">
      <c r="A197" s="12"/>
      <c r="B197" s="12"/>
      <c r="C197" s="12"/>
      <c r="D197" s="22" t="s">
        <v>275</v>
      </c>
      <c r="E197" s="12"/>
      <c r="F197" s="12"/>
      <c r="G197" s="12"/>
      <c r="H197" s="12"/>
      <c r="I197" s="12"/>
      <c r="J197" s="12"/>
    </row>
    <row r="198" spans="1:10" ht="22.5" x14ac:dyDescent="0.25">
      <c r="A198" s="8" t="s">
        <v>276</v>
      </c>
      <c r="B198" s="9" t="s">
        <v>14</v>
      </c>
      <c r="C198" s="9" t="s">
        <v>39</v>
      </c>
      <c r="D198" s="22" t="s">
        <v>277</v>
      </c>
      <c r="E198" s="10">
        <v>10.78</v>
      </c>
      <c r="F198" s="10">
        <v>101.52</v>
      </c>
      <c r="G198" s="11">
        <f>ROUND(E198*F198,2)</f>
        <v>1094.3900000000001</v>
      </c>
      <c r="H198" s="10">
        <v>10.78</v>
      </c>
      <c r="I198" s="34">
        <v>0</v>
      </c>
      <c r="J198" s="11">
        <f>ROUND(H198*I198,2)</f>
        <v>0</v>
      </c>
    </row>
    <row r="199" spans="1:10" ht="135" x14ac:dyDescent="0.25">
      <c r="A199" s="12"/>
      <c r="B199" s="12"/>
      <c r="C199" s="12"/>
      <c r="D199" s="22" t="s">
        <v>278</v>
      </c>
      <c r="E199" s="12"/>
      <c r="F199" s="12"/>
      <c r="G199" s="12"/>
      <c r="H199" s="12"/>
      <c r="I199" s="12"/>
      <c r="J199" s="12"/>
    </row>
    <row r="200" spans="1:10" ht="22.5" x14ac:dyDescent="0.25">
      <c r="A200" s="8" t="s">
        <v>279</v>
      </c>
      <c r="B200" s="9" t="s">
        <v>14</v>
      </c>
      <c r="C200" s="9" t="s">
        <v>60</v>
      </c>
      <c r="D200" s="22" t="s">
        <v>280</v>
      </c>
      <c r="E200" s="10">
        <v>5</v>
      </c>
      <c r="F200" s="10">
        <v>193.64</v>
      </c>
      <c r="G200" s="11">
        <f>ROUND(E200*F200,2)</f>
        <v>968.2</v>
      </c>
      <c r="H200" s="10">
        <v>5</v>
      </c>
      <c r="I200" s="34">
        <v>0</v>
      </c>
      <c r="J200" s="11">
        <f>ROUND(H200*I200,2)</f>
        <v>0</v>
      </c>
    </row>
    <row r="201" spans="1:10" ht="236.25" x14ac:dyDescent="0.25">
      <c r="A201" s="12"/>
      <c r="B201" s="12"/>
      <c r="C201" s="12"/>
      <c r="D201" s="22" t="s">
        <v>281</v>
      </c>
      <c r="E201" s="12"/>
      <c r="F201" s="12"/>
      <c r="G201" s="12"/>
      <c r="H201" s="12"/>
      <c r="I201" s="12"/>
      <c r="J201" s="12"/>
    </row>
    <row r="202" spans="1:10" ht="22.5" x14ac:dyDescent="0.25">
      <c r="A202" s="8" t="s">
        <v>282</v>
      </c>
      <c r="B202" s="9" t="s">
        <v>14</v>
      </c>
      <c r="C202" s="9" t="s">
        <v>60</v>
      </c>
      <c r="D202" s="22" t="s">
        <v>283</v>
      </c>
      <c r="E202" s="10">
        <v>1</v>
      </c>
      <c r="F202" s="10">
        <v>1068.03</v>
      </c>
      <c r="G202" s="11">
        <f>ROUND(E202*F202,2)</f>
        <v>1068.03</v>
      </c>
      <c r="H202" s="10">
        <v>1</v>
      </c>
      <c r="I202" s="34">
        <v>0</v>
      </c>
      <c r="J202" s="11">
        <f>ROUND(H202*I202,2)</f>
        <v>0</v>
      </c>
    </row>
    <row r="203" spans="1:10" ht="258.75" x14ac:dyDescent="0.25">
      <c r="A203" s="12"/>
      <c r="B203" s="12"/>
      <c r="C203" s="12"/>
      <c r="D203" s="22" t="s">
        <v>284</v>
      </c>
      <c r="E203" s="12"/>
      <c r="F203" s="12"/>
      <c r="G203" s="12"/>
      <c r="H203" s="12"/>
      <c r="I203" s="12"/>
      <c r="J203" s="12"/>
    </row>
    <row r="204" spans="1:10" ht="22.5" x14ac:dyDescent="0.25">
      <c r="A204" s="8" t="s">
        <v>285</v>
      </c>
      <c r="B204" s="9" t="s">
        <v>14</v>
      </c>
      <c r="C204" s="9" t="s">
        <v>43</v>
      </c>
      <c r="D204" s="22" t="s">
        <v>286</v>
      </c>
      <c r="E204" s="10">
        <v>61.15</v>
      </c>
      <c r="F204" s="10">
        <v>12.43</v>
      </c>
      <c r="G204" s="11">
        <f>ROUND(E204*F204,2)</f>
        <v>760.09</v>
      </c>
      <c r="H204" s="10">
        <v>61.15</v>
      </c>
      <c r="I204" s="34">
        <v>0</v>
      </c>
      <c r="J204" s="11">
        <f>ROUND(H204*I204,2)</f>
        <v>0</v>
      </c>
    </row>
    <row r="205" spans="1:10" ht="236.25" x14ac:dyDescent="0.25">
      <c r="A205" s="12"/>
      <c r="B205" s="12"/>
      <c r="C205" s="12"/>
      <c r="D205" s="22" t="s">
        <v>287</v>
      </c>
      <c r="E205" s="12"/>
      <c r="F205" s="12"/>
      <c r="G205" s="12"/>
      <c r="H205" s="12"/>
      <c r="I205" s="12"/>
      <c r="J205" s="12"/>
    </row>
    <row r="206" spans="1:10" x14ac:dyDescent="0.25">
      <c r="A206" s="12"/>
      <c r="B206" s="12"/>
      <c r="C206" s="12"/>
      <c r="D206" s="27" t="s">
        <v>288</v>
      </c>
      <c r="E206" s="10">
        <v>1</v>
      </c>
      <c r="F206" s="14">
        <f>G184+G186+G188+G190+G192+G194+G196+G198+G200+G202+G204</f>
        <v>13503.42</v>
      </c>
      <c r="G206" s="14">
        <f>ROUND(E206*F206,2)</f>
        <v>13503.42</v>
      </c>
      <c r="H206" s="10">
        <v>1</v>
      </c>
      <c r="I206" s="14">
        <f>J184+J186+J188+J190+J192+J194+J196+J198+J200+J202+J204</f>
        <v>0</v>
      </c>
      <c r="J206" s="14">
        <f>ROUND(H206*I206,2)</f>
        <v>0</v>
      </c>
    </row>
    <row r="207" spans="1:10" ht="1.1499999999999999" customHeight="1" x14ac:dyDescent="0.25">
      <c r="A207" s="15"/>
      <c r="B207" s="15"/>
      <c r="C207" s="15"/>
      <c r="D207" s="28"/>
      <c r="E207" s="15"/>
      <c r="F207" s="15"/>
      <c r="G207" s="15"/>
      <c r="H207" s="15"/>
      <c r="I207" s="15"/>
      <c r="J207" s="15"/>
    </row>
    <row r="208" spans="1:10" x14ac:dyDescent="0.25">
      <c r="A208" s="18" t="s">
        <v>289</v>
      </c>
      <c r="B208" s="18" t="s">
        <v>10</v>
      </c>
      <c r="C208" s="18" t="s">
        <v>11</v>
      </c>
      <c r="D208" s="30" t="s">
        <v>290</v>
      </c>
      <c r="E208" s="19">
        <f t="shared" ref="E208:J208" si="18">E242</f>
        <v>1</v>
      </c>
      <c r="F208" s="19">
        <f t="shared" si="18"/>
        <v>2392.11</v>
      </c>
      <c r="G208" s="19">
        <f t="shared" si="18"/>
        <v>2392.11</v>
      </c>
      <c r="H208" s="19">
        <f t="shared" si="18"/>
        <v>1</v>
      </c>
      <c r="I208" s="19">
        <f t="shared" si="18"/>
        <v>0</v>
      </c>
      <c r="J208" s="19">
        <f t="shared" si="18"/>
        <v>0</v>
      </c>
    </row>
    <row r="209" spans="1:10" x14ac:dyDescent="0.25">
      <c r="A209" s="12"/>
      <c r="B209" s="12"/>
      <c r="C209" s="12"/>
      <c r="D209" s="22" t="s">
        <v>290</v>
      </c>
      <c r="E209" s="12"/>
      <c r="F209" s="12"/>
      <c r="G209" s="12"/>
      <c r="H209" s="12"/>
      <c r="I209" s="12"/>
      <c r="J209" s="12"/>
    </row>
    <row r="210" spans="1:10" x14ac:dyDescent="0.25">
      <c r="A210" s="20" t="s">
        <v>291</v>
      </c>
      <c r="B210" s="20" t="s">
        <v>10</v>
      </c>
      <c r="C210" s="20" t="s">
        <v>11</v>
      </c>
      <c r="D210" s="31" t="s">
        <v>292</v>
      </c>
      <c r="E210" s="21">
        <f t="shared" ref="E210:J210" si="19">E218</f>
        <v>1</v>
      </c>
      <c r="F210" s="21">
        <f t="shared" si="19"/>
        <v>958.06</v>
      </c>
      <c r="G210" s="21">
        <f t="shared" si="19"/>
        <v>958.06</v>
      </c>
      <c r="H210" s="21">
        <f t="shared" si="19"/>
        <v>1</v>
      </c>
      <c r="I210" s="21">
        <f t="shared" si="19"/>
        <v>0</v>
      </c>
      <c r="J210" s="21">
        <f t="shared" si="19"/>
        <v>0</v>
      </c>
    </row>
    <row r="211" spans="1:10" x14ac:dyDescent="0.25">
      <c r="A211" s="12"/>
      <c r="B211" s="12"/>
      <c r="C211" s="12"/>
      <c r="D211" s="22" t="s">
        <v>292</v>
      </c>
      <c r="E211" s="12"/>
      <c r="F211" s="12"/>
      <c r="G211" s="12"/>
      <c r="H211" s="12"/>
      <c r="I211" s="12"/>
      <c r="J211" s="12"/>
    </row>
    <row r="212" spans="1:10" ht="22.5" x14ac:dyDescent="0.25">
      <c r="A212" s="8" t="s">
        <v>293</v>
      </c>
      <c r="B212" s="9" t="s">
        <v>14</v>
      </c>
      <c r="C212" s="9" t="s">
        <v>60</v>
      </c>
      <c r="D212" s="22" t="s">
        <v>294</v>
      </c>
      <c r="E212" s="10">
        <v>1</v>
      </c>
      <c r="F212" s="10">
        <v>197.72</v>
      </c>
      <c r="G212" s="11">
        <f>ROUND(E212*F212,2)</f>
        <v>197.72</v>
      </c>
      <c r="H212" s="10">
        <v>1</v>
      </c>
      <c r="I212" s="34">
        <v>0</v>
      </c>
      <c r="J212" s="11">
        <f>ROUND(H212*I212,2)</f>
        <v>0</v>
      </c>
    </row>
    <row r="213" spans="1:10" ht="135" x14ac:dyDescent="0.25">
      <c r="A213" s="12"/>
      <c r="B213" s="12"/>
      <c r="C213" s="12"/>
      <c r="D213" s="22" t="s">
        <v>295</v>
      </c>
      <c r="E213" s="12"/>
      <c r="F213" s="12"/>
      <c r="G213" s="12"/>
      <c r="H213" s="12"/>
      <c r="I213" s="12"/>
      <c r="J213" s="12"/>
    </row>
    <row r="214" spans="1:10" x14ac:dyDescent="0.25">
      <c r="A214" s="8" t="s">
        <v>296</v>
      </c>
      <c r="B214" s="9" t="s">
        <v>14</v>
      </c>
      <c r="C214" s="9" t="s">
        <v>60</v>
      </c>
      <c r="D214" s="22" t="s">
        <v>297</v>
      </c>
      <c r="E214" s="10">
        <v>1</v>
      </c>
      <c r="F214" s="10">
        <v>292.35000000000002</v>
      </c>
      <c r="G214" s="11">
        <f>ROUND(E214*F214,2)</f>
        <v>292.35000000000002</v>
      </c>
      <c r="H214" s="10">
        <v>1</v>
      </c>
      <c r="I214" s="34">
        <v>0</v>
      </c>
      <c r="J214" s="11">
        <f>ROUND(H214*I214,2)</f>
        <v>0</v>
      </c>
    </row>
    <row r="215" spans="1:10" ht="112.5" x14ac:dyDescent="0.25">
      <c r="A215" s="12"/>
      <c r="B215" s="12"/>
      <c r="C215" s="12"/>
      <c r="D215" s="22" t="s">
        <v>298</v>
      </c>
      <c r="E215" s="12"/>
      <c r="F215" s="12"/>
      <c r="G215" s="12"/>
      <c r="H215" s="12"/>
      <c r="I215" s="12"/>
      <c r="J215" s="12"/>
    </row>
    <row r="216" spans="1:10" ht="22.5" x14ac:dyDescent="0.25">
      <c r="A216" s="8" t="s">
        <v>299</v>
      </c>
      <c r="B216" s="9" t="s">
        <v>14</v>
      </c>
      <c r="C216" s="9" t="s">
        <v>60</v>
      </c>
      <c r="D216" s="22" t="s">
        <v>300</v>
      </c>
      <c r="E216" s="10">
        <v>1</v>
      </c>
      <c r="F216" s="10">
        <v>467.99</v>
      </c>
      <c r="G216" s="11">
        <f>ROUND(E216*F216,2)</f>
        <v>467.99</v>
      </c>
      <c r="H216" s="10">
        <v>1</v>
      </c>
      <c r="I216" s="34">
        <v>0</v>
      </c>
      <c r="J216" s="11">
        <f>ROUND(H216*I216,2)</f>
        <v>0</v>
      </c>
    </row>
    <row r="217" spans="1:10" ht="112.5" x14ac:dyDescent="0.25">
      <c r="A217" s="12"/>
      <c r="B217" s="12"/>
      <c r="C217" s="12"/>
      <c r="D217" s="22" t="s">
        <v>301</v>
      </c>
      <c r="E217" s="12"/>
      <c r="F217" s="12"/>
      <c r="G217" s="12"/>
      <c r="H217" s="12"/>
      <c r="I217" s="12"/>
      <c r="J217" s="12"/>
    </row>
    <row r="218" spans="1:10" x14ac:dyDescent="0.25">
      <c r="A218" s="12"/>
      <c r="B218" s="12"/>
      <c r="C218" s="12"/>
      <c r="D218" s="27" t="s">
        <v>302</v>
      </c>
      <c r="E218" s="10">
        <v>1</v>
      </c>
      <c r="F218" s="14">
        <f>G212+G214+G216</f>
        <v>958.06</v>
      </c>
      <c r="G218" s="14">
        <f>ROUND(E218*F218,2)</f>
        <v>958.06</v>
      </c>
      <c r="H218" s="10">
        <v>1</v>
      </c>
      <c r="I218" s="14">
        <f>J212+J214+J216</f>
        <v>0</v>
      </c>
      <c r="J218" s="14">
        <f>ROUND(H218*I218,2)</f>
        <v>0</v>
      </c>
    </row>
    <row r="219" spans="1:10" ht="1.1499999999999999" customHeight="1" x14ac:dyDescent="0.25">
      <c r="A219" s="15"/>
      <c r="B219" s="15"/>
      <c r="C219" s="15"/>
      <c r="D219" s="28"/>
      <c r="E219" s="15"/>
      <c r="F219" s="15"/>
      <c r="G219" s="15"/>
      <c r="H219" s="15"/>
      <c r="I219" s="15"/>
      <c r="J219" s="15"/>
    </row>
    <row r="220" spans="1:10" x14ac:dyDescent="0.25">
      <c r="A220" s="20" t="s">
        <v>303</v>
      </c>
      <c r="B220" s="20" t="s">
        <v>10</v>
      </c>
      <c r="C220" s="20" t="s">
        <v>11</v>
      </c>
      <c r="D220" s="31" t="s">
        <v>304</v>
      </c>
      <c r="E220" s="21">
        <f t="shared" ref="E220:J220" si="20">E234</f>
        <v>1</v>
      </c>
      <c r="F220" s="21">
        <f t="shared" si="20"/>
        <v>681.05</v>
      </c>
      <c r="G220" s="21">
        <f t="shared" si="20"/>
        <v>681.05</v>
      </c>
      <c r="H220" s="21">
        <f t="shared" si="20"/>
        <v>1</v>
      </c>
      <c r="I220" s="21">
        <f t="shared" si="20"/>
        <v>0</v>
      </c>
      <c r="J220" s="21">
        <f t="shared" si="20"/>
        <v>0</v>
      </c>
    </row>
    <row r="221" spans="1:10" x14ac:dyDescent="0.25">
      <c r="A221" s="12"/>
      <c r="B221" s="12"/>
      <c r="C221" s="12"/>
      <c r="D221" s="22" t="s">
        <v>304</v>
      </c>
      <c r="E221" s="12"/>
      <c r="F221" s="12"/>
      <c r="G221" s="12"/>
      <c r="H221" s="12"/>
      <c r="I221" s="12"/>
      <c r="J221" s="12"/>
    </row>
    <row r="222" spans="1:10" ht="22.5" x14ac:dyDescent="0.25">
      <c r="A222" s="8" t="s">
        <v>305</v>
      </c>
      <c r="B222" s="9" t="s">
        <v>14</v>
      </c>
      <c r="C222" s="9" t="s">
        <v>60</v>
      </c>
      <c r="D222" s="22" t="s">
        <v>306</v>
      </c>
      <c r="E222" s="10">
        <v>1</v>
      </c>
      <c r="F222" s="10">
        <v>265.83999999999997</v>
      </c>
      <c r="G222" s="11">
        <f>ROUND(E222*F222,2)</f>
        <v>265.83999999999997</v>
      </c>
      <c r="H222" s="10">
        <v>1</v>
      </c>
      <c r="I222" s="34">
        <v>0</v>
      </c>
      <c r="J222" s="11">
        <f>ROUND(H222*I222,2)</f>
        <v>0</v>
      </c>
    </row>
    <row r="223" spans="1:10" ht="67.5" x14ac:dyDescent="0.25">
      <c r="A223" s="12"/>
      <c r="B223" s="12"/>
      <c r="C223" s="12"/>
      <c r="D223" s="22" t="s">
        <v>307</v>
      </c>
      <c r="E223" s="12"/>
      <c r="F223" s="12"/>
      <c r="G223" s="12"/>
      <c r="H223" s="12"/>
      <c r="I223" s="12"/>
      <c r="J223" s="12"/>
    </row>
    <row r="224" spans="1:10" x14ac:dyDescent="0.25">
      <c r="A224" s="8" t="s">
        <v>308</v>
      </c>
      <c r="B224" s="9" t="s">
        <v>14</v>
      </c>
      <c r="C224" s="9" t="s">
        <v>60</v>
      </c>
      <c r="D224" s="22" t="s">
        <v>309</v>
      </c>
      <c r="E224" s="10">
        <v>1</v>
      </c>
      <c r="F224" s="10">
        <v>69.239999999999995</v>
      </c>
      <c r="G224" s="11">
        <f>ROUND(E224*F224,2)</f>
        <v>69.239999999999995</v>
      </c>
      <c r="H224" s="10">
        <v>1</v>
      </c>
      <c r="I224" s="34">
        <v>0</v>
      </c>
      <c r="J224" s="11">
        <f>ROUND(H224*I224,2)</f>
        <v>0</v>
      </c>
    </row>
    <row r="225" spans="1:10" ht="56.25" x14ac:dyDescent="0.25">
      <c r="A225" s="12"/>
      <c r="B225" s="12"/>
      <c r="C225" s="12"/>
      <c r="D225" s="22" t="s">
        <v>310</v>
      </c>
      <c r="E225" s="12"/>
      <c r="F225" s="12"/>
      <c r="G225" s="12"/>
      <c r="H225" s="12"/>
      <c r="I225" s="12"/>
      <c r="J225" s="12"/>
    </row>
    <row r="226" spans="1:10" x14ac:dyDescent="0.25">
      <c r="A226" s="8" t="s">
        <v>311</v>
      </c>
      <c r="B226" s="9" t="s">
        <v>14</v>
      </c>
      <c r="C226" s="9" t="s">
        <v>60</v>
      </c>
      <c r="D226" s="22" t="s">
        <v>312</v>
      </c>
      <c r="E226" s="10">
        <v>1</v>
      </c>
      <c r="F226" s="10">
        <v>70.75</v>
      </c>
      <c r="G226" s="11">
        <f>ROUND(E226*F226,2)</f>
        <v>70.75</v>
      </c>
      <c r="H226" s="10">
        <v>1</v>
      </c>
      <c r="I226" s="34">
        <v>0</v>
      </c>
      <c r="J226" s="11">
        <f>ROUND(H226*I226,2)</f>
        <v>0</v>
      </c>
    </row>
    <row r="227" spans="1:10" ht="45" x14ac:dyDescent="0.25">
      <c r="A227" s="12"/>
      <c r="B227" s="12"/>
      <c r="C227" s="12"/>
      <c r="D227" s="22" t="s">
        <v>313</v>
      </c>
      <c r="E227" s="12"/>
      <c r="F227" s="12"/>
      <c r="G227" s="12"/>
      <c r="H227" s="12"/>
      <c r="I227" s="12"/>
      <c r="J227" s="12"/>
    </row>
    <row r="228" spans="1:10" x14ac:dyDescent="0.25">
      <c r="A228" s="8" t="s">
        <v>314</v>
      </c>
      <c r="B228" s="9" t="s">
        <v>14</v>
      </c>
      <c r="C228" s="9" t="s">
        <v>60</v>
      </c>
      <c r="D228" s="22" t="s">
        <v>315</v>
      </c>
      <c r="E228" s="10">
        <v>1</v>
      </c>
      <c r="F228" s="10">
        <v>33.35</v>
      </c>
      <c r="G228" s="11">
        <f>ROUND(E228*F228,2)</f>
        <v>33.35</v>
      </c>
      <c r="H228" s="10">
        <v>1</v>
      </c>
      <c r="I228" s="34">
        <v>0</v>
      </c>
      <c r="J228" s="11">
        <f>ROUND(H228*I228,2)</f>
        <v>0</v>
      </c>
    </row>
    <row r="229" spans="1:10" ht="33.75" x14ac:dyDescent="0.25">
      <c r="A229" s="12"/>
      <c r="B229" s="12"/>
      <c r="C229" s="12"/>
      <c r="D229" s="22" t="s">
        <v>316</v>
      </c>
      <c r="E229" s="12"/>
      <c r="F229" s="12"/>
      <c r="G229" s="12"/>
      <c r="H229" s="12"/>
      <c r="I229" s="12"/>
      <c r="J229" s="12"/>
    </row>
    <row r="230" spans="1:10" x14ac:dyDescent="0.25">
      <c r="A230" s="8" t="s">
        <v>317</v>
      </c>
      <c r="B230" s="9" t="s">
        <v>14</v>
      </c>
      <c r="C230" s="9" t="s">
        <v>43</v>
      </c>
      <c r="D230" s="22" t="s">
        <v>318</v>
      </c>
      <c r="E230" s="10">
        <v>1</v>
      </c>
      <c r="F230" s="10">
        <v>52.85</v>
      </c>
      <c r="G230" s="11">
        <f>ROUND(E230*F230,2)</f>
        <v>52.85</v>
      </c>
      <c r="H230" s="10">
        <v>1</v>
      </c>
      <c r="I230" s="34">
        <v>0</v>
      </c>
      <c r="J230" s="11">
        <f>ROUND(H230*I230,2)</f>
        <v>0</v>
      </c>
    </row>
    <row r="231" spans="1:10" ht="45" x14ac:dyDescent="0.25">
      <c r="A231" s="12"/>
      <c r="B231" s="12"/>
      <c r="C231" s="12"/>
      <c r="D231" s="22" t="s">
        <v>319</v>
      </c>
      <c r="E231" s="12"/>
      <c r="F231" s="12"/>
      <c r="G231" s="12"/>
      <c r="H231" s="12"/>
      <c r="I231" s="12"/>
      <c r="J231" s="12"/>
    </row>
    <row r="232" spans="1:10" x14ac:dyDescent="0.25">
      <c r="A232" s="8" t="s">
        <v>320</v>
      </c>
      <c r="B232" s="9" t="s">
        <v>14</v>
      </c>
      <c r="C232" s="9" t="s">
        <v>60</v>
      </c>
      <c r="D232" s="22" t="s">
        <v>321</v>
      </c>
      <c r="E232" s="10">
        <v>1</v>
      </c>
      <c r="F232" s="10">
        <v>189.02</v>
      </c>
      <c r="G232" s="11">
        <f>ROUND(E232*F232,2)</f>
        <v>189.02</v>
      </c>
      <c r="H232" s="10">
        <v>1</v>
      </c>
      <c r="I232" s="34">
        <v>0</v>
      </c>
      <c r="J232" s="11">
        <f>ROUND(H232*I232,2)</f>
        <v>0</v>
      </c>
    </row>
    <row r="233" spans="1:10" ht="33.75" x14ac:dyDescent="0.25">
      <c r="A233" s="12"/>
      <c r="B233" s="12"/>
      <c r="C233" s="12"/>
      <c r="D233" s="22" t="s">
        <v>322</v>
      </c>
      <c r="E233" s="12"/>
      <c r="F233" s="12"/>
      <c r="G233" s="12"/>
      <c r="H233" s="12"/>
      <c r="I233" s="12"/>
      <c r="J233" s="12"/>
    </row>
    <row r="234" spans="1:10" x14ac:dyDescent="0.25">
      <c r="A234" s="12"/>
      <c r="B234" s="12"/>
      <c r="C234" s="12"/>
      <c r="D234" s="27" t="s">
        <v>323</v>
      </c>
      <c r="E234" s="10">
        <v>1</v>
      </c>
      <c r="F234" s="14">
        <f>G222+G224+G226+G228+G230+G232</f>
        <v>681.05</v>
      </c>
      <c r="G234" s="14">
        <f>ROUND(E234*F234,2)</f>
        <v>681.05</v>
      </c>
      <c r="H234" s="10">
        <v>1</v>
      </c>
      <c r="I234" s="14">
        <f>J222+J224+J226+J228+J230+J232</f>
        <v>0</v>
      </c>
      <c r="J234" s="14">
        <f>ROUND(H234*I234,2)</f>
        <v>0</v>
      </c>
    </row>
    <row r="235" spans="1:10" ht="1.1499999999999999" customHeight="1" x14ac:dyDescent="0.25">
      <c r="A235" s="15"/>
      <c r="B235" s="15"/>
      <c r="C235" s="15"/>
      <c r="D235" s="28"/>
      <c r="E235" s="15"/>
      <c r="F235" s="15"/>
      <c r="G235" s="15"/>
      <c r="H235" s="15"/>
      <c r="I235" s="15"/>
      <c r="J235" s="15"/>
    </row>
    <row r="236" spans="1:10" x14ac:dyDescent="0.25">
      <c r="A236" s="20" t="s">
        <v>324</v>
      </c>
      <c r="B236" s="20" t="s">
        <v>10</v>
      </c>
      <c r="C236" s="20" t="s">
        <v>11</v>
      </c>
      <c r="D236" s="31" t="s">
        <v>325</v>
      </c>
      <c r="E236" s="21">
        <f t="shared" ref="E236:J236" si="21">E240</f>
        <v>1</v>
      </c>
      <c r="F236" s="21">
        <f t="shared" si="21"/>
        <v>753</v>
      </c>
      <c r="G236" s="21">
        <f t="shared" si="21"/>
        <v>753</v>
      </c>
      <c r="H236" s="21">
        <f t="shared" si="21"/>
        <v>1</v>
      </c>
      <c r="I236" s="21">
        <f t="shared" si="21"/>
        <v>0</v>
      </c>
      <c r="J236" s="21">
        <f t="shared" si="21"/>
        <v>0</v>
      </c>
    </row>
    <row r="237" spans="1:10" x14ac:dyDescent="0.25">
      <c r="A237" s="12"/>
      <c r="B237" s="12"/>
      <c r="C237" s="12"/>
      <c r="D237" s="22" t="s">
        <v>325</v>
      </c>
      <c r="E237" s="12"/>
      <c r="F237" s="12"/>
      <c r="G237" s="12"/>
      <c r="H237" s="12"/>
      <c r="I237" s="12"/>
      <c r="J237" s="12"/>
    </row>
    <row r="238" spans="1:10" x14ac:dyDescent="0.25">
      <c r="A238" s="8" t="s">
        <v>326</v>
      </c>
      <c r="B238" s="9" t="s">
        <v>14</v>
      </c>
      <c r="C238" s="9" t="s">
        <v>60</v>
      </c>
      <c r="D238" s="22" t="s">
        <v>327</v>
      </c>
      <c r="E238" s="10">
        <v>10</v>
      </c>
      <c r="F238" s="10">
        <v>75.3</v>
      </c>
      <c r="G238" s="11">
        <f>ROUND(E238*F238,2)</f>
        <v>753</v>
      </c>
      <c r="H238" s="10">
        <v>10</v>
      </c>
      <c r="I238" s="34">
        <v>0</v>
      </c>
      <c r="J238" s="11">
        <f>ROUND(H238*I238,2)</f>
        <v>0</v>
      </c>
    </row>
    <row r="239" spans="1:10" ht="101.25" x14ac:dyDescent="0.25">
      <c r="A239" s="12"/>
      <c r="B239" s="12"/>
      <c r="C239" s="12"/>
      <c r="D239" s="22" t="s">
        <v>328</v>
      </c>
      <c r="E239" s="12"/>
      <c r="F239" s="12"/>
      <c r="G239" s="12"/>
      <c r="H239" s="12"/>
      <c r="I239" s="12"/>
      <c r="J239" s="12"/>
    </row>
    <row r="240" spans="1:10" x14ac:dyDescent="0.25">
      <c r="A240" s="12"/>
      <c r="B240" s="12"/>
      <c r="C240" s="12"/>
      <c r="D240" s="27" t="s">
        <v>329</v>
      </c>
      <c r="E240" s="10">
        <v>1</v>
      </c>
      <c r="F240" s="14">
        <f>G238</f>
        <v>753</v>
      </c>
      <c r="G240" s="14">
        <f>ROUND(E240*F240,2)</f>
        <v>753</v>
      </c>
      <c r="H240" s="10">
        <v>1</v>
      </c>
      <c r="I240" s="14">
        <f>J238</f>
        <v>0</v>
      </c>
      <c r="J240" s="14">
        <f>ROUND(H240*I240,2)</f>
        <v>0</v>
      </c>
    </row>
    <row r="241" spans="1:10" ht="1.1499999999999999" customHeight="1" x14ac:dyDescent="0.25">
      <c r="A241" s="15"/>
      <c r="B241" s="15"/>
      <c r="C241" s="15"/>
      <c r="D241" s="28"/>
      <c r="E241" s="15"/>
      <c r="F241" s="15"/>
      <c r="G241" s="15"/>
      <c r="H241" s="15"/>
      <c r="I241" s="15"/>
      <c r="J241" s="15"/>
    </row>
    <row r="242" spans="1:10" x14ac:dyDescent="0.25">
      <c r="A242" s="12"/>
      <c r="B242" s="12"/>
      <c r="C242" s="12"/>
      <c r="D242" s="27" t="s">
        <v>330</v>
      </c>
      <c r="E242" s="10">
        <v>1</v>
      </c>
      <c r="F242" s="14">
        <f>G210+G220+G236</f>
        <v>2392.11</v>
      </c>
      <c r="G242" s="14">
        <f>ROUND(E242*F242,2)</f>
        <v>2392.11</v>
      </c>
      <c r="H242" s="10">
        <v>1</v>
      </c>
      <c r="I242" s="14">
        <f>J210+J220+J236</f>
        <v>0</v>
      </c>
      <c r="J242" s="14">
        <f>ROUND(H242*I242,2)</f>
        <v>0</v>
      </c>
    </row>
    <row r="243" spans="1:10" ht="1.1499999999999999" customHeight="1" x14ac:dyDescent="0.25">
      <c r="A243" s="15"/>
      <c r="B243" s="15"/>
      <c r="C243" s="15"/>
      <c r="D243" s="28"/>
      <c r="E243" s="15"/>
      <c r="F243" s="15"/>
      <c r="G243" s="15"/>
      <c r="H243" s="15"/>
      <c r="I243" s="15"/>
      <c r="J243" s="15"/>
    </row>
    <row r="244" spans="1:10" x14ac:dyDescent="0.25">
      <c r="A244" s="12"/>
      <c r="B244" s="12"/>
      <c r="C244" s="12"/>
      <c r="D244" s="27" t="s">
        <v>331</v>
      </c>
      <c r="E244" s="10">
        <v>1</v>
      </c>
      <c r="F244" s="14">
        <f>G112+G138+G154+G166+G176+G182+G208</f>
        <v>160787.87</v>
      </c>
      <c r="G244" s="14">
        <f>ROUND(E244*F244,2)</f>
        <v>160787.87</v>
      </c>
      <c r="H244" s="10">
        <v>1</v>
      </c>
      <c r="I244" s="14">
        <f>J112+J138+J154+J166+J176+J182+J208</f>
        <v>0</v>
      </c>
      <c r="J244" s="14">
        <f>ROUND(H244*I244,2)</f>
        <v>0</v>
      </c>
    </row>
    <row r="245" spans="1:10" ht="1.1499999999999999" customHeight="1" x14ac:dyDescent="0.25">
      <c r="A245" s="15"/>
      <c r="B245" s="15"/>
      <c r="C245" s="15"/>
      <c r="D245" s="28"/>
      <c r="E245" s="15"/>
      <c r="F245" s="15"/>
      <c r="G245" s="15"/>
      <c r="H245" s="15"/>
      <c r="I245" s="15"/>
      <c r="J245" s="15"/>
    </row>
    <row r="246" spans="1:10" x14ac:dyDescent="0.25">
      <c r="A246" s="16" t="s">
        <v>332</v>
      </c>
      <c r="B246" s="16" t="s">
        <v>10</v>
      </c>
      <c r="C246" s="16" t="s">
        <v>11</v>
      </c>
      <c r="D246" s="29" t="s">
        <v>333</v>
      </c>
      <c r="E246" s="17">
        <f t="shared" ref="E246:J246" si="22">E267</f>
        <v>1</v>
      </c>
      <c r="F246" s="17">
        <f t="shared" si="22"/>
        <v>78715.28</v>
      </c>
      <c r="G246" s="17">
        <f t="shared" si="22"/>
        <v>78715.28</v>
      </c>
      <c r="H246" s="17">
        <f t="shared" si="22"/>
        <v>1</v>
      </c>
      <c r="I246" s="17">
        <f t="shared" si="22"/>
        <v>0</v>
      </c>
      <c r="J246" s="17">
        <f t="shared" si="22"/>
        <v>0</v>
      </c>
    </row>
    <row r="247" spans="1:10" ht="22.5" x14ac:dyDescent="0.25">
      <c r="A247" s="8" t="s">
        <v>334</v>
      </c>
      <c r="B247" s="9" t="s">
        <v>14</v>
      </c>
      <c r="C247" s="9" t="s">
        <v>39</v>
      </c>
      <c r="D247" s="22" t="s">
        <v>335</v>
      </c>
      <c r="E247" s="10">
        <v>146.41999999999999</v>
      </c>
      <c r="F247" s="10">
        <v>13</v>
      </c>
      <c r="G247" s="11">
        <f>ROUND(E247*F247,2)</f>
        <v>1903.46</v>
      </c>
      <c r="H247" s="10">
        <v>146.41999999999999</v>
      </c>
      <c r="I247" s="34">
        <v>0</v>
      </c>
      <c r="J247" s="11">
        <f>ROUND(H247*I247,2)</f>
        <v>0</v>
      </c>
    </row>
    <row r="248" spans="1:10" ht="90" x14ac:dyDescent="0.25">
      <c r="A248" s="12"/>
      <c r="B248" s="12"/>
      <c r="C248" s="12"/>
      <c r="D248" s="22" t="s">
        <v>336</v>
      </c>
      <c r="E248" s="12"/>
      <c r="F248" s="12"/>
      <c r="G248" s="12"/>
      <c r="H248" s="12"/>
      <c r="I248" s="12"/>
      <c r="J248" s="12"/>
    </row>
    <row r="249" spans="1:10" x14ac:dyDescent="0.25">
      <c r="A249" s="8" t="s">
        <v>337</v>
      </c>
      <c r="B249" s="9" t="s">
        <v>14</v>
      </c>
      <c r="C249" s="9" t="s">
        <v>43</v>
      </c>
      <c r="D249" s="22" t="s">
        <v>338</v>
      </c>
      <c r="E249" s="10">
        <v>335.53</v>
      </c>
      <c r="F249" s="10">
        <v>37.04</v>
      </c>
      <c r="G249" s="11">
        <f>ROUND(E249*F249,2)</f>
        <v>12428.03</v>
      </c>
      <c r="H249" s="10">
        <v>335.53</v>
      </c>
      <c r="I249" s="34">
        <v>0</v>
      </c>
      <c r="J249" s="11">
        <f>ROUND(H249*I249,2)</f>
        <v>0</v>
      </c>
    </row>
    <row r="250" spans="1:10" ht="90" x14ac:dyDescent="0.25">
      <c r="A250" s="12"/>
      <c r="B250" s="12"/>
      <c r="C250" s="12"/>
      <c r="D250" s="22" t="s">
        <v>339</v>
      </c>
      <c r="E250" s="12"/>
      <c r="F250" s="12"/>
      <c r="G250" s="12"/>
      <c r="H250" s="12"/>
      <c r="I250" s="12"/>
      <c r="J250" s="12"/>
    </row>
    <row r="251" spans="1:10" ht="22.5" x14ac:dyDescent="0.25">
      <c r="A251" s="8" t="s">
        <v>340</v>
      </c>
      <c r="B251" s="9" t="s">
        <v>14</v>
      </c>
      <c r="C251" s="9" t="s">
        <v>43</v>
      </c>
      <c r="D251" s="22" t="s">
        <v>341</v>
      </c>
      <c r="E251" s="10">
        <v>1624.1</v>
      </c>
      <c r="F251" s="10">
        <v>30.06</v>
      </c>
      <c r="G251" s="11">
        <f>ROUND(E251*F251,2)</f>
        <v>48820.45</v>
      </c>
      <c r="H251" s="10">
        <v>1624.1</v>
      </c>
      <c r="I251" s="34">
        <v>0</v>
      </c>
      <c r="J251" s="11">
        <f>ROUND(H251*I251,2)</f>
        <v>0</v>
      </c>
    </row>
    <row r="252" spans="1:10" ht="67.5" x14ac:dyDescent="0.25">
      <c r="A252" s="12"/>
      <c r="B252" s="12"/>
      <c r="C252" s="12"/>
      <c r="D252" s="22" t="s">
        <v>342</v>
      </c>
      <c r="E252" s="12"/>
      <c r="F252" s="12"/>
      <c r="G252" s="12"/>
      <c r="H252" s="12"/>
      <c r="I252" s="12"/>
      <c r="J252" s="12"/>
    </row>
    <row r="253" spans="1:10" ht="22.5" x14ac:dyDescent="0.25">
      <c r="A253" s="8" t="s">
        <v>343</v>
      </c>
      <c r="B253" s="9" t="s">
        <v>14</v>
      </c>
      <c r="C253" s="9" t="s">
        <v>53</v>
      </c>
      <c r="D253" s="22" t="s">
        <v>344</v>
      </c>
      <c r="E253" s="10">
        <v>78.42</v>
      </c>
      <c r="F253" s="10">
        <v>34.82</v>
      </c>
      <c r="G253" s="11">
        <f>ROUND(E253*F253,2)</f>
        <v>2730.58</v>
      </c>
      <c r="H253" s="10">
        <v>78.42</v>
      </c>
      <c r="I253" s="34">
        <v>0</v>
      </c>
      <c r="J253" s="11">
        <f>ROUND(H253*I253,2)</f>
        <v>0</v>
      </c>
    </row>
    <row r="254" spans="1:10" ht="45" x14ac:dyDescent="0.25">
      <c r="A254" s="12"/>
      <c r="B254" s="12"/>
      <c r="C254" s="12"/>
      <c r="D254" s="22" t="s">
        <v>345</v>
      </c>
      <c r="E254" s="12"/>
      <c r="F254" s="12"/>
      <c r="G254" s="12"/>
      <c r="H254" s="12"/>
      <c r="I254" s="12"/>
      <c r="J254" s="12"/>
    </row>
    <row r="255" spans="1:10" ht="22.5" x14ac:dyDescent="0.25">
      <c r="A255" s="8" t="s">
        <v>346</v>
      </c>
      <c r="B255" s="9" t="s">
        <v>14</v>
      </c>
      <c r="C255" s="9" t="s">
        <v>43</v>
      </c>
      <c r="D255" s="22" t="s">
        <v>347</v>
      </c>
      <c r="E255" s="10">
        <v>78.42</v>
      </c>
      <c r="F255" s="10">
        <v>33.74</v>
      </c>
      <c r="G255" s="11">
        <f>ROUND(E255*F255,2)</f>
        <v>2645.89</v>
      </c>
      <c r="H255" s="10">
        <v>78.42</v>
      </c>
      <c r="I255" s="34">
        <v>0</v>
      </c>
      <c r="J255" s="11">
        <f>ROUND(H255*I255,2)</f>
        <v>0</v>
      </c>
    </row>
    <row r="256" spans="1:10" ht="123.75" x14ac:dyDescent="0.25">
      <c r="A256" s="12"/>
      <c r="B256" s="12"/>
      <c r="C256" s="12"/>
      <c r="D256" s="22" t="s">
        <v>348</v>
      </c>
      <c r="E256" s="12"/>
      <c r="F256" s="12"/>
      <c r="G256" s="12"/>
      <c r="H256" s="12"/>
      <c r="I256" s="12"/>
      <c r="J256" s="12"/>
    </row>
    <row r="257" spans="1:10" ht="22.5" x14ac:dyDescent="0.25">
      <c r="A257" s="8" t="s">
        <v>349</v>
      </c>
      <c r="B257" s="9" t="s">
        <v>14</v>
      </c>
      <c r="C257" s="9" t="s">
        <v>60</v>
      </c>
      <c r="D257" s="22" t="s">
        <v>350</v>
      </c>
      <c r="E257" s="10">
        <v>4</v>
      </c>
      <c r="F257" s="10">
        <v>7.49</v>
      </c>
      <c r="G257" s="11">
        <f>ROUND(E257*F257,2)</f>
        <v>29.96</v>
      </c>
      <c r="H257" s="10">
        <v>4</v>
      </c>
      <c r="I257" s="34">
        <v>0</v>
      </c>
      <c r="J257" s="11">
        <f>ROUND(H257*I257,2)</f>
        <v>0</v>
      </c>
    </row>
    <row r="258" spans="1:10" ht="56.25" x14ac:dyDescent="0.25">
      <c r="A258" s="12"/>
      <c r="B258" s="12"/>
      <c r="C258" s="12"/>
      <c r="D258" s="22" t="s">
        <v>351</v>
      </c>
      <c r="E258" s="12"/>
      <c r="F258" s="12"/>
      <c r="G258" s="12"/>
      <c r="H258" s="12"/>
      <c r="I258" s="12"/>
      <c r="J258" s="12"/>
    </row>
    <row r="259" spans="1:10" x14ac:dyDescent="0.25">
      <c r="A259" s="8" t="s">
        <v>352</v>
      </c>
      <c r="B259" s="9" t="s">
        <v>14</v>
      </c>
      <c r="C259" s="9" t="s">
        <v>43</v>
      </c>
      <c r="D259" s="22" t="s">
        <v>353</v>
      </c>
      <c r="E259" s="10">
        <v>25</v>
      </c>
      <c r="F259" s="10">
        <v>92.06</v>
      </c>
      <c r="G259" s="11">
        <f>ROUND(E259*F259,2)</f>
        <v>2301.5</v>
      </c>
      <c r="H259" s="10">
        <v>25</v>
      </c>
      <c r="I259" s="34">
        <v>0</v>
      </c>
      <c r="J259" s="11">
        <f>ROUND(H259*I259,2)</f>
        <v>0</v>
      </c>
    </row>
    <row r="260" spans="1:10" ht="326.25" x14ac:dyDescent="0.25">
      <c r="A260" s="12"/>
      <c r="B260" s="12"/>
      <c r="C260" s="12"/>
      <c r="D260" s="22" t="s">
        <v>354</v>
      </c>
      <c r="E260" s="12"/>
      <c r="F260" s="12"/>
      <c r="G260" s="12"/>
      <c r="H260" s="12"/>
      <c r="I260" s="12"/>
      <c r="J260" s="12"/>
    </row>
    <row r="261" spans="1:10" x14ac:dyDescent="0.25">
      <c r="A261" s="8" t="s">
        <v>355</v>
      </c>
      <c r="B261" s="9" t="s">
        <v>14</v>
      </c>
      <c r="C261" s="9" t="s">
        <v>39</v>
      </c>
      <c r="D261" s="22" t="s">
        <v>356</v>
      </c>
      <c r="E261" s="10">
        <v>183.35</v>
      </c>
      <c r="F261" s="10">
        <v>0.41</v>
      </c>
      <c r="G261" s="11">
        <f>ROUND(E261*F261,2)</f>
        <v>75.17</v>
      </c>
      <c r="H261" s="10">
        <v>183.35</v>
      </c>
      <c r="I261" s="34">
        <v>0</v>
      </c>
      <c r="J261" s="11">
        <f>ROUND(H261*I261,2)</f>
        <v>0</v>
      </c>
    </row>
    <row r="262" spans="1:10" ht="67.5" x14ac:dyDescent="0.25">
      <c r="A262" s="12"/>
      <c r="B262" s="12"/>
      <c r="C262" s="12"/>
      <c r="D262" s="22" t="s">
        <v>357</v>
      </c>
      <c r="E262" s="12"/>
      <c r="F262" s="12"/>
      <c r="G262" s="12"/>
      <c r="H262" s="12"/>
      <c r="I262" s="12"/>
      <c r="J262" s="12"/>
    </row>
    <row r="263" spans="1:10" ht="22.5" x14ac:dyDescent="0.25">
      <c r="A263" s="8" t="s">
        <v>358</v>
      </c>
      <c r="B263" s="9" t="s">
        <v>14</v>
      </c>
      <c r="C263" s="9" t="s">
        <v>39</v>
      </c>
      <c r="D263" s="22" t="s">
        <v>359</v>
      </c>
      <c r="E263" s="10">
        <v>276</v>
      </c>
      <c r="F263" s="10">
        <v>27.5</v>
      </c>
      <c r="G263" s="11">
        <f>ROUND(E263*F263,2)</f>
        <v>7590</v>
      </c>
      <c r="H263" s="10">
        <v>276</v>
      </c>
      <c r="I263" s="34">
        <v>0</v>
      </c>
      <c r="J263" s="11">
        <f>ROUND(H263*I263,2)</f>
        <v>0</v>
      </c>
    </row>
    <row r="264" spans="1:10" ht="213.75" x14ac:dyDescent="0.25">
      <c r="A264" s="12"/>
      <c r="B264" s="12"/>
      <c r="C264" s="12"/>
      <c r="D264" s="22" t="s">
        <v>360</v>
      </c>
      <c r="E264" s="12"/>
      <c r="F264" s="12"/>
      <c r="G264" s="12"/>
      <c r="H264" s="12"/>
      <c r="I264" s="12"/>
      <c r="J264" s="12"/>
    </row>
    <row r="265" spans="1:10" x14ac:dyDescent="0.25">
      <c r="A265" s="8" t="s">
        <v>361</v>
      </c>
      <c r="B265" s="9" t="s">
        <v>14</v>
      </c>
      <c r="C265" s="9" t="s">
        <v>43</v>
      </c>
      <c r="D265" s="22" t="s">
        <v>362</v>
      </c>
      <c r="E265" s="10">
        <v>2.93</v>
      </c>
      <c r="F265" s="10">
        <v>64.930000000000007</v>
      </c>
      <c r="G265" s="11">
        <f>ROUND(E265*F265,2)</f>
        <v>190.24</v>
      </c>
      <c r="H265" s="10">
        <v>2.93</v>
      </c>
      <c r="I265" s="34">
        <v>0</v>
      </c>
      <c r="J265" s="11">
        <f>ROUND(H265*I265,2)</f>
        <v>0</v>
      </c>
    </row>
    <row r="266" spans="1:10" ht="101.25" x14ac:dyDescent="0.25">
      <c r="A266" s="12"/>
      <c r="B266" s="12"/>
      <c r="C266" s="12"/>
      <c r="D266" s="22" t="s">
        <v>363</v>
      </c>
      <c r="E266" s="12"/>
      <c r="F266" s="12"/>
      <c r="G266" s="12"/>
      <c r="H266" s="12"/>
      <c r="I266" s="12"/>
      <c r="J266" s="12"/>
    </row>
    <row r="267" spans="1:10" x14ac:dyDescent="0.25">
      <c r="A267" s="12"/>
      <c r="B267" s="12"/>
      <c r="C267" s="12"/>
      <c r="D267" s="27" t="s">
        <v>364</v>
      </c>
      <c r="E267" s="10">
        <v>1</v>
      </c>
      <c r="F267" s="14">
        <f>G247+G249+G251+G253+G255+G257+G259+G261+G263+G265</f>
        <v>78715.28</v>
      </c>
      <c r="G267" s="14">
        <f>ROUND(E267*F267,2)</f>
        <v>78715.28</v>
      </c>
      <c r="H267" s="10">
        <v>1</v>
      </c>
      <c r="I267" s="14">
        <f>J247+J249+J251+J253+J255+J257+J259+J261+J263+J265</f>
        <v>0</v>
      </c>
      <c r="J267" s="14">
        <f>ROUND(H267*I267,2)</f>
        <v>0</v>
      </c>
    </row>
    <row r="268" spans="1:10" ht="1.1499999999999999" customHeight="1" x14ac:dyDescent="0.25">
      <c r="A268" s="15"/>
      <c r="B268" s="15"/>
      <c r="C268" s="15"/>
      <c r="D268" s="28"/>
      <c r="E268" s="15"/>
      <c r="F268" s="15"/>
      <c r="G268" s="15"/>
      <c r="H268" s="15"/>
      <c r="I268" s="15"/>
      <c r="J268" s="15"/>
    </row>
    <row r="269" spans="1:10" x14ac:dyDescent="0.25">
      <c r="A269" s="12"/>
      <c r="B269" s="12"/>
      <c r="C269" s="12"/>
      <c r="D269" s="27" t="s">
        <v>365</v>
      </c>
      <c r="E269" s="13">
        <v>1</v>
      </c>
      <c r="F269" s="14">
        <f>G20+G43+G52+G61+G111+G246</f>
        <v>744616.44</v>
      </c>
      <c r="G269" s="14">
        <f>ROUND(E269*F269,2)</f>
        <v>744616.44</v>
      </c>
      <c r="H269" s="13">
        <v>1</v>
      </c>
      <c r="I269" s="14">
        <f>J20+J43+J52+J61+J111+J246</f>
        <v>0</v>
      </c>
      <c r="J269" s="14">
        <f>ROUND(H269*I269,2)</f>
        <v>0</v>
      </c>
    </row>
    <row r="270" spans="1:10" ht="1.1499999999999999" customHeight="1" x14ac:dyDescent="0.25">
      <c r="A270" s="15"/>
      <c r="B270" s="15"/>
      <c r="C270" s="15"/>
      <c r="D270" s="28"/>
      <c r="E270" s="15"/>
      <c r="F270" s="15"/>
      <c r="G270" s="15"/>
      <c r="H270" s="15"/>
      <c r="I270" s="15"/>
      <c r="J270" s="15"/>
    </row>
    <row r="271" spans="1:10" x14ac:dyDescent="0.25">
      <c r="A271" s="5" t="s">
        <v>366</v>
      </c>
      <c r="B271" s="5" t="s">
        <v>10</v>
      </c>
      <c r="C271" s="5" t="s">
        <v>11</v>
      </c>
      <c r="D271" s="26" t="s">
        <v>367</v>
      </c>
      <c r="E271" s="6">
        <f t="shared" ref="E271:J271" si="23">E342</f>
        <v>1</v>
      </c>
      <c r="F271" s="7">
        <f t="shared" si="23"/>
        <v>341929.23</v>
      </c>
      <c r="G271" s="7">
        <f t="shared" si="23"/>
        <v>341929.23</v>
      </c>
      <c r="H271" s="6">
        <f t="shared" si="23"/>
        <v>1</v>
      </c>
      <c r="I271" s="7">
        <f t="shared" si="23"/>
        <v>0</v>
      </c>
      <c r="J271" s="7">
        <f t="shared" si="23"/>
        <v>0</v>
      </c>
    </row>
    <row r="272" spans="1:10" ht="22.5" x14ac:dyDescent="0.25">
      <c r="A272" s="16" t="s">
        <v>368</v>
      </c>
      <c r="B272" s="16" t="s">
        <v>10</v>
      </c>
      <c r="C272" s="16" t="s">
        <v>11</v>
      </c>
      <c r="D272" s="29" t="s">
        <v>37</v>
      </c>
      <c r="E272" s="17">
        <f t="shared" ref="E272:J272" si="24">E275</f>
        <v>1</v>
      </c>
      <c r="F272" s="17">
        <f t="shared" si="24"/>
        <v>1665.06</v>
      </c>
      <c r="G272" s="17">
        <f t="shared" si="24"/>
        <v>1665.06</v>
      </c>
      <c r="H272" s="17">
        <f t="shared" si="24"/>
        <v>1</v>
      </c>
      <c r="I272" s="17">
        <f t="shared" si="24"/>
        <v>0</v>
      </c>
      <c r="J272" s="17">
        <f t="shared" si="24"/>
        <v>0</v>
      </c>
    </row>
    <row r="273" spans="1:10" ht="45" x14ac:dyDescent="0.25">
      <c r="A273" s="8" t="s">
        <v>369</v>
      </c>
      <c r="B273" s="9" t="s">
        <v>14</v>
      </c>
      <c r="C273" s="9" t="s">
        <v>53</v>
      </c>
      <c r="D273" s="22" t="s">
        <v>370</v>
      </c>
      <c r="E273" s="10">
        <v>4.84</v>
      </c>
      <c r="F273" s="10">
        <v>344.02</v>
      </c>
      <c r="G273" s="11">
        <f>ROUND(E273*F273,2)</f>
        <v>1665.06</v>
      </c>
      <c r="H273" s="10">
        <v>4.84</v>
      </c>
      <c r="I273" s="34">
        <v>0</v>
      </c>
      <c r="J273" s="11">
        <f>ROUND(H273*I273,2)</f>
        <v>0</v>
      </c>
    </row>
    <row r="274" spans="1:10" ht="78.75" x14ac:dyDescent="0.25">
      <c r="A274" s="12"/>
      <c r="B274" s="12"/>
      <c r="C274" s="12"/>
      <c r="D274" s="22" t="s">
        <v>371</v>
      </c>
      <c r="E274" s="12"/>
      <c r="F274" s="12"/>
      <c r="G274" s="12"/>
      <c r="H274" s="12"/>
      <c r="I274" s="12"/>
      <c r="J274" s="12"/>
    </row>
    <row r="275" spans="1:10" x14ac:dyDescent="0.25">
      <c r="A275" s="12"/>
      <c r="B275" s="12"/>
      <c r="C275" s="12"/>
      <c r="D275" s="27" t="s">
        <v>372</v>
      </c>
      <c r="E275" s="10">
        <v>1</v>
      </c>
      <c r="F275" s="14">
        <f>G273</f>
        <v>1665.06</v>
      </c>
      <c r="G275" s="14">
        <f>ROUND(E275*F275,2)</f>
        <v>1665.06</v>
      </c>
      <c r="H275" s="10">
        <v>1</v>
      </c>
      <c r="I275" s="14">
        <f>J273</f>
        <v>0</v>
      </c>
      <c r="J275" s="14">
        <f>ROUND(H275*I275,2)</f>
        <v>0</v>
      </c>
    </row>
    <row r="276" spans="1:10" ht="1.1499999999999999" customHeight="1" x14ac:dyDescent="0.25">
      <c r="A276" s="15"/>
      <c r="B276" s="15"/>
      <c r="C276" s="15"/>
      <c r="D276" s="28"/>
      <c r="E276" s="15"/>
      <c r="F276" s="15"/>
      <c r="G276" s="15"/>
      <c r="H276" s="15"/>
      <c r="I276" s="15"/>
      <c r="J276" s="15"/>
    </row>
    <row r="277" spans="1:10" x14ac:dyDescent="0.25">
      <c r="A277" s="16" t="s">
        <v>373</v>
      </c>
      <c r="B277" s="16" t="s">
        <v>10</v>
      </c>
      <c r="C277" s="16" t="s">
        <v>11</v>
      </c>
      <c r="D277" s="29" t="s">
        <v>74</v>
      </c>
      <c r="E277" s="17">
        <f t="shared" ref="E277:J277" si="25">E284</f>
        <v>1</v>
      </c>
      <c r="F277" s="17">
        <f t="shared" si="25"/>
        <v>50339.15</v>
      </c>
      <c r="G277" s="17">
        <f t="shared" si="25"/>
        <v>50339.15</v>
      </c>
      <c r="H277" s="17">
        <f t="shared" si="25"/>
        <v>1</v>
      </c>
      <c r="I277" s="17">
        <f t="shared" si="25"/>
        <v>0</v>
      </c>
      <c r="J277" s="17">
        <f t="shared" si="25"/>
        <v>0</v>
      </c>
    </row>
    <row r="278" spans="1:10" ht="22.5" x14ac:dyDescent="0.25">
      <c r="A278" s="8" t="s">
        <v>75</v>
      </c>
      <c r="B278" s="9" t="s">
        <v>14</v>
      </c>
      <c r="C278" s="9" t="s">
        <v>53</v>
      </c>
      <c r="D278" s="22" t="s">
        <v>76</v>
      </c>
      <c r="E278" s="10">
        <v>1113.75</v>
      </c>
      <c r="F278" s="10">
        <v>16.59</v>
      </c>
      <c r="G278" s="11">
        <f>ROUND(E278*F278,2)</f>
        <v>18477.11</v>
      </c>
      <c r="H278" s="10">
        <v>1113.75</v>
      </c>
      <c r="I278" s="34">
        <v>0</v>
      </c>
      <c r="J278" s="11">
        <f>ROUND(H278*I278,2)</f>
        <v>0</v>
      </c>
    </row>
    <row r="279" spans="1:10" ht="90" x14ac:dyDescent="0.25">
      <c r="A279" s="12"/>
      <c r="B279" s="12"/>
      <c r="C279" s="12"/>
      <c r="D279" s="22" t="s">
        <v>77</v>
      </c>
      <c r="E279" s="12"/>
      <c r="F279" s="12"/>
      <c r="G279" s="12"/>
      <c r="H279" s="12"/>
      <c r="I279" s="12"/>
      <c r="J279" s="12"/>
    </row>
    <row r="280" spans="1:10" ht="45" x14ac:dyDescent="0.25">
      <c r="A280" s="8" t="s">
        <v>374</v>
      </c>
      <c r="B280" s="9" t="s">
        <v>14</v>
      </c>
      <c r="C280" s="9" t="s">
        <v>53</v>
      </c>
      <c r="D280" s="22" t="s">
        <v>375</v>
      </c>
      <c r="E280" s="10">
        <v>222.75</v>
      </c>
      <c r="F280" s="10">
        <v>57.82</v>
      </c>
      <c r="G280" s="11">
        <f>ROUND(E280*F280,2)</f>
        <v>12879.41</v>
      </c>
      <c r="H280" s="10">
        <v>222.75</v>
      </c>
      <c r="I280" s="34">
        <v>0</v>
      </c>
      <c r="J280" s="11">
        <f>ROUND(H280*I280,2)</f>
        <v>0</v>
      </c>
    </row>
    <row r="281" spans="1:10" ht="123.75" x14ac:dyDescent="0.25">
      <c r="A281" s="12"/>
      <c r="B281" s="12"/>
      <c r="C281" s="12"/>
      <c r="D281" s="22" t="s">
        <v>376</v>
      </c>
      <c r="E281" s="12"/>
      <c r="F281" s="12"/>
      <c r="G281" s="12"/>
      <c r="H281" s="12"/>
      <c r="I281" s="12"/>
      <c r="J281" s="12"/>
    </row>
    <row r="282" spans="1:10" ht="22.5" x14ac:dyDescent="0.25">
      <c r="A282" s="8" t="s">
        <v>78</v>
      </c>
      <c r="B282" s="9" t="s">
        <v>14</v>
      </c>
      <c r="C282" s="9" t="s">
        <v>53</v>
      </c>
      <c r="D282" s="22" t="s">
        <v>79</v>
      </c>
      <c r="E282" s="10">
        <v>604.35</v>
      </c>
      <c r="F282" s="10">
        <v>31.41</v>
      </c>
      <c r="G282" s="11">
        <f>ROUND(E282*F282,2)</f>
        <v>18982.63</v>
      </c>
      <c r="H282" s="10">
        <v>604.35</v>
      </c>
      <c r="I282" s="34">
        <v>0</v>
      </c>
      <c r="J282" s="11">
        <f>ROUND(H282*I282,2)</f>
        <v>0</v>
      </c>
    </row>
    <row r="283" spans="1:10" ht="90" x14ac:dyDescent="0.25">
      <c r="A283" s="12"/>
      <c r="B283" s="12"/>
      <c r="C283" s="12"/>
      <c r="D283" s="22" t="s">
        <v>80</v>
      </c>
      <c r="E283" s="12"/>
      <c r="F283" s="12"/>
      <c r="G283" s="12"/>
      <c r="H283" s="12"/>
      <c r="I283" s="12"/>
      <c r="J283" s="12"/>
    </row>
    <row r="284" spans="1:10" x14ac:dyDescent="0.25">
      <c r="A284" s="12"/>
      <c r="B284" s="12"/>
      <c r="C284" s="12"/>
      <c r="D284" s="27" t="s">
        <v>377</v>
      </c>
      <c r="E284" s="10">
        <v>1</v>
      </c>
      <c r="F284" s="14">
        <f>G278+G280+G282</f>
        <v>50339.15</v>
      </c>
      <c r="G284" s="14">
        <f>ROUND(E284*F284,2)</f>
        <v>50339.15</v>
      </c>
      <c r="H284" s="10">
        <v>1</v>
      </c>
      <c r="I284" s="14">
        <f>J278+J280+J282</f>
        <v>0</v>
      </c>
      <c r="J284" s="14">
        <f>ROUND(H284*I284,2)</f>
        <v>0</v>
      </c>
    </row>
    <row r="285" spans="1:10" ht="1.1499999999999999" customHeight="1" x14ac:dyDescent="0.25">
      <c r="A285" s="15"/>
      <c r="B285" s="15"/>
      <c r="C285" s="15"/>
      <c r="D285" s="28"/>
      <c r="E285" s="15"/>
      <c r="F285" s="15"/>
      <c r="G285" s="15"/>
      <c r="H285" s="15"/>
      <c r="I285" s="15"/>
      <c r="J285" s="15"/>
    </row>
    <row r="286" spans="1:10" x14ac:dyDescent="0.25">
      <c r="A286" s="16" t="s">
        <v>378</v>
      </c>
      <c r="B286" s="16" t="s">
        <v>10</v>
      </c>
      <c r="C286" s="16" t="s">
        <v>11</v>
      </c>
      <c r="D286" s="29" t="s">
        <v>86</v>
      </c>
      <c r="E286" s="17">
        <f t="shared" ref="E286:J286" si="26">E293</f>
        <v>1</v>
      </c>
      <c r="F286" s="17">
        <f t="shared" si="26"/>
        <v>207868.29</v>
      </c>
      <c r="G286" s="17">
        <f t="shared" si="26"/>
        <v>207868.29</v>
      </c>
      <c r="H286" s="17">
        <f t="shared" si="26"/>
        <v>1</v>
      </c>
      <c r="I286" s="17">
        <f t="shared" si="26"/>
        <v>0</v>
      </c>
      <c r="J286" s="17">
        <f t="shared" si="26"/>
        <v>0</v>
      </c>
    </row>
    <row r="287" spans="1:10" ht="45" x14ac:dyDescent="0.25">
      <c r="A287" s="8" t="s">
        <v>87</v>
      </c>
      <c r="B287" s="9" t="s">
        <v>14</v>
      </c>
      <c r="C287" s="9" t="s">
        <v>39</v>
      </c>
      <c r="D287" s="22" t="s">
        <v>88</v>
      </c>
      <c r="E287" s="10">
        <v>655.4</v>
      </c>
      <c r="F287" s="10">
        <v>286.16000000000003</v>
      </c>
      <c r="G287" s="11">
        <f>ROUND(E287*F287,2)</f>
        <v>187549.26</v>
      </c>
      <c r="H287" s="10">
        <v>655.4</v>
      </c>
      <c r="I287" s="34">
        <v>0</v>
      </c>
      <c r="J287" s="11">
        <f>ROUND(H287*I287,2)</f>
        <v>0</v>
      </c>
    </row>
    <row r="288" spans="1:10" ht="135" x14ac:dyDescent="0.25">
      <c r="A288" s="12"/>
      <c r="B288" s="12"/>
      <c r="C288" s="12"/>
      <c r="D288" s="22" t="s">
        <v>89</v>
      </c>
      <c r="E288" s="12"/>
      <c r="F288" s="12"/>
      <c r="G288" s="12"/>
      <c r="H288" s="12"/>
      <c r="I288" s="12"/>
      <c r="J288" s="12"/>
    </row>
    <row r="289" spans="1:10" x14ac:dyDescent="0.25">
      <c r="A289" s="8" t="s">
        <v>90</v>
      </c>
      <c r="B289" s="9" t="s">
        <v>14</v>
      </c>
      <c r="C289" s="9" t="s">
        <v>91</v>
      </c>
      <c r="D289" s="22" t="s">
        <v>92</v>
      </c>
      <c r="E289" s="10">
        <v>4149.3500000000004</v>
      </c>
      <c r="F289" s="10">
        <v>2.23</v>
      </c>
      <c r="G289" s="11">
        <f>ROUND(E289*F289,2)</f>
        <v>9253.0499999999993</v>
      </c>
      <c r="H289" s="10">
        <v>4149.3500000000004</v>
      </c>
      <c r="I289" s="34">
        <v>0</v>
      </c>
      <c r="J289" s="11">
        <f>ROUND(H289*I289,2)</f>
        <v>0</v>
      </c>
    </row>
    <row r="290" spans="1:10" ht="112.5" x14ac:dyDescent="0.25">
      <c r="A290" s="12"/>
      <c r="B290" s="12"/>
      <c r="C290" s="12"/>
      <c r="D290" s="22" t="s">
        <v>93</v>
      </c>
      <c r="E290" s="12"/>
      <c r="F290" s="12"/>
      <c r="G290" s="12"/>
      <c r="H290" s="12"/>
      <c r="I290" s="12"/>
      <c r="J290" s="12"/>
    </row>
    <row r="291" spans="1:10" ht="22.5" x14ac:dyDescent="0.25">
      <c r="A291" s="8" t="s">
        <v>94</v>
      </c>
      <c r="B291" s="9" t="s">
        <v>14</v>
      </c>
      <c r="C291" s="9" t="s">
        <v>43</v>
      </c>
      <c r="D291" s="22" t="s">
        <v>95</v>
      </c>
      <c r="E291" s="10">
        <v>175.15</v>
      </c>
      <c r="F291" s="10">
        <v>63.18</v>
      </c>
      <c r="G291" s="11">
        <f>ROUND(E291*F291,2)</f>
        <v>11065.98</v>
      </c>
      <c r="H291" s="10">
        <v>175.15</v>
      </c>
      <c r="I291" s="34">
        <v>0</v>
      </c>
      <c r="J291" s="11">
        <f>ROUND(H291*I291,2)</f>
        <v>0</v>
      </c>
    </row>
    <row r="292" spans="1:10" ht="45" x14ac:dyDescent="0.25">
      <c r="A292" s="12"/>
      <c r="B292" s="12"/>
      <c r="C292" s="12"/>
      <c r="D292" s="22" t="s">
        <v>96</v>
      </c>
      <c r="E292" s="12"/>
      <c r="F292" s="12"/>
      <c r="G292" s="12"/>
      <c r="H292" s="12"/>
      <c r="I292" s="12"/>
      <c r="J292" s="12"/>
    </row>
    <row r="293" spans="1:10" x14ac:dyDescent="0.25">
      <c r="A293" s="12"/>
      <c r="B293" s="12"/>
      <c r="C293" s="12"/>
      <c r="D293" s="27" t="s">
        <v>379</v>
      </c>
      <c r="E293" s="10">
        <v>1</v>
      </c>
      <c r="F293" s="14">
        <f>G287+G289+G291</f>
        <v>207868.29</v>
      </c>
      <c r="G293" s="14">
        <f>ROUND(E293*F293,2)</f>
        <v>207868.29</v>
      </c>
      <c r="H293" s="10">
        <v>1</v>
      </c>
      <c r="I293" s="14">
        <f>J287+J289+J291</f>
        <v>0</v>
      </c>
      <c r="J293" s="14">
        <f>ROUND(H293*I293,2)</f>
        <v>0</v>
      </c>
    </row>
    <row r="294" spans="1:10" ht="1.1499999999999999" customHeight="1" x14ac:dyDescent="0.25">
      <c r="A294" s="15"/>
      <c r="B294" s="15"/>
      <c r="C294" s="15"/>
      <c r="D294" s="28"/>
      <c r="E294" s="15"/>
      <c r="F294" s="15"/>
      <c r="G294" s="15"/>
      <c r="H294" s="15"/>
      <c r="I294" s="15"/>
      <c r="J294" s="15"/>
    </row>
    <row r="295" spans="1:10" x14ac:dyDescent="0.25">
      <c r="A295" s="16" t="s">
        <v>380</v>
      </c>
      <c r="B295" s="16" t="s">
        <v>10</v>
      </c>
      <c r="C295" s="16" t="s">
        <v>11</v>
      </c>
      <c r="D295" s="29" t="s">
        <v>99</v>
      </c>
      <c r="E295" s="17">
        <f t="shared" ref="E295:J295" si="27">E340</f>
        <v>1</v>
      </c>
      <c r="F295" s="17">
        <f t="shared" si="27"/>
        <v>82056.73</v>
      </c>
      <c r="G295" s="17">
        <f t="shared" si="27"/>
        <v>82056.73</v>
      </c>
      <c r="H295" s="17">
        <f t="shared" si="27"/>
        <v>1</v>
      </c>
      <c r="I295" s="17">
        <f t="shared" si="27"/>
        <v>0</v>
      </c>
      <c r="J295" s="17">
        <f t="shared" si="27"/>
        <v>0</v>
      </c>
    </row>
    <row r="296" spans="1:10" x14ac:dyDescent="0.25">
      <c r="A296" s="18" t="s">
        <v>381</v>
      </c>
      <c r="B296" s="18" t="s">
        <v>10</v>
      </c>
      <c r="C296" s="18" t="s">
        <v>11</v>
      </c>
      <c r="D296" s="30" t="s">
        <v>101</v>
      </c>
      <c r="E296" s="19">
        <f t="shared" ref="E296:J296" si="28">E307</f>
        <v>1</v>
      </c>
      <c r="F296" s="19">
        <f t="shared" si="28"/>
        <v>18365.52</v>
      </c>
      <c r="G296" s="19">
        <f t="shared" si="28"/>
        <v>18365.52</v>
      </c>
      <c r="H296" s="19">
        <f t="shared" si="28"/>
        <v>1</v>
      </c>
      <c r="I296" s="19">
        <f t="shared" si="28"/>
        <v>0</v>
      </c>
      <c r="J296" s="19">
        <f t="shared" si="28"/>
        <v>0</v>
      </c>
    </row>
    <row r="297" spans="1:10" ht="22.5" x14ac:dyDescent="0.25">
      <c r="A297" s="8" t="s">
        <v>102</v>
      </c>
      <c r="B297" s="9" t="s">
        <v>14</v>
      </c>
      <c r="C297" s="9" t="s">
        <v>53</v>
      </c>
      <c r="D297" s="22" t="s">
        <v>103</v>
      </c>
      <c r="E297" s="10">
        <v>17.28</v>
      </c>
      <c r="F297" s="10">
        <v>83.82</v>
      </c>
      <c r="G297" s="11">
        <f>ROUND(E297*F297,2)</f>
        <v>1448.41</v>
      </c>
      <c r="H297" s="10">
        <v>17.28</v>
      </c>
      <c r="I297" s="34">
        <v>0</v>
      </c>
      <c r="J297" s="11">
        <f>ROUND(H297*I297,2)</f>
        <v>0</v>
      </c>
    </row>
    <row r="298" spans="1:10" ht="123.75" x14ac:dyDescent="0.25">
      <c r="A298" s="12"/>
      <c r="B298" s="12"/>
      <c r="C298" s="12"/>
      <c r="D298" s="22" t="s">
        <v>104</v>
      </c>
      <c r="E298" s="12"/>
      <c r="F298" s="12"/>
      <c r="G298" s="12"/>
      <c r="H298" s="12"/>
      <c r="I298" s="12"/>
      <c r="J298" s="12"/>
    </row>
    <row r="299" spans="1:10" ht="22.5" x14ac:dyDescent="0.25">
      <c r="A299" s="8" t="s">
        <v>108</v>
      </c>
      <c r="B299" s="9" t="s">
        <v>14</v>
      </c>
      <c r="C299" s="9" t="s">
        <v>53</v>
      </c>
      <c r="D299" s="22" t="s">
        <v>109</v>
      </c>
      <c r="E299" s="10">
        <v>34.56</v>
      </c>
      <c r="F299" s="10">
        <v>115.72</v>
      </c>
      <c r="G299" s="11">
        <f>ROUND(E299*F299,2)</f>
        <v>3999.28</v>
      </c>
      <c r="H299" s="10">
        <v>34.56</v>
      </c>
      <c r="I299" s="34">
        <v>0</v>
      </c>
      <c r="J299" s="11">
        <f>ROUND(H299*I299,2)</f>
        <v>0</v>
      </c>
    </row>
    <row r="300" spans="1:10" ht="168.75" x14ac:dyDescent="0.25">
      <c r="A300" s="12"/>
      <c r="B300" s="12"/>
      <c r="C300" s="12"/>
      <c r="D300" s="22" t="s">
        <v>110</v>
      </c>
      <c r="E300" s="12"/>
      <c r="F300" s="12"/>
      <c r="G300" s="12"/>
      <c r="H300" s="12"/>
      <c r="I300" s="12"/>
      <c r="J300" s="12"/>
    </row>
    <row r="301" spans="1:10" ht="22.5" x14ac:dyDescent="0.25">
      <c r="A301" s="8" t="s">
        <v>111</v>
      </c>
      <c r="B301" s="9" t="s">
        <v>14</v>
      </c>
      <c r="C301" s="9" t="s">
        <v>53</v>
      </c>
      <c r="D301" s="22" t="s">
        <v>112</v>
      </c>
      <c r="E301" s="10">
        <v>34.56</v>
      </c>
      <c r="F301" s="10">
        <v>110.85</v>
      </c>
      <c r="G301" s="11">
        <f>ROUND(E301*F301,2)</f>
        <v>3830.98</v>
      </c>
      <c r="H301" s="10">
        <v>34.56</v>
      </c>
      <c r="I301" s="34">
        <v>0</v>
      </c>
      <c r="J301" s="11">
        <f>ROUND(H301*I301,2)</f>
        <v>0</v>
      </c>
    </row>
    <row r="302" spans="1:10" ht="146.25" x14ac:dyDescent="0.25">
      <c r="A302" s="12"/>
      <c r="B302" s="12"/>
      <c r="C302" s="12"/>
      <c r="D302" s="22" t="s">
        <v>113</v>
      </c>
      <c r="E302" s="12"/>
      <c r="F302" s="12"/>
      <c r="G302" s="12"/>
      <c r="H302" s="12"/>
      <c r="I302" s="12"/>
      <c r="J302" s="12"/>
    </row>
    <row r="303" spans="1:10" ht="33.75" x14ac:dyDescent="0.25">
      <c r="A303" s="8" t="s">
        <v>105</v>
      </c>
      <c r="B303" s="9" t="s">
        <v>14</v>
      </c>
      <c r="C303" s="9" t="s">
        <v>53</v>
      </c>
      <c r="D303" s="22" t="s">
        <v>106</v>
      </c>
      <c r="E303" s="10">
        <v>57.6</v>
      </c>
      <c r="F303" s="10">
        <v>120.13</v>
      </c>
      <c r="G303" s="11">
        <f>ROUND(E303*F303,2)</f>
        <v>6919.49</v>
      </c>
      <c r="H303" s="10">
        <v>57.6</v>
      </c>
      <c r="I303" s="34">
        <v>0</v>
      </c>
      <c r="J303" s="11">
        <f>ROUND(H303*I303,2)</f>
        <v>0</v>
      </c>
    </row>
    <row r="304" spans="1:10" ht="157.5" x14ac:dyDescent="0.25">
      <c r="A304" s="12"/>
      <c r="B304" s="12"/>
      <c r="C304" s="12"/>
      <c r="D304" s="22" t="s">
        <v>107</v>
      </c>
      <c r="E304" s="12"/>
      <c r="F304" s="12"/>
      <c r="G304" s="12"/>
      <c r="H304" s="12"/>
      <c r="I304" s="12"/>
      <c r="J304" s="12"/>
    </row>
    <row r="305" spans="1:10" ht="22.5" x14ac:dyDescent="0.25">
      <c r="A305" s="8" t="s">
        <v>382</v>
      </c>
      <c r="B305" s="9" t="s">
        <v>14</v>
      </c>
      <c r="C305" s="9" t="s">
        <v>43</v>
      </c>
      <c r="D305" s="22" t="s">
        <v>383</v>
      </c>
      <c r="E305" s="10">
        <v>6.4</v>
      </c>
      <c r="F305" s="10">
        <v>338.65</v>
      </c>
      <c r="G305" s="11">
        <f>ROUND(E305*F305,2)</f>
        <v>2167.36</v>
      </c>
      <c r="H305" s="10">
        <v>6.4</v>
      </c>
      <c r="I305" s="34">
        <v>0</v>
      </c>
      <c r="J305" s="11">
        <f>ROUND(H305*I305,2)</f>
        <v>0</v>
      </c>
    </row>
    <row r="306" spans="1:10" ht="315" x14ac:dyDescent="0.25">
      <c r="A306" s="12"/>
      <c r="B306" s="12"/>
      <c r="C306" s="12"/>
      <c r="D306" s="22" t="s">
        <v>384</v>
      </c>
      <c r="E306" s="12"/>
      <c r="F306" s="12"/>
      <c r="G306" s="12"/>
      <c r="H306" s="12"/>
      <c r="I306" s="12"/>
      <c r="J306" s="12"/>
    </row>
    <row r="307" spans="1:10" x14ac:dyDescent="0.25">
      <c r="A307" s="12"/>
      <c r="B307" s="12"/>
      <c r="C307" s="12"/>
      <c r="D307" s="27" t="s">
        <v>385</v>
      </c>
      <c r="E307" s="10">
        <v>1</v>
      </c>
      <c r="F307" s="14">
        <f>G297+G299+G301+G303+G305</f>
        <v>18365.52</v>
      </c>
      <c r="G307" s="14">
        <f>ROUND(E307*F307,2)</f>
        <v>18365.52</v>
      </c>
      <c r="H307" s="10">
        <v>1</v>
      </c>
      <c r="I307" s="14">
        <f>J297+J299+J301+J303+J305</f>
        <v>0</v>
      </c>
      <c r="J307" s="14">
        <f>ROUND(H307*I307,2)</f>
        <v>0</v>
      </c>
    </row>
    <row r="308" spans="1:10" ht="1.1499999999999999" customHeight="1" x14ac:dyDescent="0.25">
      <c r="A308" s="15"/>
      <c r="B308" s="15"/>
      <c r="C308" s="15"/>
      <c r="D308" s="28"/>
      <c r="E308" s="15"/>
      <c r="F308" s="15"/>
      <c r="G308" s="15"/>
      <c r="H308" s="15"/>
      <c r="I308" s="15"/>
      <c r="J308" s="15"/>
    </row>
    <row r="309" spans="1:10" x14ac:dyDescent="0.25">
      <c r="A309" s="18" t="s">
        <v>386</v>
      </c>
      <c r="B309" s="18" t="s">
        <v>10</v>
      </c>
      <c r="C309" s="18" t="s">
        <v>11</v>
      </c>
      <c r="D309" s="30" t="s">
        <v>119</v>
      </c>
      <c r="E309" s="19">
        <f t="shared" ref="E309:J309" si="29">E320</f>
        <v>1</v>
      </c>
      <c r="F309" s="19">
        <f t="shared" si="29"/>
        <v>28199.52</v>
      </c>
      <c r="G309" s="19">
        <f t="shared" si="29"/>
        <v>28199.52</v>
      </c>
      <c r="H309" s="19">
        <f t="shared" si="29"/>
        <v>1</v>
      </c>
      <c r="I309" s="19">
        <f t="shared" si="29"/>
        <v>0</v>
      </c>
      <c r="J309" s="19">
        <f t="shared" si="29"/>
        <v>0</v>
      </c>
    </row>
    <row r="310" spans="1:10" x14ac:dyDescent="0.25">
      <c r="A310" s="8" t="s">
        <v>120</v>
      </c>
      <c r="B310" s="9" t="s">
        <v>14</v>
      </c>
      <c r="C310" s="9" t="s">
        <v>43</v>
      </c>
      <c r="D310" s="22" t="s">
        <v>121</v>
      </c>
      <c r="E310" s="10">
        <v>18</v>
      </c>
      <c r="F310" s="10">
        <v>12.47</v>
      </c>
      <c r="G310" s="11">
        <f>ROUND(E310*F310,2)</f>
        <v>224.46</v>
      </c>
      <c r="H310" s="10">
        <v>18</v>
      </c>
      <c r="I310" s="34">
        <v>0</v>
      </c>
      <c r="J310" s="11">
        <f>ROUND(H310*I310,2)</f>
        <v>0</v>
      </c>
    </row>
    <row r="311" spans="1:10" ht="33.75" x14ac:dyDescent="0.25">
      <c r="A311" s="12"/>
      <c r="B311" s="12"/>
      <c r="C311" s="12"/>
      <c r="D311" s="22" t="s">
        <v>122</v>
      </c>
      <c r="E311" s="12"/>
      <c r="F311" s="12"/>
      <c r="G311" s="12"/>
      <c r="H311" s="12"/>
      <c r="I311" s="12"/>
      <c r="J311" s="12"/>
    </row>
    <row r="312" spans="1:10" ht="22.5" x14ac:dyDescent="0.25">
      <c r="A312" s="8" t="s">
        <v>123</v>
      </c>
      <c r="B312" s="9" t="s">
        <v>14</v>
      </c>
      <c r="C312" s="9" t="s">
        <v>43</v>
      </c>
      <c r="D312" s="22" t="s">
        <v>124</v>
      </c>
      <c r="E312" s="10">
        <v>198</v>
      </c>
      <c r="F312" s="10">
        <v>22.27</v>
      </c>
      <c r="G312" s="11">
        <f>ROUND(E312*F312,2)</f>
        <v>4409.46</v>
      </c>
      <c r="H312" s="10">
        <v>198</v>
      </c>
      <c r="I312" s="34">
        <v>0</v>
      </c>
      <c r="J312" s="11">
        <f>ROUND(H312*I312,2)</f>
        <v>0</v>
      </c>
    </row>
    <row r="313" spans="1:10" ht="33.75" x14ac:dyDescent="0.25">
      <c r="A313" s="12"/>
      <c r="B313" s="12"/>
      <c r="C313" s="12"/>
      <c r="D313" s="22" t="s">
        <v>125</v>
      </c>
      <c r="E313" s="12"/>
      <c r="F313" s="12"/>
      <c r="G313" s="12"/>
      <c r="H313" s="12"/>
      <c r="I313" s="12"/>
      <c r="J313" s="12"/>
    </row>
    <row r="314" spans="1:10" ht="22.5" x14ac:dyDescent="0.25">
      <c r="A314" s="8" t="s">
        <v>126</v>
      </c>
      <c r="B314" s="9" t="s">
        <v>14</v>
      </c>
      <c r="C314" s="9" t="s">
        <v>43</v>
      </c>
      <c r="D314" s="22" t="s">
        <v>127</v>
      </c>
      <c r="E314" s="10">
        <v>288</v>
      </c>
      <c r="F314" s="10">
        <v>29.13</v>
      </c>
      <c r="G314" s="11">
        <f>ROUND(E314*F314,2)</f>
        <v>8389.44</v>
      </c>
      <c r="H314" s="10">
        <v>288</v>
      </c>
      <c r="I314" s="34">
        <v>0</v>
      </c>
      <c r="J314" s="11">
        <f>ROUND(H314*I314,2)</f>
        <v>0</v>
      </c>
    </row>
    <row r="315" spans="1:10" ht="33.75" x14ac:dyDescent="0.25">
      <c r="A315" s="12"/>
      <c r="B315" s="12"/>
      <c r="C315" s="12"/>
      <c r="D315" s="22" t="s">
        <v>128</v>
      </c>
      <c r="E315" s="12"/>
      <c r="F315" s="12"/>
      <c r="G315" s="12"/>
      <c r="H315" s="12"/>
      <c r="I315" s="12"/>
      <c r="J315" s="12"/>
    </row>
    <row r="316" spans="1:10" x14ac:dyDescent="0.25">
      <c r="A316" s="8" t="s">
        <v>129</v>
      </c>
      <c r="B316" s="9" t="s">
        <v>14</v>
      </c>
      <c r="C316" s="9" t="s">
        <v>43</v>
      </c>
      <c r="D316" s="22" t="s">
        <v>130</v>
      </c>
      <c r="E316" s="10">
        <v>144</v>
      </c>
      <c r="F316" s="10">
        <v>46.35</v>
      </c>
      <c r="G316" s="11">
        <f>ROUND(E316*F316,2)</f>
        <v>6674.4</v>
      </c>
      <c r="H316" s="10">
        <v>144</v>
      </c>
      <c r="I316" s="34">
        <v>0</v>
      </c>
      <c r="J316" s="11">
        <f>ROUND(H316*I316,2)</f>
        <v>0</v>
      </c>
    </row>
    <row r="317" spans="1:10" ht="56.25" x14ac:dyDescent="0.25">
      <c r="A317" s="12"/>
      <c r="B317" s="12"/>
      <c r="C317" s="12"/>
      <c r="D317" s="22" t="s">
        <v>131</v>
      </c>
      <c r="E317" s="12"/>
      <c r="F317" s="12"/>
      <c r="G317" s="12"/>
      <c r="H317" s="12"/>
      <c r="I317" s="12"/>
      <c r="J317" s="12"/>
    </row>
    <row r="318" spans="1:10" x14ac:dyDescent="0.25">
      <c r="A318" s="8" t="s">
        <v>387</v>
      </c>
      <c r="B318" s="9" t="s">
        <v>14</v>
      </c>
      <c r="C318" s="9" t="s">
        <v>53</v>
      </c>
      <c r="D318" s="22" t="s">
        <v>388</v>
      </c>
      <c r="E318" s="10">
        <v>288</v>
      </c>
      <c r="F318" s="10">
        <v>29.52</v>
      </c>
      <c r="G318" s="11">
        <f>ROUND(E318*F318,2)</f>
        <v>8501.76</v>
      </c>
      <c r="H318" s="10">
        <v>288</v>
      </c>
      <c r="I318" s="34">
        <v>0</v>
      </c>
      <c r="J318" s="11">
        <f>ROUND(H318*I318,2)</f>
        <v>0</v>
      </c>
    </row>
    <row r="319" spans="1:10" ht="45" x14ac:dyDescent="0.25">
      <c r="A319" s="12"/>
      <c r="B319" s="12"/>
      <c r="C319" s="12"/>
      <c r="D319" s="22" t="s">
        <v>134</v>
      </c>
      <c r="E319" s="12"/>
      <c r="F319" s="12"/>
      <c r="G319" s="12"/>
      <c r="H319" s="12"/>
      <c r="I319" s="12"/>
      <c r="J319" s="12"/>
    </row>
    <row r="320" spans="1:10" x14ac:dyDescent="0.25">
      <c r="A320" s="12"/>
      <c r="B320" s="12"/>
      <c r="C320" s="12"/>
      <c r="D320" s="27" t="s">
        <v>389</v>
      </c>
      <c r="E320" s="10">
        <v>1</v>
      </c>
      <c r="F320" s="14">
        <f>G310+G312+G314+G316+G318</f>
        <v>28199.52</v>
      </c>
      <c r="G320" s="14">
        <f>ROUND(E320*F320,2)</f>
        <v>28199.52</v>
      </c>
      <c r="H320" s="10">
        <v>1</v>
      </c>
      <c r="I320" s="14">
        <f>J310+J312+J314+J316+J318</f>
        <v>0</v>
      </c>
      <c r="J320" s="14">
        <f>ROUND(H320*I320,2)</f>
        <v>0</v>
      </c>
    </row>
    <row r="321" spans="1:10" ht="1.1499999999999999" customHeight="1" x14ac:dyDescent="0.25">
      <c r="A321" s="15"/>
      <c r="B321" s="15"/>
      <c r="C321" s="15"/>
      <c r="D321" s="28"/>
      <c r="E321" s="15"/>
      <c r="F321" s="15"/>
      <c r="G321" s="15"/>
      <c r="H321" s="15"/>
      <c r="I321" s="15"/>
      <c r="J321" s="15"/>
    </row>
    <row r="322" spans="1:10" x14ac:dyDescent="0.25">
      <c r="A322" s="18" t="s">
        <v>390</v>
      </c>
      <c r="B322" s="18" t="s">
        <v>10</v>
      </c>
      <c r="C322" s="18" t="s">
        <v>11</v>
      </c>
      <c r="D322" s="30" t="s">
        <v>137</v>
      </c>
      <c r="E322" s="19">
        <f t="shared" ref="E322:J322" si="30">E327</f>
        <v>1</v>
      </c>
      <c r="F322" s="19">
        <f t="shared" si="30"/>
        <v>15411.77</v>
      </c>
      <c r="G322" s="19">
        <f t="shared" si="30"/>
        <v>15411.77</v>
      </c>
      <c r="H322" s="19">
        <f t="shared" si="30"/>
        <v>1</v>
      </c>
      <c r="I322" s="19">
        <f t="shared" si="30"/>
        <v>0</v>
      </c>
      <c r="J322" s="19">
        <f t="shared" si="30"/>
        <v>0</v>
      </c>
    </row>
    <row r="323" spans="1:10" x14ac:dyDescent="0.25">
      <c r="A323" s="8" t="s">
        <v>138</v>
      </c>
      <c r="B323" s="9" t="s">
        <v>14</v>
      </c>
      <c r="C323" s="9" t="s">
        <v>91</v>
      </c>
      <c r="D323" s="22" t="s">
        <v>139</v>
      </c>
      <c r="E323" s="10">
        <v>11347.82</v>
      </c>
      <c r="F323" s="10">
        <v>1.34</v>
      </c>
      <c r="G323" s="11">
        <f>ROUND(E323*F323,2)</f>
        <v>15206.08</v>
      </c>
      <c r="H323" s="10">
        <v>11347.82</v>
      </c>
      <c r="I323" s="34">
        <v>0</v>
      </c>
      <c r="J323" s="11">
        <f>ROUND(H323*I323,2)</f>
        <v>0</v>
      </c>
    </row>
    <row r="324" spans="1:10" ht="90" x14ac:dyDescent="0.25">
      <c r="A324" s="12"/>
      <c r="B324" s="12"/>
      <c r="C324" s="12"/>
      <c r="D324" s="22" t="s">
        <v>140</v>
      </c>
      <c r="E324" s="12"/>
      <c r="F324" s="12"/>
      <c r="G324" s="12"/>
      <c r="H324" s="12"/>
      <c r="I324" s="12"/>
      <c r="J324" s="12"/>
    </row>
    <row r="325" spans="1:10" ht="33.75" x14ac:dyDescent="0.25">
      <c r="A325" s="8" t="s">
        <v>391</v>
      </c>
      <c r="B325" s="9" t="s">
        <v>14</v>
      </c>
      <c r="C325" s="9" t="s">
        <v>60</v>
      </c>
      <c r="D325" s="22" t="s">
        <v>392</v>
      </c>
      <c r="E325" s="10">
        <v>35.71</v>
      </c>
      <c r="F325" s="10">
        <v>5.76</v>
      </c>
      <c r="G325" s="11">
        <f>ROUND(E325*F325,2)</f>
        <v>205.69</v>
      </c>
      <c r="H325" s="10">
        <v>35.71</v>
      </c>
      <c r="I325" s="34">
        <v>0</v>
      </c>
      <c r="J325" s="11">
        <f>ROUND(H325*I325,2)</f>
        <v>0</v>
      </c>
    </row>
    <row r="326" spans="1:10" ht="90" x14ac:dyDescent="0.25">
      <c r="A326" s="12"/>
      <c r="B326" s="12"/>
      <c r="C326" s="12"/>
      <c r="D326" s="22" t="s">
        <v>393</v>
      </c>
      <c r="E326" s="12"/>
      <c r="F326" s="12"/>
      <c r="G326" s="12"/>
      <c r="H326" s="12"/>
      <c r="I326" s="12"/>
      <c r="J326" s="12"/>
    </row>
    <row r="327" spans="1:10" x14ac:dyDescent="0.25">
      <c r="A327" s="12"/>
      <c r="B327" s="12"/>
      <c r="C327" s="12"/>
      <c r="D327" s="27" t="s">
        <v>394</v>
      </c>
      <c r="E327" s="10">
        <v>1</v>
      </c>
      <c r="F327" s="14">
        <f>G323+G325</f>
        <v>15411.77</v>
      </c>
      <c r="G327" s="14">
        <f>ROUND(E327*F327,2)</f>
        <v>15411.77</v>
      </c>
      <c r="H327" s="10">
        <v>1</v>
      </c>
      <c r="I327" s="14">
        <f>J323+J325</f>
        <v>0</v>
      </c>
      <c r="J327" s="14">
        <f>ROUND(H327*I327,2)</f>
        <v>0</v>
      </c>
    </row>
    <row r="328" spans="1:10" ht="1.1499999999999999" customHeight="1" x14ac:dyDescent="0.25">
      <c r="A328" s="15"/>
      <c r="B328" s="15"/>
      <c r="C328" s="15"/>
      <c r="D328" s="28"/>
      <c r="E328" s="15"/>
      <c r="F328" s="15"/>
      <c r="G328" s="15"/>
      <c r="H328" s="15"/>
      <c r="I328" s="15"/>
      <c r="J328" s="15"/>
    </row>
    <row r="329" spans="1:10" x14ac:dyDescent="0.25">
      <c r="A329" s="18" t="s">
        <v>395</v>
      </c>
      <c r="B329" s="18" t="s">
        <v>10</v>
      </c>
      <c r="C329" s="18" t="s">
        <v>11</v>
      </c>
      <c r="D329" s="30" t="s">
        <v>143</v>
      </c>
      <c r="E329" s="19">
        <f t="shared" ref="E329:J329" si="31">E338</f>
        <v>1</v>
      </c>
      <c r="F329" s="19">
        <f t="shared" si="31"/>
        <v>20079.919999999998</v>
      </c>
      <c r="G329" s="19">
        <f t="shared" si="31"/>
        <v>20079.919999999998</v>
      </c>
      <c r="H329" s="19">
        <f t="shared" si="31"/>
        <v>1</v>
      </c>
      <c r="I329" s="19">
        <f t="shared" si="31"/>
        <v>0</v>
      </c>
      <c r="J329" s="19">
        <f t="shared" si="31"/>
        <v>0</v>
      </c>
    </row>
    <row r="330" spans="1:10" ht="22.5" x14ac:dyDescent="0.25">
      <c r="A330" s="8" t="s">
        <v>144</v>
      </c>
      <c r="B330" s="9" t="s">
        <v>14</v>
      </c>
      <c r="C330" s="9" t="s">
        <v>43</v>
      </c>
      <c r="D330" s="22" t="s">
        <v>145</v>
      </c>
      <c r="E330" s="10">
        <v>345.6</v>
      </c>
      <c r="F330" s="10">
        <v>27.29</v>
      </c>
      <c r="G330" s="11">
        <f>ROUND(E330*F330,2)</f>
        <v>9431.42</v>
      </c>
      <c r="H330" s="10">
        <v>345.6</v>
      </c>
      <c r="I330" s="34">
        <v>0</v>
      </c>
      <c r="J330" s="11">
        <f>ROUND(H330*I330,2)</f>
        <v>0</v>
      </c>
    </row>
    <row r="331" spans="1:10" ht="202.5" x14ac:dyDescent="0.25">
      <c r="A331" s="12"/>
      <c r="B331" s="12"/>
      <c r="C331" s="12"/>
      <c r="D331" s="22" t="s">
        <v>146</v>
      </c>
      <c r="E331" s="12"/>
      <c r="F331" s="12"/>
      <c r="G331" s="12"/>
      <c r="H331" s="12"/>
      <c r="I331" s="12"/>
      <c r="J331" s="12"/>
    </row>
    <row r="332" spans="1:10" ht="22.5" x14ac:dyDescent="0.25">
      <c r="A332" s="8" t="s">
        <v>147</v>
      </c>
      <c r="B332" s="9" t="s">
        <v>14</v>
      </c>
      <c r="C332" s="9" t="s">
        <v>43</v>
      </c>
      <c r="D332" s="22" t="s">
        <v>148</v>
      </c>
      <c r="E332" s="10">
        <v>172.8</v>
      </c>
      <c r="F332" s="10">
        <v>27.37</v>
      </c>
      <c r="G332" s="11">
        <f>ROUND(E332*F332,2)</f>
        <v>4729.54</v>
      </c>
      <c r="H332" s="10">
        <v>172.8</v>
      </c>
      <c r="I332" s="34">
        <v>0</v>
      </c>
      <c r="J332" s="11">
        <f>ROUND(H332*I332,2)</f>
        <v>0</v>
      </c>
    </row>
    <row r="333" spans="1:10" ht="202.5" x14ac:dyDescent="0.25">
      <c r="A333" s="12"/>
      <c r="B333" s="12"/>
      <c r="C333" s="12"/>
      <c r="D333" s="22" t="s">
        <v>149</v>
      </c>
      <c r="E333" s="12"/>
      <c r="F333" s="12"/>
      <c r="G333" s="12"/>
      <c r="H333" s="12"/>
      <c r="I333" s="12"/>
      <c r="J333" s="12"/>
    </row>
    <row r="334" spans="1:10" ht="22.5" x14ac:dyDescent="0.25">
      <c r="A334" s="8" t="s">
        <v>150</v>
      </c>
      <c r="B334" s="9" t="s">
        <v>14</v>
      </c>
      <c r="C334" s="9" t="s">
        <v>43</v>
      </c>
      <c r="D334" s="22" t="s">
        <v>151</v>
      </c>
      <c r="E334" s="10">
        <v>172.8</v>
      </c>
      <c r="F334" s="10">
        <v>32.15</v>
      </c>
      <c r="G334" s="11">
        <f>ROUND(E334*F334,2)</f>
        <v>5555.52</v>
      </c>
      <c r="H334" s="10">
        <v>172.8</v>
      </c>
      <c r="I334" s="34">
        <v>0</v>
      </c>
      <c r="J334" s="11">
        <f>ROUND(H334*I334,2)</f>
        <v>0</v>
      </c>
    </row>
    <row r="335" spans="1:10" ht="225" x14ac:dyDescent="0.25">
      <c r="A335" s="12"/>
      <c r="B335" s="12"/>
      <c r="C335" s="12"/>
      <c r="D335" s="22" t="s">
        <v>152</v>
      </c>
      <c r="E335" s="12"/>
      <c r="F335" s="12"/>
      <c r="G335" s="12"/>
      <c r="H335" s="12"/>
      <c r="I335" s="12"/>
      <c r="J335" s="12"/>
    </row>
    <row r="336" spans="1:10" ht="22.5" x14ac:dyDescent="0.25">
      <c r="A336" s="8" t="s">
        <v>396</v>
      </c>
      <c r="B336" s="9" t="s">
        <v>14</v>
      </c>
      <c r="C336" s="9" t="s">
        <v>39</v>
      </c>
      <c r="D336" s="22" t="s">
        <v>397</v>
      </c>
      <c r="E336" s="10">
        <v>88</v>
      </c>
      <c r="F336" s="10">
        <v>4.13</v>
      </c>
      <c r="G336" s="11">
        <f>ROUND(E336*F336,2)</f>
        <v>363.44</v>
      </c>
      <c r="H336" s="10">
        <v>88</v>
      </c>
      <c r="I336" s="34">
        <v>0</v>
      </c>
      <c r="J336" s="11">
        <f>ROUND(H336*I336,2)</f>
        <v>0</v>
      </c>
    </row>
    <row r="337" spans="1:10" ht="180" x14ac:dyDescent="0.25">
      <c r="A337" s="12"/>
      <c r="B337" s="12"/>
      <c r="C337" s="12"/>
      <c r="D337" s="22" t="s">
        <v>398</v>
      </c>
      <c r="E337" s="12"/>
      <c r="F337" s="12"/>
      <c r="G337" s="12"/>
      <c r="H337" s="12"/>
      <c r="I337" s="12"/>
      <c r="J337" s="12"/>
    </row>
    <row r="338" spans="1:10" x14ac:dyDescent="0.25">
      <c r="A338" s="12"/>
      <c r="B338" s="12"/>
      <c r="C338" s="12"/>
      <c r="D338" s="27" t="s">
        <v>399</v>
      </c>
      <c r="E338" s="10">
        <v>1</v>
      </c>
      <c r="F338" s="14">
        <f>G330+G332+G334+G336</f>
        <v>20079.919999999998</v>
      </c>
      <c r="G338" s="14">
        <f>ROUND(E338*F338,2)</f>
        <v>20079.919999999998</v>
      </c>
      <c r="H338" s="10">
        <v>1</v>
      </c>
      <c r="I338" s="14">
        <f>J330+J332+J334+J336</f>
        <v>0</v>
      </c>
      <c r="J338" s="14">
        <f>ROUND(H338*I338,2)</f>
        <v>0</v>
      </c>
    </row>
    <row r="339" spans="1:10" ht="1.1499999999999999" customHeight="1" x14ac:dyDescent="0.25">
      <c r="A339" s="15"/>
      <c r="B339" s="15"/>
      <c r="C339" s="15"/>
      <c r="D339" s="28"/>
      <c r="E339" s="15"/>
      <c r="F339" s="15"/>
      <c r="G339" s="15"/>
      <c r="H339" s="15"/>
      <c r="I339" s="15"/>
      <c r="J339" s="15"/>
    </row>
    <row r="340" spans="1:10" x14ac:dyDescent="0.25">
      <c r="A340" s="12"/>
      <c r="B340" s="12"/>
      <c r="C340" s="12"/>
      <c r="D340" s="27" t="s">
        <v>400</v>
      </c>
      <c r="E340" s="10">
        <v>1</v>
      </c>
      <c r="F340" s="14">
        <f>G296+G309+G322+G329</f>
        <v>82056.73</v>
      </c>
      <c r="G340" s="14">
        <f>ROUND(E340*F340,2)</f>
        <v>82056.73</v>
      </c>
      <c r="H340" s="10">
        <v>1</v>
      </c>
      <c r="I340" s="14">
        <f>J296+J309+J322+J329</f>
        <v>0</v>
      </c>
      <c r="J340" s="14">
        <f>ROUND(H340*I340,2)</f>
        <v>0</v>
      </c>
    </row>
    <row r="341" spans="1:10" ht="1.1499999999999999" customHeight="1" x14ac:dyDescent="0.25">
      <c r="A341" s="15"/>
      <c r="B341" s="15"/>
      <c r="C341" s="15"/>
      <c r="D341" s="28"/>
      <c r="E341" s="15"/>
      <c r="F341" s="15"/>
      <c r="G341" s="15"/>
      <c r="H341" s="15"/>
      <c r="I341" s="15"/>
      <c r="J341" s="15"/>
    </row>
    <row r="342" spans="1:10" x14ac:dyDescent="0.25">
      <c r="A342" s="12"/>
      <c r="B342" s="12"/>
      <c r="C342" s="12"/>
      <c r="D342" s="27" t="s">
        <v>401</v>
      </c>
      <c r="E342" s="13">
        <v>1</v>
      </c>
      <c r="F342" s="14">
        <f>G272+G277+G286+G295</f>
        <v>341929.23</v>
      </c>
      <c r="G342" s="14">
        <f>ROUND(E342*F342,2)</f>
        <v>341929.23</v>
      </c>
      <c r="H342" s="13">
        <v>1</v>
      </c>
      <c r="I342" s="14">
        <f>J272+J277+J286+J295</f>
        <v>0</v>
      </c>
      <c r="J342" s="14">
        <f>ROUND(H342*I342,2)</f>
        <v>0</v>
      </c>
    </row>
    <row r="343" spans="1:10" ht="1.1499999999999999" customHeight="1" x14ac:dyDescent="0.25">
      <c r="A343" s="15"/>
      <c r="B343" s="15"/>
      <c r="C343" s="15"/>
      <c r="D343" s="28"/>
      <c r="E343" s="15"/>
      <c r="F343" s="15"/>
      <c r="G343" s="15"/>
      <c r="H343" s="15"/>
      <c r="I343" s="15"/>
      <c r="J343" s="15"/>
    </row>
    <row r="344" spans="1:10" x14ac:dyDescent="0.25">
      <c r="A344" s="5" t="s">
        <v>402</v>
      </c>
      <c r="B344" s="5" t="s">
        <v>10</v>
      </c>
      <c r="C344" s="5" t="s">
        <v>11</v>
      </c>
      <c r="D344" s="26" t="s">
        <v>403</v>
      </c>
      <c r="E344" s="6">
        <f t="shared" ref="E344:J344" si="32">E931</f>
        <v>1</v>
      </c>
      <c r="F344" s="7">
        <f t="shared" si="32"/>
        <v>2567854.12</v>
      </c>
      <c r="G344" s="7">
        <f t="shared" si="32"/>
        <v>2567854.12</v>
      </c>
      <c r="H344" s="6">
        <f t="shared" si="32"/>
        <v>1</v>
      </c>
      <c r="I344" s="7">
        <f t="shared" si="32"/>
        <v>0</v>
      </c>
      <c r="J344" s="7">
        <f t="shared" si="32"/>
        <v>0</v>
      </c>
    </row>
    <row r="345" spans="1:10" ht="22.5" x14ac:dyDescent="0.25">
      <c r="A345" s="16" t="s">
        <v>404</v>
      </c>
      <c r="B345" s="16" t="s">
        <v>10</v>
      </c>
      <c r="C345" s="16" t="s">
        <v>11</v>
      </c>
      <c r="D345" s="29" t="s">
        <v>405</v>
      </c>
      <c r="E345" s="17">
        <f t="shared" ref="E345:J345" si="33">E364</f>
        <v>1</v>
      </c>
      <c r="F345" s="17">
        <f t="shared" si="33"/>
        <v>35131.64</v>
      </c>
      <c r="G345" s="17">
        <f t="shared" si="33"/>
        <v>35131.64</v>
      </c>
      <c r="H345" s="17">
        <f t="shared" si="33"/>
        <v>1</v>
      </c>
      <c r="I345" s="17">
        <f t="shared" si="33"/>
        <v>0</v>
      </c>
      <c r="J345" s="17">
        <f t="shared" si="33"/>
        <v>0</v>
      </c>
    </row>
    <row r="346" spans="1:10" x14ac:dyDescent="0.25">
      <c r="A346" s="8" t="s">
        <v>406</v>
      </c>
      <c r="B346" s="9" t="s">
        <v>14</v>
      </c>
      <c r="C346" s="9" t="s">
        <v>407</v>
      </c>
      <c r="D346" s="22" t="s">
        <v>408</v>
      </c>
      <c r="E346" s="10">
        <v>150.5</v>
      </c>
      <c r="F346" s="10">
        <v>9.0399999999999991</v>
      </c>
      <c r="G346" s="11">
        <f>ROUND(E346*F346,2)</f>
        <v>1360.52</v>
      </c>
      <c r="H346" s="10">
        <v>150.5</v>
      </c>
      <c r="I346" s="34">
        <v>0</v>
      </c>
      <c r="J346" s="11">
        <f>ROUND(H346*I346,2)</f>
        <v>0</v>
      </c>
    </row>
    <row r="347" spans="1:10" ht="67.5" x14ac:dyDescent="0.25">
      <c r="A347" s="12"/>
      <c r="B347" s="12"/>
      <c r="C347" s="12"/>
      <c r="D347" s="22" t="s">
        <v>409</v>
      </c>
      <c r="E347" s="12"/>
      <c r="F347" s="12"/>
      <c r="G347" s="12"/>
      <c r="H347" s="12"/>
      <c r="I347" s="12"/>
      <c r="J347" s="12"/>
    </row>
    <row r="348" spans="1:10" ht="22.5" x14ac:dyDescent="0.25">
      <c r="A348" s="8" t="s">
        <v>410</v>
      </c>
      <c r="B348" s="9" t="s">
        <v>14</v>
      </c>
      <c r="C348" s="9" t="s">
        <v>407</v>
      </c>
      <c r="D348" s="22" t="s">
        <v>411</v>
      </c>
      <c r="E348" s="10">
        <v>150.5</v>
      </c>
      <c r="F348" s="10">
        <v>10.220000000000001</v>
      </c>
      <c r="G348" s="11">
        <f>ROUND(E348*F348,2)</f>
        <v>1538.11</v>
      </c>
      <c r="H348" s="10">
        <v>150.5</v>
      </c>
      <c r="I348" s="34">
        <v>0</v>
      </c>
      <c r="J348" s="11">
        <f>ROUND(H348*I348,2)</f>
        <v>0</v>
      </c>
    </row>
    <row r="349" spans="1:10" ht="45" x14ac:dyDescent="0.25">
      <c r="A349" s="12"/>
      <c r="B349" s="12"/>
      <c r="C349" s="12"/>
      <c r="D349" s="22" t="s">
        <v>412</v>
      </c>
      <c r="E349" s="12"/>
      <c r="F349" s="12"/>
      <c r="G349" s="12"/>
      <c r="H349" s="12"/>
      <c r="I349" s="12"/>
      <c r="J349" s="12"/>
    </row>
    <row r="350" spans="1:10" ht="33.75" x14ac:dyDescent="0.25">
      <c r="A350" s="8" t="s">
        <v>413</v>
      </c>
      <c r="B350" s="9" t="s">
        <v>14</v>
      </c>
      <c r="C350" s="9" t="s">
        <v>60</v>
      </c>
      <c r="D350" s="22" t="s">
        <v>414</v>
      </c>
      <c r="E350" s="10">
        <v>20</v>
      </c>
      <c r="F350" s="10">
        <v>54.35</v>
      </c>
      <c r="G350" s="11">
        <f>ROUND(E350*F350,2)</f>
        <v>1087</v>
      </c>
      <c r="H350" s="10">
        <v>20</v>
      </c>
      <c r="I350" s="34">
        <v>0</v>
      </c>
      <c r="J350" s="11">
        <f>ROUND(H350*I350,2)</f>
        <v>0</v>
      </c>
    </row>
    <row r="351" spans="1:10" ht="135" x14ac:dyDescent="0.25">
      <c r="A351" s="12"/>
      <c r="B351" s="12"/>
      <c r="C351" s="12"/>
      <c r="D351" s="22" t="s">
        <v>415</v>
      </c>
      <c r="E351" s="12"/>
      <c r="F351" s="12"/>
      <c r="G351" s="12"/>
      <c r="H351" s="12"/>
      <c r="I351" s="12"/>
      <c r="J351" s="12"/>
    </row>
    <row r="352" spans="1:10" ht="22.5" x14ac:dyDescent="0.25">
      <c r="A352" s="8" t="s">
        <v>416</v>
      </c>
      <c r="B352" s="9" t="s">
        <v>14</v>
      </c>
      <c r="C352" s="9" t="s">
        <v>60</v>
      </c>
      <c r="D352" s="22" t="s">
        <v>417</v>
      </c>
      <c r="E352" s="10">
        <v>75</v>
      </c>
      <c r="F352" s="10">
        <v>65.53</v>
      </c>
      <c r="G352" s="11">
        <f>ROUND(E352*F352,2)</f>
        <v>4914.75</v>
      </c>
      <c r="H352" s="10">
        <v>75</v>
      </c>
      <c r="I352" s="34">
        <v>0</v>
      </c>
      <c r="J352" s="11">
        <f>ROUND(H352*I352,2)</f>
        <v>0</v>
      </c>
    </row>
    <row r="353" spans="1:10" ht="146.25" x14ac:dyDescent="0.25">
      <c r="A353" s="12"/>
      <c r="B353" s="12"/>
      <c r="C353" s="12"/>
      <c r="D353" s="22" t="s">
        <v>418</v>
      </c>
      <c r="E353" s="12"/>
      <c r="F353" s="12"/>
      <c r="G353" s="12"/>
      <c r="H353" s="12"/>
      <c r="I353" s="12"/>
      <c r="J353" s="12"/>
    </row>
    <row r="354" spans="1:10" ht="33.75" x14ac:dyDescent="0.25">
      <c r="A354" s="8" t="s">
        <v>419</v>
      </c>
      <c r="B354" s="9" t="s">
        <v>14</v>
      </c>
      <c r="C354" s="9" t="s">
        <v>60</v>
      </c>
      <c r="D354" s="22" t="s">
        <v>420</v>
      </c>
      <c r="E354" s="10">
        <v>10</v>
      </c>
      <c r="F354" s="10">
        <v>213.3</v>
      </c>
      <c r="G354" s="11">
        <f>ROUND(E354*F354,2)</f>
        <v>2133</v>
      </c>
      <c r="H354" s="10">
        <v>10</v>
      </c>
      <c r="I354" s="34">
        <v>0</v>
      </c>
      <c r="J354" s="11">
        <f>ROUND(H354*I354,2)</f>
        <v>0</v>
      </c>
    </row>
    <row r="355" spans="1:10" ht="67.5" x14ac:dyDescent="0.25">
      <c r="A355" s="12"/>
      <c r="B355" s="12"/>
      <c r="C355" s="12"/>
      <c r="D355" s="22" t="s">
        <v>421</v>
      </c>
      <c r="E355" s="12"/>
      <c r="F355" s="12"/>
      <c r="G355" s="12"/>
      <c r="H355" s="12"/>
      <c r="I355" s="12"/>
      <c r="J355" s="12"/>
    </row>
    <row r="356" spans="1:10" ht="33.75" x14ac:dyDescent="0.25">
      <c r="A356" s="8" t="s">
        <v>422</v>
      </c>
      <c r="B356" s="9" t="s">
        <v>14</v>
      </c>
      <c r="C356" s="9" t="s">
        <v>91</v>
      </c>
      <c r="D356" s="22" t="s">
        <v>423</v>
      </c>
      <c r="E356" s="10">
        <v>300</v>
      </c>
      <c r="F356" s="10">
        <v>9.0299999999999994</v>
      </c>
      <c r="G356" s="11">
        <f>ROUND(E356*F356,2)</f>
        <v>2709</v>
      </c>
      <c r="H356" s="10">
        <v>300</v>
      </c>
      <c r="I356" s="34">
        <v>0</v>
      </c>
      <c r="J356" s="11">
        <f>ROUND(H356*I356,2)</f>
        <v>0</v>
      </c>
    </row>
    <row r="357" spans="1:10" ht="168.75" x14ac:dyDescent="0.25">
      <c r="A357" s="12"/>
      <c r="B357" s="12"/>
      <c r="C357" s="12"/>
      <c r="D357" s="22" t="s">
        <v>424</v>
      </c>
      <c r="E357" s="12"/>
      <c r="F357" s="12"/>
      <c r="G357" s="12"/>
      <c r="H357" s="12"/>
      <c r="I357" s="12"/>
      <c r="J357" s="12"/>
    </row>
    <row r="358" spans="1:10" ht="22.5" x14ac:dyDescent="0.25">
      <c r="A358" s="8" t="s">
        <v>425</v>
      </c>
      <c r="B358" s="9" t="s">
        <v>14</v>
      </c>
      <c r="C358" s="9" t="s">
        <v>39</v>
      </c>
      <c r="D358" s="22" t="s">
        <v>426</v>
      </c>
      <c r="E358" s="10">
        <v>280</v>
      </c>
      <c r="F358" s="10">
        <v>21.15</v>
      </c>
      <c r="G358" s="11">
        <f>ROUND(E358*F358,2)</f>
        <v>5922</v>
      </c>
      <c r="H358" s="10">
        <v>280</v>
      </c>
      <c r="I358" s="34">
        <v>0</v>
      </c>
      <c r="J358" s="11">
        <f>ROUND(H358*I358,2)</f>
        <v>0</v>
      </c>
    </row>
    <row r="359" spans="1:10" ht="22.5" x14ac:dyDescent="0.25">
      <c r="A359" s="12"/>
      <c r="B359" s="12"/>
      <c r="C359" s="12"/>
      <c r="D359" s="22" t="s">
        <v>427</v>
      </c>
      <c r="E359" s="12"/>
      <c r="F359" s="12"/>
      <c r="G359" s="12"/>
      <c r="H359" s="12"/>
      <c r="I359" s="12"/>
      <c r="J359" s="12"/>
    </row>
    <row r="360" spans="1:10" ht="33.75" x14ac:dyDescent="0.25">
      <c r="A360" s="8" t="s">
        <v>428</v>
      </c>
      <c r="B360" s="9" t="s">
        <v>14</v>
      </c>
      <c r="C360" s="9" t="s">
        <v>60</v>
      </c>
      <c r="D360" s="22" t="s">
        <v>429</v>
      </c>
      <c r="E360" s="10">
        <v>1</v>
      </c>
      <c r="F360" s="10">
        <v>1343.17</v>
      </c>
      <c r="G360" s="11">
        <f>ROUND(E360*F360,2)</f>
        <v>1343.17</v>
      </c>
      <c r="H360" s="10">
        <v>1</v>
      </c>
      <c r="I360" s="34">
        <v>0</v>
      </c>
      <c r="J360" s="11">
        <f>ROUND(H360*I360,2)</f>
        <v>0</v>
      </c>
    </row>
    <row r="361" spans="1:10" ht="78.75" x14ac:dyDescent="0.25">
      <c r="A361" s="12"/>
      <c r="B361" s="12"/>
      <c r="C361" s="12"/>
      <c r="D361" s="22" t="s">
        <v>430</v>
      </c>
      <c r="E361" s="12"/>
      <c r="F361" s="12"/>
      <c r="G361" s="12"/>
      <c r="H361" s="12"/>
      <c r="I361" s="12"/>
      <c r="J361" s="12"/>
    </row>
    <row r="362" spans="1:10" ht="33.75" x14ac:dyDescent="0.25">
      <c r="A362" s="8" t="s">
        <v>431</v>
      </c>
      <c r="B362" s="9" t="s">
        <v>14</v>
      </c>
      <c r="C362" s="9" t="s">
        <v>60</v>
      </c>
      <c r="D362" s="22" t="s">
        <v>432</v>
      </c>
      <c r="E362" s="10">
        <v>1</v>
      </c>
      <c r="F362" s="10">
        <v>14124.09</v>
      </c>
      <c r="G362" s="11">
        <f>ROUND(E362*F362,2)</f>
        <v>14124.09</v>
      </c>
      <c r="H362" s="10">
        <v>1</v>
      </c>
      <c r="I362" s="34">
        <v>0</v>
      </c>
      <c r="J362" s="11">
        <f>ROUND(H362*I362,2)</f>
        <v>0</v>
      </c>
    </row>
    <row r="363" spans="1:10" ht="409.5" x14ac:dyDescent="0.25">
      <c r="A363" s="12"/>
      <c r="B363" s="12"/>
      <c r="C363" s="12"/>
      <c r="D363" s="22" t="s">
        <v>433</v>
      </c>
      <c r="E363" s="12"/>
      <c r="F363" s="12"/>
      <c r="G363" s="12"/>
      <c r="H363" s="12"/>
      <c r="I363" s="12"/>
      <c r="J363" s="12"/>
    </row>
    <row r="364" spans="1:10" x14ac:dyDescent="0.25">
      <c r="A364" s="12"/>
      <c r="B364" s="12"/>
      <c r="C364" s="12"/>
      <c r="D364" s="27" t="s">
        <v>434</v>
      </c>
      <c r="E364" s="10">
        <v>1</v>
      </c>
      <c r="F364" s="14">
        <f>G346+G348+G350+G352+G354+G356+G358+G360+G362</f>
        <v>35131.64</v>
      </c>
      <c r="G364" s="14">
        <f>ROUND(E364*F364,2)</f>
        <v>35131.64</v>
      </c>
      <c r="H364" s="10">
        <v>1</v>
      </c>
      <c r="I364" s="14">
        <f>J346+J348+J350+J352+J354+J356+J358+J360+J362</f>
        <v>0</v>
      </c>
      <c r="J364" s="14">
        <f>ROUND(H364*I364,2)</f>
        <v>0</v>
      </c>
    </row>
    <row r="365" spans="1:10" ht="1.1499999999999999" customHeight="1" x14ac:dyDescent="0.25">
      <c r="A365" s="15"/>
      <c r="B365" s="15"/>
      <c r="C365" s="15"/>
      <c r="D365" s="28"/>
      <c r="E365" s="15"/>
      <c r="F365" s="15"/>
      <c r="G365" s="15"/>
      <c r="H365" s="15"/>
      <c r="I365" s="15"/>
      <c r="J365" s="15"/>
    </row>
    <row r="366" spans="1:10" x14ac:dyDescent="0.25">
      <c r="A366" s="16" t="s">
        <v>435</v>
      </c>
      <c r="B366" s="16" t="s">
        <v>10</v>
      </c>
      <c r="C366" s="16" t="s">
        <v>11</v>
      </c>
      <c r="D366" s="29" t="s">
        <v>436</v>
      </c>
      <c r="E366" s="17">
        <f t="shared" ref="E366:J366" si="34">E387</f>
        <v>1</v>
      </c>
      <c r="F366" s="17">
        <f t="shared" si="34"/>
        <v>35798.78</v>
      </c>
      <c r="G366" s="17">
        <f t="shared" si="34"/>
        <v>35798.78</v>
      </c>
      <c r="H366" s="17">
        <f t="shared" si="34"/>
        <v>1</v>
      </c>
      <c r="I366" s="17">
        <f t="shared" si="34"/>
        <v>0</v>
      </c>
      <c r="J366" s="17">
        <f t="shared" si="34"/>
        <v>0</v>
      </c>
    </row>
    <row r="367" spans="1:10" ht="22.5" x14ac:dyDescent="0.25">
      <c r="A367" s="8" t="s">
        <v>437</v>
      </c>
      <c r="B367" s="9" t="s">
        <v>14</v>
      </c>
      <c r="C367" s="9" t="s">
        <v>438</v>
      </c>
      <c r="D367" s="22" t="s">
        <v>439</v>
      </c>
      <c r="E367" s="10">
        <v>26.3</v>
      </c>
      <c r="F367" s="10">
        <v>395.44</v>
      </c>
      <c r="G367" s="11">
        <f>ROUND(E367*F367,2)</f>
        <v>10400.07</v>
      </c>
      <c r="H367" s="10">
        <v>26.3</v>
      </c>
      <c r="I367" s="34">
        <v>0</v>
      </c>
      <c r="J367" s="11">
        <f>ROUND(H367*I367,2)</f>
        <v>0</v>
      </c>
    </row>
    <row r="368" spans="1:10" ht="270" x14ac:dyDescent="0.25">
      <c r="A368" s="12"/>
      <c r="B368" s="12"/>
      <c r="C368" s="12"/>
      <c r="D368" s="22" t="s">
        <v>440</v>
      </c>
      <c r="E368" s="12"/>
      <c r="F368" s="12"/>
      <c r="G368" s="12"/>
      <c r="H368" s="12"/>
      <c r="I368" s="12"/>
      <c r="J368" s="12"/>
    </row>
    <row r="369" spans="1:10" ht="22.5" x14ac:dyDescent="0.25">
      <c r="A369" s="8" t="s">
        <v>441</v>
      </c>
      <c r="B369" s="9" t="s">
        <v>14</v>
      </c>
      <c r="C369" s="9" t="s">
        <v>60</v>
      </c>
      <c r="D369" s="22" t="s">
        <v>442</v>
      </c>
      <c r="E369" s="10">
        <v>7</v>
      </c>
      <c r="F369" s="10">
        <v>523.44000000000005</v>
      </c>
      <c r="G369" s="11">
        <f>ROUND(E369*F369,2)</f>
        <v>3664.08</v>
      </c>
      <c r="H369" s="10">
        <v>7</v>
      </c>
      <c r="I369" s="34">
        <v>0</v>
      </c>
      <c r="J369" s="11">
        <f>ROUND(H369*I369,2)</f>
        <v>0</v>
      </c>
    </row>
    <row r="370" spans="1:10" ht="258.75" x14ac:dyDescent="0.25">
      <c r="A370" s="12"/>
      <c r="B370" s="12"/>
      <c r="C370" s="12"/>
      <c r="D370" s="22" t="s">
        <v>443</v>
      </c>
      <c r="E370" s="12"/>
      <c r="F370" s="12"/>
      <c r="G370" s="12"/>
      <c r="H370" s="12"/>
      <c r="I370" s="12"/>
      <c r="J370" s="12"/>
    </row>
    <row r="371" spans="1:10" ht="22.5" x14ac:dyDescent="0.25">
      <c r="A371" s="8" t="s">
        <v>444</v>
      </c>
      <c r="B371" s="9" t="s">
        <v>14</v>
      </c>
      <c r="C371" s="9" t="s">
        <v>60</v>
      </c>
      <c r="D371" s="22" t="s">
        <v>445</v>
      </c>
      <c r="E371" s="10">
        <v>4</v>
      </c>
      <c r="F371" s="10">
        <v>734.91</v>
      </c>
      <c r="G371" s="11">
        <f>ROUND(E371*F371,2)</f>
        <v>2939.64</v>
      </c>
      <c r="H371" s="10">
        <v>4</v>
      </c>
      <c r="I371" s="34">
        <v>0</v>
      </c>
      <c r="J371" s="11">
        <f>ROUND(H371*I371,2)</f>
        <v>0</v>
      </c>
    </row>
    <row r="372" spans="1:10" ht="270" x14ac:dyDescent="0.25">
      <c r="A372" s="12"/>
      <c r="B372" s="12"/>
      <c r="C372" s="12"/>
      <c r="D372" s="22" t="s">
        <v>446</v>
      </c>
      <c r="E372" s="12"/>
      <c r="F372" s="12"/>
      <c r="G372" s="12"/>
      <c r="H372" s="12"/>
      <c r="I372" s="12"/>
      <c r="J372" s="12"/>
    </row>
    <row r="373" spans="1:10" ht="33.75" x14ac:dyDescent="0.25">
      <c r="A373" s="8" t="s">
        <v>447</v>
      </c>
      <c r="B373" s="9" t="s">
        <v>14</v>
      </c>
      <c r="C373" s="9" t="s">
        <v>438</v>
      </c>
      <c r="D373" s="22" t="s">
        <v>448</v>
      </c>
      <c r="E373" s="10">
        <v>29.6</v>
      </c>
      <c r="F373" s="10">
        <v>90.18</v>
      </c>
      <c r="G373" s="11">
        <f>ROUND(E373*F373,2)</f>
        <v>2669.33</v>
      </c>
      <c r="H373" s="10">
        <v>29.6</v>
      </c>
      <c r="I373" s="34">
        <v>0</v>
      </c>
      <c r="J373" s="11">
        <f>ROUND(H373*I373,2)</f>
        <v>0</v>
      </c>
    </row>
    <row r="374" spans="1:10" ht="213.75" x14ac:dyDescent="0.25">
      <c r="A374" s="12"/>
      <c r="B374" s="12"/>
      <c r="C374" s="12"/>
      <c r="D374" s="22" t="s">
        <v>449</v>
      </c>
      <c r="E374" s="12"/>
      <c r="F374" s="12"/>
      <c r="G374" s="12"/>
      <c r="H374" s="12"/>
      <c r="I374" s="12"/>
      <c r="J374" s="12"/>
    </row>
    <row r="375" spans="1:10" ht="33.75" x14ac:dyDescent="0.25">
      <c r="A375" s="8" t="s">
        <v>450</v>
      </c>
      <c r="B375" s="9" t="s">
        <v>14</v>
      </c>
      <c r="C375" s="9" t="s">
        <v>60</v>
      </c>
      <c r="D375" s="22" t="s">
        <v>451</v>
      </c>
      <c r="E375" s="10">
        <v>1</v>
      </c>
      <c r="F375" s="10">
        <v>3034.93</v>
      </c>
      <c r="G375" s="11">
        <f>ROUND(E375*F375,2)</f>
        <v>3034.93</v>
      </c>
      <c r="H375" s="10">
        <v>1</v>
      </c>
      <c r="I375" s="34">
        <v>0</v>
      </c>
      <c r="J375" s="11">
        <f>ROUND(H375*I375,2)</f>
        <v>0</v>
      </c>
    </row>
    <row r="376" spans="1:10" ht="270" x14ac:dyDescent="0.25">
      <c r="A376" s="12"/>
      <c r="B376" s="12"/>
      <c r="C376" s="12"/>
      <c r="D376" s="22" t="s">
        <v>452</v>
      </c>
      <c r="E376" s="12"/>
      <c r="F376" s="12"/>
      <c r="G376" s="12"/>
      <c r="H376" s="12"/>
      <c r="I376" s="12"/>
      <c r="J376" s="12"/>
    </row>
    <row r="377" spans="1:10" ht="22.5" x14ac:dyDescent="0.25">
      <c r="A377" s="8" t="s">
        <v>186</v>
      </c>
      <c r="B377" s="9" t="s">
        <v>14</v>
      </c>
      <c r="C377" s="9" t="s">
        <v>43</v>
      </c>
      <c r="D377" s="22" t="s">
        <v>187</v>
      </c>
      <c r="E377" s="10">
        <v>32</v>
      </c>
      <c r="F377" s="10">
        <v>20.16</v>
      </c>
      <c r="G377" s="11">
        <f>ROUND(E377*F377,2)</f>
        <v>645.12</v>
      </c>
      <c r="H377" s="10">
        <v>32</v>
      </c>
      <c r="I377" s="34">
        <v>0</v>
      </c>
      <c r="J377" s="11">
        <f>ROUND(H377*I377,2)</f>
        <v>0</v>
      </c>
    </row>
    <row r="378" spans="1:10" ht="168.75" x14ac:dyDescent="0.25">
      <c r="A378" s="12"/>
      <c r="B378" s="12"/>
      <c r="C378" s="12"/>
      <c r="D378" s="22" t="s">
        <v>188</v>
      </c>
      <c r="E378" s="12"/>
      <c r="F378" s="12"/>
      <c r="G378" s="12"/>
      <c r="H378" s="12"/>
      <c r="I378" s="12"/>
      <c r="J378" s="12"/>
    </row>
    <row r="379" spans="1:10" ht="22.5" x14ac:dyDescent="0.25">
      <c r="A379" s="8" t="s">
        <v>453</v>
      </c>
      <c r="B379" s="9" t="s">
        <v>14</v>
      </c>
      <c r="C379" s="9" t="s">
        <v>39</v>
      </c>
      <c r="D379" s="22" t="s">
        <v>454</v>
      </c>
      <c r="E379" s="10">
        <v>24</v>
      </c>
      <c r="F379" s="10">
        <v>138.09</v>
      </c>
      <c r="G379" s="11">
        <f>ROUND(E379*F379,2)</f>
        <v>3314.16</v>
      </c>
      <c r="H379" s="10">
        <v>24</v>
      </c>
      <c r="I379" s="34">
        <v>0</v>
      </c>
      <c r="J379" s="11">
        <f>ROUND(H379*I379,2)</f>
        <v>0</v>
      </c>
    </row>
    <row r="380" spans="1:10" ht="135" x14ac:dyDescent="0.25">
      <c r="A380" s="12"/>
      <c r="B380" s="12"/>
      <c r="C380" s="12"/>
      <c r="D380" s="22" t="s">
        <v>455</v>
      </c>
      <c r="E380" s="12"/>
      <c r="F380" s="12"/>
      <c r="G380" s="12"/>
      <c r="H380" s="12"/>
      <c r="I380" s="12"/>
      <c r="J380" s="12"/>
    </row>
    <row r="381" spans="1:10" ht="22.5" x14ac:dyDescent="0.25">
      <c r="A381" s="8" t="s">
        <v>456</v>
      </c>
      <c r="B381" s="9" t="s">
        <v>14</v>
      </c>
      <c r="C381" s="9" t="s">
        <v>60</v>
      </c>
      <c r="D381" s="22" t="s">
        <v>457</v>
      </c>
      <c r="E381" s="10">
        <v>1</v>
      </c>
      <c r="F381" s="10">
        <v>526.41999999999996</v>
      </c>
      <c r="G381" s="11">
        <f>ROUND(E381*F381,2)</f>
        <v>526.41999999999996</v>
      </c>
      <c r="H381" s="10">
        <v>1</v>
      </c>
      <c r="I381" s="34">
        <v>0</v>
      </c>
      <c r="J381" s="11">
        <f>ROUND(H381*I381,2)</f>
        <v>0</v>
      </c>
    </row>
    <row r="382" spans="1:10" ht="180" x14ac:dyDescent="0.25">
      <c r="A382" s="12"/>
      <c r="B382" s="12"/>
      <c r="C382" s="12"/>
      <c r="D382" s="22" t="s">
        <v>458</v>
      </c>
      <c r="E382" s="12"/>
      <c r="F382" s="12"/>
      <c r="G382" s="12"/>
      <c r="H382" s="12"/>
      <c r="I382" s="12"/>
      <c r="J382" s="12"/>
    </row>
    <row r="383" spans="1:10" x14ac:dyDescent="0.25">
      <c r="A383" s="8" t="s">
        <v>459</v>
      </c>
      <c r="B383" s="9" t="s">
        <v>14</v>
      </c>
      <c r="C383" s="9" t="s">
        <v>60</v>
      </c>
      <c r="D383" s="22" t="s">
        <v>460</v>
      </c>
      <c r="E383" s="10">
        <v>1</v>
      </c>
      <c r="F383" s="10">
        <v>4189.33</v>
      </c>
      <c r="G383" s="11">
        <f>ROUND(E383*F383,2)</f>
        <v>4189.33</v>
      </c>
      <c r="H383" s="10">
        <v>1</v>
      </c>
      <c r="I383" s="34">
        <v>0</v>
      </c>
      <c r="J383" s="11">
        <f>ROUND(H383*I383,2)</f>
        <v>0</v>
      </c>
    </row>
    <row r="384" spans="1:10" ht="33.75" x14ac:dyDescent="0.25">
      <c r="A384" s="12"/>
      <c r="B384" s="12"/>
      <c r="C384" s="12"/>
      <c r="D384" s="22" t="s">
        <v>461</v>
      </c>
      <c r="E384" s="12"/>
      <c r="F384" s="12"/>
      <c r="G384" s="12"/>
      <c r="H384" s="12"/>
      <c r="I384" s="12"/>
      <c r="J384" s="12"/>
    </row>
    <row r="385" spans="1:10" ht="22.5" x14ac:dyDescent="0.25">
      <c r="A385" s="8" t="s">
        <v>462</v>
      </c>
      <c r="B385" s="9" t="s">
        <v>14</v>
      </c>
      <c r="C385" s="9" t="s">
        <v>438</v>
      </c>
      <c r="D385" s="22" t="s">
        <v>463</v>
      </c>
      <c r="E385" s="10">
        <v>23.21</v>
      </c>
      <c r="F385" s="10">
        <v>190.25</v>
      </c>
      <c r="G385" s="11">
        <f>ROUND(E385*F385,2)</f>
        <v>4415.7</v>
      </c>
      <c r="H385" s="10">
        <v>23.21</v>
      </c>
      <c r="I385" s="34">
        <v>0</v>
      </c>
      <c r="J385" s="11">
        <f>ROUND(H385*I385,2)</f>
        <v>0</v>
      </c>
    </row>
    <row r="386" spans="1:10" ht="101.25" x14ac:dyDescent="0.25">
      <c r="A386" s="12"/>
      <c r="B386" s="12"/>
      <c r="C386" s="12"/>
      <c r="D386" s="22" t="s">
        <v>464</v>
      </c>
      <c r="E386" s="12"/>
      <c r="F386" s="12"/>
      <c r="G386" s="12"/>
      <c r="H386" s="12"/>
      <c r="I386" s="12"/>
      <c r="J386" s="12"/>
    </row>
    <row r="387" spans="1:10" x14ac:dyDescent="0.25">
      <c r="A387" s="12"/>
      <c r="B387" s="12"/>
      <c r="C387" s="12"/>
      <c r="D387" s="27" t="s">
        <v>465</v>
      </c>
      <c r="E387" s="10">
        <v>1</v>
      </c>
      <c r="F387" s="14">
        <f>G367+G369+G371+G373+G375+G377+G379+G381+G383+G385</f>
        <v>35798.78</v>
      </c>
      <c r="G387" s="14">
        <f>ROUND(E387*F387,2)</f>
        <v>35798.78</v>
      </c>
      <c r="H387" s="10">
        <v>1</v>
      </c>
      <c r="I387" s="14">
        <f>J367+J369+J371+J373+J375+J377+J379+J381+J383+J385</f>
        <v>0</v>
      </c>
      <c r="J387" s="14">
        <f>ROUND(H387*I387,2)</f>
        <v>0</v>
      </c>
    </row>
    <row r="388" spans="1:10" ht="1.1499999999999999" customHeight="1" x14ac:dyDescent="0.25">
      <c r="A388" s="15"/>
      <c r="B388" s="15"/>
      <c r="C388" s="15"/>
      <c r="D388" s="28"/>
      <c r="E388" s="15"/>
      <c r="F388" s="15"/>
      <c r="G388" s="15"/>
      <c r="H388" s="15"/>
      <c r="I388" s="15"/>
      <c r="J388" s="15"/>
    </row>
    <row r="389" spans="1:10" x14ac:dyDescent="0.25">
      <c r="A389" s="16" t="s">
        <v>466</v>
      </c>
      <c r="B389" s="16" t="s">
        <v>10</v>
      </c>
      <c r="C389" s="16" t="s">
        <v>11</v>
      </c>
      <c r="D389" s="29" t="s">
        <v>467</v>
      </c>
      <c r="E389" s="17">
        <f t="shared" ref="E389:J389" si="35">E402</f>
        <v>1</v>
      </c>
      <c r="F389" s="17">
        <f t="shared" si="35"/>
        <v>480597.47</v>
      </c>
      <c r="G389" s="17">
        <f t="shared" si="35"/>
        <v>480597.47</v>
      </c>
      <c r="H389" s="17">
        <f t="shared" si="35"/>
        <v>1</v>
      </c>
      <c r="I389" s="17">
        <f t="shared" si="35"/>
        <v>0</v>
      </c>
      <c r="J389" s="17">
        <f t="shared" si="35"/>
        <v>0</v>
      </c>
    </row>
    <row r="390" spans="1:10" ht="33.75" x14ac:dyDescent="0.25">
      <c r="A390" s="8" t="s">
        <v>468</v>
      </c>
      <c r="B390" s="9" t="s">
        <v>14</v>
      </c>
      <c r="C390" s="9" t="s">
        <v>60</v>
      </c>
      <c r="D390" s="22" t="s">
        <v>469</v>
      </c>
      <c r="E390" s="10">
        <v>3</v>
      </c>
      <c r="F390" s="10">
        <v>55816.44</v>
      </c>
      <c r="G390" s="11">
        <f>ROUND(E390*F390,2)</f>
        <v>167449.32</v>
      </c>
      <c r="H390" s="10">
        <v>3</v>
      </c>
      <c r="I390" s="34">
        <v>0</v>
      </c>
      <c r="J390" s="11">
        <f>ROUND(H390*I390,2)</f>
        <v>0</v>
      </c>
    </row>
    <row r="391" spans="1:10" ht="67.5" x14ac:dyDescent="0.25">
      <c r="A391" s="12"/>
      <c r="B391" s="12"/>
      <c r="C391" s="12"/>
      <c r="D391" s="22" t="s">
        <v>470</v>
      </c>
      <c r="E391" s="12"/>
      <c r="F391" s="12"/>
      <c r="G391" s="12"/>
      <c r="H391" s="12"/>
      <c r="I391" s="12"/>
      <c r="J391" s="12"/>
    </row>
    <row r="392" spans="1:10" ht="33.75" x14ac:dyDescent="0.25">
      <c r="A392" s="8" t="s">
        <v>471</v>
      </c>
      <c r="B392" s="9" t="s">
        <v>14</v>
      </c>
      <c r="C392" s="9" t="s">
        <v>60</v>
      </c>
      <c r="D392" s="22" t="s">
        <v>472</v>
      </c>
      <c r="E392" s="10">
        <v>2</v>
      </c>
      <c r="F392" s="10">
        <v>55816.44</v>
      </c>
      <c r="G392" s="11">
        <f>ROUND(E392*F392,2)</f>
        <v>111632.88</v>
      </c>
      <c r="H392" s="10">
        <v>2</v>
      </c>
      <c r="I392" s="34">
        <v>0</v>
      </c>
      <c r="J392" s="11">
        <f>ROUND(H392*I392,2)</f>
        <v>0</v>
      </c>
    </row>
    <row r="393" spans="1:10" ht="78.75" x14ac:dyDescent="0.25">
      <c r="A393" s="12"/>
      <c r="B393" s="12"/>
      <c r="C393" s="12"/>
      <c r="D393" s="22" t="s">
        <v>473</v>
      </c>
      <c r="E393" s="12"/>
      <c r="F393" s="12"/>
      <c r="G393" s="12"/>
      <c r="H393" s="12"/>
      <c r="I393" s="12"/>
      <c r="J393" s="12"/>
    </row>
    <row r="394" spans="1:10" ht="33.75" x14ac:dyDescent="0.25">
      <c r="A394" s="8" t="s">
        <v>474</v>
      </c>
      <c r="B394" s="9" t="s">
        <v>14</v>
      </c>
      <c r="C394" s="9" t="s">
        <v>60</v>
      </c>
      <c r="D394" s="22" t="s">
        <v>475</v>
      </c>
      <c r="E394" s="10">
        <v>2</v>
      </c>
      <c r="F394" s="10">
        <v>57375.15</v>
      </c>
      <c r="G394" s="11">
        <f>ROUND(E394*F394,2)</f>
        <v>114750.3</v>
      </c>
      <c r="H394" s="10">
        <v>2</v>
      </c>
      <c r="I394" s="34">
        <v>0</v>
      </c>
      <c r="J394" s="11">
        <f>ROUND(H394*I394,2)</f>
        <v>0</v>
      </c>
    </row>
    <row r="395" spans="1:10" ht="78.75" x14ac:dyDescent="0.25">
      <c r="A395" s="12"/>
      <c r="B395" s="12"/>
      <c r="C395" s="12"/>
      <c r="D395" s="22" t="s">
        <v>476</v>
      </c>
      <c r="E395" s="12"/>
      <c r="F395" s="12"/>
      <c r="G395" s="12"/>
      <c r="H395" s="12"/>
      <c r="I395" s="12"/>
      <c r="J395" s="12"/>
    </row>
    <row r="396" spans="1:10" ht="33.75" x14ac:dyDescent="0.25">
      <c r="A396" s="8" t="s">
        <v>477</v>
      </c>
      <c r="B396" s="9" t="s">
        <v>14</v>
      </c>
      <c r="C396" s="9" t="s">
        <v>60</v>
      </c>
      <c r="D396" s="22" t="s">
        <v>478</v>
      </c>
      <c r="E396" s="10">
        <v>1</v>
      </c>
      <c r="F396" s="10">
        <v>39988.639999999999</v>
      </c>
      <c r="G396" s="11">
        <f>ROUND(E396*F396,2)</f>
        <v>39988.639999999999</v>
      </c>
      <c r="H396" s="10">
        <v>1</v>
      </c>
      <c r="I396" s="34">
        <v>0</v>
      </c>
      <c r="J396" s="11">
        <f>ROUND(H396*I396,2)</f>
        <v>0</v>
      </c>
    </row>
    <row r="397" spans="1:10" ht="67.5" x14ac:dyDescent="0.25">
      <c r="A397" s="12"/>
      <c r="B397" s="12"/>
      <c r="C397" s="12"/>
      <c r="D397" s="22" t="s">
        <v>479</v>
      </c>
      <c r="E397" s="12"/>
      <c r="F397" s="12"/>
      <c r="G397" s="12"/>
      <c r="H397" s="12"/>
      <c r="I397" s="12"/>
      <c r="J397" s="12"/>
    </row>
    <row r="398" spans="1:10" ht="33.75" x14ac:dyDescent="0.25">
      <c r="A398" s="8" t="s">
        <v>480</v>
      </c>
      <c r="B398" s="9" t="s">
        <v>14</v>
      </c>
      <c r="C398" s="9" t="s">
        <v>60</v>
      </c>
      <c r="D398" s="22" t="s">
        <v>481</v>
      </c>
      <c r="E398" s="10">
        <v>1</v>
      </c>
      <c r="F398" s="10">
        <v>42783.72</v>
      </c>
      <c r="G398" s="11">
        <f>ROUND(E398*F398,2)</f>
        <v>42783.72</v>
      </c>
      <c r="H398" s="10">
        <v>1</v>
      </c>
      <c r="I398" s="34">
        <v>0</v>
      </c>
      <c r="J398" s="11">
        <f>ROUND(H398*I398,2)</f>
        <v>0</v>
      </c>
    </row>
    <row r="399" spans="1:10" ht="67.5" x14ac:dyDescent="0.25">
      <c r="A399" s="12"/>
      <c r="B399" s="12"/>
      <c r="C399" s="12"/>
      <c r="D399" s="22" t="s">
        <v>482</v>
      </c>
      <c r="E399" s="12"/>
      <c r="F399" s="12"/>
      <c r="G399" s="12"/>
      <c r="H399" s="12"/>
      <c r="I399" s="12"/>
      <c r="J399" s="12"/>
    </row>
    <row r="400" spans="1:10" ht="22.5" x14ac:dyDescent="0.25">
      <c r="A400" s="8" t="s">
        <v>483</v>
      </c>
      <c r="B400" s="9" t="s">
        <v>14</v>
      </c>
      <c r="C400" s="9" t="s">
        <v>60</v>
      </c>
      <c r="D400" s="22" t="s">
        <v>484</v>
      </c>
      <c r="E400" s="10">
        <v>1</v>
      </c>
      <c r="F400" s="10">
        <v>3992.61</v>
      </c>
      <c r="G400" s="11">
        <f>ROUND(E400*F400,2)</f>
        <v>3992.61</v>
      </c>
      <c r="H400" s="10">
        <v>1</v>
      </c>
      <c r="I400" s="34">
        <v>0</v>
      </c>
      <c r="J400" s="11">
        <f>ROUND(H400*I400,2)</f>
        <v>0</v>
      </c>
    </row>
    <row r="401" spans="1:10" ht="56.25" x14ac:dyDescent="0.25">
      <c r="A401" s="12"/>
      <c r="B401" s="12"/>
      <c r="C401" s="12"/>
      <c r="D401" s="22" t="s">
        <v>485</v>
      </c>
      <c r="E401" s="12"/>
      <c r="F401" s="12"/>
      <c r="G401" s="12"/>
      <c r="H401" s="12"/>
      <c r="I401" s="12"/>
      <c r="J401" s="12"/>
    </row>
    <row r="402" spans="1:10" x14ac:dyDescent="0.25">
      <c r="A402" s="12"/>
      <c r="B402" s="12"/>
      <c r="C402" s="12"/>
      <c r="D402" s="27" t="s">
        <v>486</v>
      </c>
      <c r="E402" s="10">
        <v>1</v>
      </c>
      <c r="F402" s="14">
        <f>G390+G392+G394+G396+G398+G400</f>
        <v>480597.47</v>
      </c>
      <c r="G402" s="14">
        <f>ROUND(E402*F402,2)</f>
        <v>480597.47</v>
      </c>
      <c r="H402" s="10">
        <v>1</v>
      </c>
      <c r="I402" s="14">
        <f>J390+J392+J394+J396+J398+J400</f>
        <v>0</v>
      </c>
      <c r="J402" s="14">
        <f>ROUND(H402*I402,2)</f>
        <v>0</v>
      </c>
    </row>
    <row r="403" spans="1:10" ht="1.1499999999999999" customHeight="1" x14ac:dyDescent="0.25">
      <c r="A403" s="15"/>
      <c r="B403" s="15"/>
      <c r="C403" s="15"/>
      <c r="D403" s="28"/>
      <c r="E403" s="15"/>
      <c r="F403" s="15"/>
      <c r="G403" s="15"/>
      <c r="H403" s="15"/>
      <c r="I403" s="15"/>
      <c r="J403" s="15"/>
    </row>
    <row r="404" spans="1:10" x14ac:dyDescent="0.25">
      <c r="A404" s="16" t="s">
        <v>487</v>
      </c>
      <c r="B404" s="16" t="s">
        <v>10</v>
      </c>
      <c r="C404" s="16" t="s">
        <v>11</v>
      </c>
      <c r="D404" s="29" t="s">
        <v>488</v>
      </c>
      <c r="E404" s="17">
        <f t="shared" ref="E404:J404" si="36">E415</f>
        <v>1</v>
      </c>
      <c r="F404" s="17">
        <f t="shared" si="36"/>
        <v>317244.74</v>
      </c>
      <c r="G404" s="17">
        <f t="shared" si="36"/>
        <v>317244.74</v>
      </c>
      <c r="H404" s="17">
        <f t="shared" si="36"/>
        <v>1</v>
      </c>
      <c r="I404" s="17">
        <f t="shared" si="36"/>
        <v>0</v>
      </c>
      <c r="J404" s="17">
        <f t="shared" si="36"/>
        <v>0</v>
      </c>
    </row>
    <row r="405" spans="1:10" ht="22.5" x14ac:dyDescent="0.25">
      <c r="A405" s="8" t="s">
        <v>489</v>
      </c>
      <c r="B405" s="9" t="s">
        <v>14</v>
      </c>
      <c r="C405" s="9" t="s">
        <v>60</v>
      </c>
      <c r="D405" s="22" t="s">
        <v>490</v>
      </c>
      <c r="E405" s="10">
        <v>2</v>
      </c>
      <c r="F405" s="10">
        <v>86379.96</v>
      </c>
      <c r="G405" s="11">
        <f>ROUND(E405*F405,2)</f>
        <v>172759.92</v>
      </c>
      <c r="H405" s="10">
        <v>2</v>
      </c>
      <c r="I405" s="34">
        <v>0</v>
      </c>
      <c r="J405" s="11">
        <f>ROUND(H405*I405,2)</f>
        <v>0</v>
      </c>
    </row>
    <row r="406" spans="1:10" ht="56.25" x14ac:dyDescent="0.25">
      <c r="A406" s="12"/>
      <c r="B406" s="12"/>
      <c r="C406" s="12"/>
      <c r="D406" s="22" t="s">
        <v>491</v>
      </c>
      <c r="E406" s="12"/>
      <c r="F406" s="12"/>
      <c r="G406" s="12"/>
      <c r="H406" s="12"/>
      <c r="I406" s="12"/>
      <c r="J406" s="12"/>
    </row>
    <row r="407" spans="1:10" ht="22.5" x14ac:dyDescent="0.25">
      <c r="A407" s="8" t="s">
        <v>492</v>
      </c>
      <c r="B407" s="9" t="s">
        <v>14</v>
      </c>
      <c r="C407" s="9" t="s">
        <v>60</v>
      </c>
      <c r="D407" s="22" t="s">
        <v>493</v>
      </c>
      <c r="E407" s="10">
        <v>1</v>
      </c>
      <c r="F407" s="10">
        <v>48103.47</v>
      </c>
      <c r="G407" s="11">
        <f>ROUND(E407*F407,2)</f>
        <v>48103.47</v>
      </c>
      <c r="H407" s="10">
        <v>1</v>
      </c>
      <c r="I407" s="34">
        <v>0</v>
      </c>
      <c r="J407" s="11">
        <f>ROUND(H407*I407,2)</f>
        <v>0</v>
      </c>
    </row>
    <row r="408" spans="1:10" ht="45" x14ac:dyDescent="0.25">
      <c r="A408" s="12"/>
      <c r="B408" s="12"/>
      <c r="C408" s="12"/>
      <c r="D408" s="22" t="s">
        <v>494</v>
      </c>
      <c r="E408" s="12"/>
      <c r="F408" s="12"/>
      <c r="G408" s="12"/>
      <c r="H408" s="12"/>
      <c r="I408" s="12"/>
      <c r="J408" s="12"/>
    </row>
    <row r="409" spans="1:10" ht="22.5" x14ac:dyDescent="0.25">
      <c r="A409" s="8" t="s">
        <v>495</v>
      </c>
      <c r="B409" s="9" t="s">
        <v>14</v>
      </c>
      <c r="C409" s="9" t="s">
        <v>60</v>
      </c>
      <c r="D409" s="22" t="s">
        <v>496</v>
      </c>
      <c r="E409" s="10">
        <v>1</v>
      </c>
      <c r="F409" s="10">
        <v>49216.47</v>
      </c>
      <c r="G409" s="11">
        <f>ROUND(E409*F409,2)</f>
        <v>49216.47</v>
      </c>
      <c r="H409" s="10">
        <v>1</v>
      </c>
      <c r="I409" s="34">
        <v>0</v>
      </c>
      <c r="J409" s="11">
        <f>ROUND(H409*I409,2)</f>
        <v>0</v>
      </c>
    </row>
    <row r="410" spans="1:10" ht="45" x14ac:dyDescent="0.25">
      <c r="A410" s="12"/>
      <c r="B410" s="12"/>
      <c r="C410" s="12"/>
      <c r="D410" s="22" t="s">
        <v>497</v>
      </c>
      <c r="E410" s="12"/>
      <c r="F410" s="12"/>
      <c r="G410" s="12"/>
      <c r="H410" s="12"/>
      <c r="I410" s="12"/>
      <c r="J410" s="12"/>
    </row>
    <row r="411" spans="1:10" ht="22.5" x14ac:dyDescent="0.25">
      <c r="A411" s="8" t="s">
        <v>498</v>
      </c>
      <c r="B411" s="9" t="s">
        <v>14</v>
      </c>
      <c r="C411" s="9" t="s">
        <v>60</v>
      </c>
      <c r="D411" s="22" t="s">
        <v>499</v>
      </c>
      <c r="E411" s="10">
        <v>2</v>
      </c>
      <c r="F411" s="10">
        <v>21898.22</v>
      </c>
      <c r="G411" s="11">
        <f>ROUND(E411*F411,2)</f>
        <v>43796.44</v>
      </c>
      <c r="H411" s="10">
        <v>2</v>
      </c>
      <c r="I411" s="34">
        <v>0</v>
      </c>
      <c r="J411" s="11">
        <f>ROUND(H411*I411,2)</f>
        <v>0</v>
      </c>
    </row>
    <row r="412" spans="1:10" ht="67.5" x14ac:dyDescent="0.25">
      <c r="A412" s="12"/>
      <c r="B412" s="12"/>
      <c r="C412" s="12"/>
      <c r="D412" s="22" t="s">
        <v>500</v>
      </c>
      <c r="E412" s="12"/>
      <c r="F412" s="12"/>
      <c r="G412" s="12"/>
      <c r="H412" s="12"/>
      <c r="I412" s="12"/>
      <c r="J412" s="12"/>
    </row>
    <row r="413" spans="1:10" ht="22.5" x14ac:dyDescent="0.25">
      <c r="A413" s="8" t="s">
        <v>501</v>
      </c>
      <c r="B413" s="9" t="s">
        <v>14</v>
      </c>
      <c r="C413" s="9" t="s">
        <v>60</v>
      </c>
      <c r="D413" s="22" t="s">
        <v>502</v>
      </c>
      <c r="E413" s="10">
        <v>1</v>
      </c>
      <c r="F413" s="10">
        <v>3368.44</v>
      </c>
      <c r="G413" s="11">
        <f>ROUND(E413*F413,2)</f>
        <v>3368.44</v>
      </c>
      <c r="H413" s="10">
        <v>1</v>
      </c>
      <c r="I413" s="34">
        <v>0</v>
      </c>
      <c r="J413" s="11">
        <f>ROUND(H413*I413,2)</f>
        <v>0</v>
      </c>
    </row>
    <row r="414" spans="1:10" ht="67.5" x14ac:dyDescent="0.25">
      <c r="A414" s="12"/>
      <c r="B414" s="12"/>
      <c r="C414" s="12"/>
      <c r="D414" s="22" t="s">
        <v>503</v>
      </c>
      <c r="E414" s="12"/>
      <c r="F414" s="12"/>
      <c r="G414" s="12"/>
      <c r="H414" s="12"/>
      <c r="I414" s="12"/>
      <c r="J414" s="12"/>
    </row>
    <row r="415" spans="1:10" x14ac:dyDescent="0.25">
      <c r="A415" s="12"/>
      <c r="B415" s="12"/>
      <c r="C415" s="12"/>
      <c r="D415" s="27" t="s">
        <v>504</v>
      </c>
      <c r="E415" s="10">
        <v>1</v>
      </c>
      <c r="F415" s="14">
        <f>G405+G407+G409+G411+G413</f>
        <v>317244.74</v>
      </c>
      <c r="G415" s="14">
        <f>ROUND(E415*F415,2)</f>
        <v>317244.74</v>
      </c>
      <c r="H415" s="10">
        <v>1</v>
      </c>
      <c r="I415" s="14">
        <f>J405+J407+J409+J411+J413</f>
        <v>0</v>
      </c>
      <c r="J415" s="14">
        <f>ROUND(H415*I415,2)</f>
        <v>0</v>
      </c>
    </row>
    <row r="416" spans="1:10" ht="1.1499999999999999" customHeight="1" x14ac:dyDescent="0.25">
      <c r="A416" s="15"/>
      <c r="B416" s="15"/>
      <c r="C416" s="15"/>
      <c r="D416" s="28"/>
      <c r="E416" s="15"/>
      <c r="F416" s="15"/>
      <c r="G416" s="15"/>
      <c r="H416" s="15"/>
      <c r="I416" s="15"/>
      <c r="J416" s="15"/>
    </row>
    <row r="417" spans="1:10" x14ac:dyDescent="0.25">
      <c r="A417" s="16" t="s">
        <v>505</v>
      </c>
      <c r="B417" s="16" t="s">
        <v>10</v>
      </c>
      <c r="C417" s="16" t="s">
        <v>11</v>
      </c>
      <c r="D417" s="29" t="s">
        <v>506</v>
      </c>
      <c r="E417" s="17">
        <f t="shared" ref="E417:J417" si="37">E424</f>
        <v>1</v>
      </c>
      <c r="F417" s="17">
        <f t="shared" si="37"/>
        <v>138535.87</v>
      </c>
      <c r="G417" s="17">
        <f t="shared" si="37"/>
        <v>138535.87</v>
      </c>
      <c r="H417" s="17">
        <f t="shared" si="37"/>
        <v>1</v>
      </c>
      <c r="I417" s="17">
        <f t="shared" si="37"/>
        <v>0</v>
      </c>
      <c r="J417" s="17">
        <f t="shared" si="37"/>
        <v>0</v>
      </c>
    </row>
    <row r="418" spans="1:10" ht="22.5" x14ac:dyDescent="0.25">
      <c r="A418" s="8" t="s">
        <v>507</v>
      </c>
      <c r="B418" s="9" t="s">
        <v>14</v>
      </c>
      <c r="C418" s="9" t="s">
        <v>60</v>
      </c>
      <c r="D418" s="22" t="s">
        <v>508</v>
      </c>
      <c r="E418" s="10">
        <v>2</v>
      </c>
      <c r="F418" s="10">
        <v>63920.480000000003</v>
      </c>
      <c r="G418" s="11">
        <f>ROUND(E418*F418,2)</f>
        <v>127840.96000000001</v>
      </c>
      <c r="H418" s="10">
        <v>2</v>
      </c>
      <c r="I418" s="34">
        <v>0</v>
      </c>
      <c r="J418" s="11">
        <f>ROUND(H418*I418,2)</f>
        <v>0</v>
      </c>
    </row>
    <row r="419" spans="1:10" ht="236.25" x14ac:dyDescent="0.25">
      <c r="A419" s="12"/>
      <c r="B419" s="12"/>
      <c r="C419" s="12"/>
      <c r="D419" s="22" t="s">
        <v>509</v>
      </c>
      <c r="E419" s="12"/>
      <c r="F419" s="12"/>
      <c r="G419" s="12"/>
      <c r="H419" s="12"/>
      <c r="I419" s="12"/>
      <c r="J419" s="12"/>
    </row>
    <row r="420" spans="1:10" ht="22.5" x14ac:dyDescent="0.25">
      <c r="A420" s="8" t="s">
        <v>510</v>
      </c>
      <c r="B420" s="9" t="s">
        <v>14</v>
      </c>
      <c r="C420" s="9" t="s">
        <v>60</v>
      </c>
      <c r="D420" s="22" t="s">
        <v>511</v>
      </c>
      <c r="E420" s="10">
        <v>1</v>
      </c>
      <c r="F420" s="10">
        <v>8992.02</v>
      </c>
      <c r="G420" s="11">
        <f>ROUND(E420*F420,2)</f>
        <v>8992.02</v>
      </c>
      <c r="H420" s="10">
        <v>1</v>
      </c>
      <c r="I420" s="34">
        <v>0</v>
      </c>
      <c r="J420" s="11">
        <f>ROUND(H420*I420,2)</f>
        <v>0</v>
      </c>
    </row>
    <row r="421" spans="1:10" ht="180" x14ac:dyDescent="0.25">
      <c r="A421" s="12"/>
      <c r="B421" s="12"/>
      <c r="C421" s="12"/>
      <c r="D421" s="22" t="s">
        <v>512</v>
      </c>
      <c r="E421" s="12"/>
      <c r="F421" s="12"/>
      <c r="G421" s="12"/>
      <c r="H421" s="12"/>
      <c r="I421" s="12"/>
      <c r="J421" s="12"/>
    </row>
    <row r="422" spans="1:10" ht="22.5" x14ac:dyDescent="0.25">
      <c r="A422" s="8" t="s">
        <v>513</v>
      </c>
      <c r="B422" s="9" t="s">
        <v>14</v>
      </c>
      <c r="C422" s="9" t="s">
        <v>60</v>
      </c>
      <c r="D422" s="22" t="s">
        <v>514</v>
      </c>
      <c r="E422" s="10">
        <v>3</v>
      </c>
      <c r="F422" s="10">
        <v>567.63</v>
      </c>
      <c r="G422" s="11">
        <f>ROUND(E422*F422,2)</f>
        <v>1702.89</v>
      </c>
      <c r="H422" s="10">
        <v>3</v>
      </c>
      <c r="I422" s="34">
        <v>0</v>
      </c>
      <c r="J422" s="11">
        <f>ROUND(H422*I422,2)</f>
        <v>0</v>
      </c>
    </row>
    <row r="423" spans="1:10" ht="123.75" x14ac:dyDescent="0.25">
      <c r="A423" s="12"/>
      <c r="B423" s="12"/>
      <c r="C423" s="12"/>
      <c r="D423" s="22" t="s">
        <v>515</v>
      </c>
      <c r="E423" s="12"/>
      <c r="F423" s="12"/>
      <c r="G423" s="12"/>
      <c r="H423" s="12"/>
      <c r="I423" s="12"/>
      <c r="J423" s="12"/>
    </row>
    <row r="424" spans="1:10" x14ac:dyDescent="0.25">
      <c r="A424" s="12"/>
      <c r="B424" s="12"/>
      <c r="C424" s="12"/>
      <c r="D424" s="27" t="s">
        <v>516</v>
      </c>
      <c r="E424" s="10">
        <v>1</v>
      </c>
      <c r="F424" s="14">
        <f>G418+G420+G422</f>
        <v>138535.87</v>
      </c>
      <c r="G424" s="14">
        <f>ROUND(E424*F424,2)</f>
        <v>138535.87</v>
      </c>
      <c r="H424" s="10">
        <v>1</v>
      </c>
      <c r="I424" s="14">
        <f>J418+J420+J422</f>
        <v>0</v>
      </c>
      <c r="J424" s="14">
        <f>ROUND(H424*I424,2)</f>
        <v>0</v>
      </c>
    </row>
    <row r="425" spans="1:10" ht="1.1499999999999999" customHeight="1" x14ac:dyDescent="0.25">
      <c r="A425" s="15"/>
      <c r="B425" s="15"/>
      <c r="C425" s="15"/>
      <c r="D425" s="28"/>
      <c r="E425" s="15"/>
      <c r="F425" s="15"/>
      <c r="G425" s="15"/>
      <c r="H425" s="15"/>
      <c r="I425" s="15"/>
      <c r="J425" s="15"/>
    </row>
    <row r="426" spans="1:10" ht="22.5" x14ac:dyDescent="0.25">
      <c r="A426" s="16" t="s">
        <v>517</v>
      </c>
      <c r="B426" s="16" t="s">
        <v>10</v>
      </c>
      <c r="C426" s="16" t="s">
        <v>11</v>
      </c>
      <c r="D426" s="29" t="s">
        <v>518</v>
      </c>
      <c r="E426" s="17">
        <f t="shared" ref="E426:J426" si="38">E431</f>
        <v>1</v>
      </c>
      <c r="F426" s="17">
        <f t="shared" si="38"/>
        <v>27516.44</v>
      </c>
      <c r="G426" s="17">
        <f t="shared" si="38"/>
        <v>27516.44</v>
      </c>
      <c r="H426" s="17">
        <f t="shared" si="38"/>
        <v>1</v>
      </c>
      <c r="I426" s="17">
        <f t="shared" si="38"/>
        <v>0</v>
      </c>
      <c r="J426" s="17">
        <f t="shared" si="38"/>
        <v>0</v>
      </c>
    </row>
    <row r="427" spans="1:10" ht="22.5" x14ac:dyDescent="0.25">
      <c r="A427" s="8" t="s">
        <v>519</v>
      </c>
      <c r="B427" s="9" t="s">
        <v>14</v>
      </c>
      <c r="C427" s="9" t="s">
        <v>60</v>
      </c>
      <c r="D427" s="22" t="s">
        <v>520</v>
      </c>
      <c r="E427" s="10">
        <v>1</v>
      </c>
      <c r="F427" s="10">
        <v>16968.580000000002</v>
      </c>
      <c r="G427" s="11">
        <f>ROUND(E427*F427,2)</f>
        <v>16968.580000000002</v>
      </c>
      <c r="H427" s="10">
        <v>1</v>
      </c>
      <c r="I427" s="34">
        <v>0</v>
      </c>
      <c r="J427" s="11">
        <f>ROUND(H427*I427,2)</f>
        <v>0</v>
      </c>
    </row>
    <row r="428" spans="1:10" ht="409.5" x14ac:dyDescent="0.25">
      <c r="A428" s="12"/>
      <c r="B428" s="12"/>
      <c r="C428" s="12"/>
      <c r="D428" s="22" t="s">
        <v>521</v>
      </c>
      <c r="E428" s="12"/>
      <c r="F428" s="12"/>
      <c r="G428" s="12"/>
      <c r="H428" s="12"/>
      <c r="I428" s="12"/>
      <c r="J428" s="12"/>
    </row>
    <row r="429" spans="1:10" ht="22.5" x14ac:dyDescent="0.25">
      <c r="A429" s="8" t="s">
        <v>522</v>
      </c>
      <c r="B429" s="9" t="s">
        <v>14</v>
      </c>
      <c r="C429" s="9" t="s">
        <v>60</v>
      </c>
      <c r="D429" s="22" t="s">
        <v>523</v>
      </c>
      <c r="E429" s="10">
        <v>1</v>
      </c>
      <c r="F429" s="10">
        <v>10547.86</v>
      </c>
      <c r="G429" s="11">
        <f>ROUND(E429*F429,2)</f>
        <v>10547.86</v>
      </c>
      <c r="H429" s="10">
        <v>1</v>
      </c>
      <c r="I429" s="34">
        <v>0</v>
      </c>
      <c r="J429" s="11">
        <f>ROUND(H429*I429,2)</f>
        <v>0</v>
      </c>
    </row>
    <row r="430" spans="1:10" ht="409.5" x14ac:dyDescent="0.25">
      <c r="A430" s="12"/>
      <c r="B430" s="12"/>
      <c r="C430" s="12"/>
      <c r="D430" s="22" t="s">
        <v>524</v>
      </c>
      <c r="E430" s="12"/>
      <c r="F430" s="12"/>
      <c r="G430" s="12"/>
      <c r="H430" s="12"/>
      <c r="I430" s="12"/>
      <c r="J430" s="12"/>
    </row>
    <row r="431" spans="1:10" x14ac:dyDescent="0.25">
      <c r="A431" s="12"/>
      <c r="B431" s="12"/>
      <c r="C431" s="12"/>
      <c r="D431" s="27" t="s">
        <v>525</v>
      </c>
      <c r="E431" s="10">
        <v>1</v>
      </c>
      <c r="F431" s="14">
        <f>G427+G429</f>
        <v>27516.44</v>
      </c>
      <c r="G431" s="14">
        <f>ROUND(E431*F431,2)</f>
        <v>27516.44</v>
      </c>
      <c r="H431" s="10">
        <v>1</v>
      </c>
      <c r="I431" s="14">
        <f>J427+J429</f>
        <v>0</v>
      </c>
      <c r="J431" s="14">
        <f>ROUND(H431*I431,2)</f>
        <v>0</v>
      </c>
    </row>
    <row r="432" spans="1:10" ht="1.1499999999999999" customHeight="1" x14ac:dyDescent="0.25">
      <c r="A432" s="15"/>
      <c r="B432" s="15"/>
      <c r="C432" s="15"/>
      <c r="D432" s="28"/>
      <c r="E432" s="15"/>
      <c r="F432" s="15"/>
      <c r="G432" s="15"/>
      <c r="H432" s="15"/>
      <c r="I432" s="15"/>
      <c r="J432" s="15"/>
    </row>
    <row r="433" spans="1:10" x14ac:dyDescent="0.25">
      <c r="A433" s="16" t="s">
        <v>526</v>
      </c>
      <c r="B433" s="16" t="s">
        <v>10</v>
      </c>
      <c r="C433" s="16" t="s">
        <v>11</v>
      </c>
      <c r="D433" s="29" t="s">
        <v>527</v>
      </c>
      <c r="E433" s="17">
        <f t="shared" ref="E433:J433" si="39">E518</f>
        <v>1</v>
      </c>
      <c r="F433" s="17">
        <f t="shared" si="39"/>
        <v>209352.88</v>
      </c>
      <c r="G433" s="17">
        <f t="shared" si="39"/>
        <v>209352.88</v>
      </c>
      <c r="H433" s="17">
        <f t="shared" si="39"/>
        <v>1</v>
      </c>
      <c r="I433" s="17">
        <f t="shared" si="39"/>
        <v>0</v>
      </c>
      <c r="J433" s="17">
        <f t="shared" si="39"/>
        <v>0</v>
      </c>
    </row>
    <row r="434" spans="1:10" ht="22.5" x14ac:dyDescent="0.25">
      <c r="A434" s="18" t="s">
        <v>528</v>
      </c>
      <c r="B434" s="18" t="s">
        <v>10</v>
      </c>
      <c r="C434" s="18" t="s">
        <v>11</v>
      </c>
      <c r="D434" s="30" t="s">
        <v>529</v>
      </c>
      <c r="E434" s="19">
        <f t="shared" ref="E434:J434" si="40">E445</f>
        <v>1</v>
      </c>
      <c r="F434" s="19">
        <f t="shared" si="40"/>
        <v>50044.63</v>
      </c>
      <c r="G434" s="19">
        <f t="shared" si="40"/>
        <v>50044.63</v>
      </c>
      <c r="H434" s="19">
        <f t="shared" si="40"/>
        <v>1</v>
      </c>
      <c r="I434" s="19">
        <f t="shared" si="40"/>
        <v>0</v>
      </c>
      <c r="J434" s="19">
        <f t="shared" si="40"/>
        <v>0</v>
      </c>
    </row>
    <row r="435" spans="1:10" ht="33.75" x14ac:dyDescent="0.25">
      <c r="A435" s="8" t="s">
        <v>530</v>
      </c>
      <c r="B435" s="9" t="s">
        <v>14</v>
      </c>
      <c r="C435" s="9" t="s">
        <v>60</v>
      </c>
      <c r="D435" s="22" t="s">
        <v>531</v>
      </c>
      <c r="E435" s="10">
        <v>1</v>
      </c>
      <c r="F435" s="10">
        <v>2212.94</v>
      </c>
      <c r="G435" s="11">
        <f>ROUND(E435*F435,2)</f>
        <v>2212.94</v>
      </c>
      <c r="H435" s="10">
        <v>1</v>
      </c>
      <c r="I435" s="34">
        <v>0</v>
      </c>
      <c r="J435" s="11">
        <f>ROUND(H435*I435,2)</f>
        <v>0</v>
      </c>
    </row>
    <row r="436" spans="1:10" ht="67.5" x14ac:dyDescent="0.25">
      <c r="A436" s="12"/>
      <c r="B436" s="12"/>
      <c r="C436" s="12"/>
      <c r="D436" s="22" t="s">
        <v>532</v>
      </c>
      <c r="E436" s="12"/>
      <c r="F436" s="12"/>
      <c r="G436" s="12"/>
      <c r="H436" s="12"/>
      <c r="I436" s="12"/>
      <c r="J436" s="12"/>
    </row>
    <row r="437" spans="1:10" ht="22.5" x14ac:dyDescent="0.25">
      <c r="A437" s="8" t="s">
        <v>533</v>
      </c>
      <c r="B437" s="9" t="s">
        <v>14</v>
      </c>
      <c r="C437" s="9" t="s">
        <v>60</v>
      </c>
      <c r="D437" s="22" t="s">
        <v>534</v>
      </c>
      <c r="E437" s="10">
        <v>1</v>
      </c>
      <c r="F437" s="10">
        <v>5794.28</v>
      </c>
      <c r="G437" s="11">
        <f>ROUND(E437*F437,2)</f>
        <v>5794.28</v>
      </c>
      <c r="H437" s="10">
        <v>1</v>
      </c>
      <c r="I437" s="34">
        <v>0</v>
      </c>
      <c r="J437" s="11">
        <f>ROUND(H437*I437,2)</f>
        <v>0</v>
      </c>
    </row>
    <row r="438" spans="1:10" ht="67.5" x14ac:dyDescent="0.25">
      <c r="A438" s="12"/>
      <c r="B438" s="12"/>
      <c r="C438" s="12"/>
      <c r="D438" s="22" t="s">
        <v>535</v>
      </c>
      <c r="E438" s="12"/>
      <c r="F438" s="12"/>
      <c r="G438" s="12"/>
      <c r="H438" s="12"/>
      <c r="I438" s="12"/>
      <c r="J438" s="12"/>
    </row>
    <row r="439" spans="1:10" ht="22.5" x14ac:dyDescent="0.25">
      <c r="A439" s="8" t="s">
        <v>536</v>
      </c>
      <c r="B439" s="9" t="s">
        <v>14</v>
      </c>
      <c r="C439" s="9" t="s">
        <v>60</v>
      </c>
      <c r="D439" s="22" t="s">
        <v>537</v>
      </c>
      <c r="E439" s="10">
        <v>1</v>
      </c>
      <c r="F439" s="10">
        <v>10357.58</v>
      </c>
      <c r="G439" s="11">
        <f>ROUND(E439*F439,2)</f>
        <v>10357.58</v>
      </c>
      <c r="H439" s="10">
        <v>1</v>
      </c>
      <c r="I439" s="34">
        <v>0</v>
      </c>
      <c r="J439" s="11">
        <f>ROUND(H439*I439,2)</f>
        <v>0</v>
      </c>
    </row>
    <row r="440" spans="1:10" ht="33.75" x14ac:dyDescent="0.25">
      <c r="A440" s="12"/>
      <c r="B440" s="12"/>
      <c r="C440" s="12"/>
      <c r="D440" s="22" t="s">
        <v>538</v>
      </c>
      <c r="E440" s="12"/>
      <c r="F440" s="12"/>
      <c r="G440" s="12"/>
      <c r="H440" s="12"/>
      <c r="I440" s="12"/>
      <c r="J440" s="12"/>
    </row>
    <row r="441" spans="1:10" ht="33.75" x14ac:dyDescent="0.25">
      <c r="A441" s="8" t="s">
        <v>539</v>
      </c>
      <c r="B441" s="9" t="s">
        <v>14</v>
      </c>
      <c r="C441" s="9" t="s">
        <v>60</v>
      </c>
      <c r="D441" s="22" t="s">
        <v>540</v>
      </c>
      <c r="E441" s="10">
        <v>1</v>
      </c>
      <c r="F441" s="10">
        <v>14273.4</v>
      </c>
      <c r="G441" s="11">
        <f>ROUND(E441*F441,2)</f>
        <v>14273.4</v>
      </c>
      <c r="H441" s="10">
        <v>1</v>
      </c>
      <c r="I441" s="34">
        <v>0</v>
      </c>
      <c r="J441" s="11">
        <f>ROUND(H441*I441,2)</f>
        <v>0</v>
      </c>
    </row>
    <row r="442" spans="1:10" ht="45" x14ac:dyDescent="0.25">
      <c r="A442" s="12"/>
      <c r="B442" s="12"/>
      <c r="C442" s="12"/>
      <c r="D442" s="22" t="s">
        <v>541</v>
      </c>
      <c r="E442" s="12"/>
      <c r="F442" s="12"/>
      <c r="G442" s="12"/>
      <c r="H442" s="12"/>
      <c r="I442" s="12"/>
      <c r="J442" s="12"/>
    </row>
    <row r="443" spans="1:10" ht="33.75" x14ac:dyDescent="0.25">
      <c r="A443" s="8" t="s">
        <v>542</v>
      </c>
      <c r="B443" s="9" t="s">
        <v>14</v>
      </c>
      <c r="C443" s="9" t="s">
        <v>60</v>
      </c>
      <c r="D443" s="22" t="s">
        <v>543</v>
      </c>
      <c r="E443" s="10">
        <v>1</v>
      </c>
      <c r="F443" s="10">
        <v>17406.43</v>
      </c>
      <c r="G443" s="11">
        <f>ROUND(E443*F443,2)</f>
        <v>17406.43</v>
      </c>
      <c r="H443" s="10">
        <v>1</v>
      </c>
      <c r="I443" s="34">
        <v>0</v>
      </c>
      <c r="J443" s="11">
        <f>ROUND(H443*I443,2)</f>
        <v>0</v>
      </c>
    </row>
    <row r="444" spans="1:10" ht="67.5" x14ac:dyDescent="0.25">
      <c r="A444" s="12"/>
      <c r="B444" s="12"/>
      <c r="C444" s="12"/>
      <c r="D444" s="22" t="s">
        <v>544</v>
      </c>
      <c r="E444" s="12"/>
      <c r="F444" s="12"/>
      <c r="G444" s="12"/>
      <c r="H444" s="12"/>
      <c r="I444" s="12"/>
      <c r="J444" s="12"/>
    </row>
    <row r="445" spans="1:10" x14ac:dyDescent="0.25">
      <c r="A445" s="12"/>
      <c r="B445" s="12"/>
      <c r="C445" s="12"/>
      <c r="D445" s="27" t="s">
        <v>545</v>
      </c>
      <c r="E445" s="10">
        <v>1</v>
      </c>
      <c r="F445" s="14">
        <f>G435+G437+G439+G441+G443</f>
        <v>50044.63</v>
      </c>
      <c r="G445" s="14">
        <f>ROUND(E445*F445,2)</f>
        <v>50044.63</v>
      </c>
      <c r="H445" s="10">
        <v>1</v>
      </c>
      <c r="I445" s="14">
        <f>J435+J437+J439+J441+J443</f>
        <v>0</v>
      </c>
      <c r="J445" s="14">
        <f>ROUND(H445*I445,2)</f>
        <v>0</v>
      </c>
    </row>
    <row r="446" spans="1:10" ht="1.1499999999999999" customHeight="1" x14ac:dyDescent="0.25">
      <c r="A446" s="15"/>
      <c r="B446" s="15"/>
      <c r="C446" s="15"/>
      <c r="D446" s="28"/>
      <c r="E446" s="15"/>
      <c r="F446" s="15"/>
      <c r="G446" s="15"/>
      <c r="H446" s="15"/>
      <c r="I446" s="15"/>
      <c r="J446" s="15"/>
    </row>
    <row r="447" spans="1:10" x14ac:dyDescent="0.25">
      <c r="A447" s="18" t="s">
        <v>546</v>
      </c>
      <c r="B447" s="18" t="s">
        <v>10</v>
      </c>
      <c r="C447" s="18" t="s">
        <v>11</v>
      </c>
      <c r="D447" s="30" t="s">
        <v>547</v>
      </c>
      <c r="E447" s="19">
        <f t="shared" ref="E447:J447" si="41">E516</f>
        <v>1</v>
      </c>
      <c r="F447" s="19">
        <f t="shared" si="41"/>
        <v>159308.25</v>
      </c>
      <c r="G447" s="19">
        <f t="shared" si="41"/>
        <v>159308.25</v>
      </c>
      <c r="H447" s="19">
        <f t="shared" si="41"/>
        <v>1</v>
      </c>
      <c r="I447" s="19">
        <f t="shared" si="41"/>
        <v>0</v>
      </c>
      <c r="J447" s="19">
        <f t="shared" si="41"/>
        <v>0</v>
      </c>
    </row>
    <row r="448" spans="1:10" ht="22.5" x14ac:dyDescent="0.25">
      <c r="A448" s="20" t="s">
        <v>548</v>
      </c>
      <c r="B448" s="20" t="s">
        <v>10</v>
      </c>
      <c r="C448" s="20" t="s">
        <v>11</v>
      </c>
      <c r="D448" s="31" t="s">
        <v>549</v>
      </c>
      <c r="E448" s="21">
        <f t="shared" ref="E448:J448" si="42">E505</f>
        <v>1</v>
      </c>
      <c r="F448" s="21">
        <f t="shared" si="42"/>
        <v>112507.81</v>
      </c>
      <c r="G448" s="21">
        <f t="shared" si="42"/>
        <v>112507.81</v>
      </c>
      <c r="H448" s="21">
        <f t="shared" si="42"/>
        <v>1</v>
      </c>
      <c r="I448" s="21">
        <f t="shared" si="42"/>
        <v>0</v>
      </c>
      <c r="J448" s="21">
        <f t="shared" si="42"/>
        <v>0</v>
      </c>
    </row>
    <row r="449" spans="1:10" ht="22.5" x14ac:dyDescent="0.25">
      <c r="A449" s="23" t="s">
        <v>550</v>
      </c>
      <c r="B449" s="23" t="s">
        <v>10</v>
      </c>
      <c r="C449" s="23" t="s">
        <v>11</v>
      </c>
      <c r="D449" s="32" t="s">
        <v>551</v>
      </c>
      <c r="E449" s="24">
        <f t="shared" ref="E449:J449" si="43">E484</f>
        <v>1</v>
      </c>
      <c r="F449" s="24">
        <f t="shared" si="43"/>
        <v>18868.54</v>
      </c>
      <c r="G449" s="24">
        <f t="shared" si="43"/>
        <v>18868.54</v>
      </c>
      <c r="H449" s="24">
        <f t="shared" si="43"/>
        <v>1</v>
      </c>
      <c r="I449" s="24">
        <f t="shared" si="43"/>
        <v>0</v>
      </c>
      <c r="J449" s="24">
        <f t="shared" si="43"/>
        <v>0</v>
      </c>
    </row>
    <row r="450" spans="1:10" x14ac:dyDescent="0.25">
      <c r="A450" s="8" t="s">
        <v>552</v>
      </c>
      <c r="B450" s="9" t="s">
        <v>14</v>
      </c>
      <c r="C450" s="9" t="s">
        <v>60</v>
      </c>
      <c r="D450" s="22" t="s">
        <v>553</v>
      </c>
      <c r="E450" s="10">
        <v>1</v>
      </c>
      <c r="F450" s="10">
        <v>526.41999999999996</v>
      </c>
      <c r="G450" s="11">
        <f>ROUND(E450*F450,2)</f>
        <v>526.41999999999996</v>
      </c>
      <c r="H450" s="10">
        <v>1</v>
      </c>
      <c r="I450" s="34">
        <v>0</v>
      </c>
      <c r="J450" s="11">
        <f>ROUND(H450*I450,2)</f>
        <v>0</v>
      </c>
    </row>
    <row r="451" spans="1:10" ht="33.75" x14ac:dyDescent="0.25">
      <c r="A451" s="12"/>
      <c r="B451" s="12"/>
      <c r="C451" s="12"/>
      <c r="D451" s="22" t="s">
        <v>554</v>
      </c>
      <c r="E451" s="12"/>
      <c r="F451" s="12"/>
      <c r="G451" s="12"/>
      <c r="H451" s="12"/>
      <c r="I451" s="12"/>
      <c r="J451" s="12"/>
    </row>
    <row r="452" spans="1:10" x14ac:dyDescent="0.25">
      <c r="A452" s="8" t="s">
        <v>555</v>
      </c>
      <c r="B452" s="9" t="s">
        <v>14</v>
      </c>
      <c r="C452" s="9" t="s">
        <v>39</v>
      </c>
      <c r="D452" s="22" t="s">
        <v>556</v>
      </c>
      <c r="E452" s="10">
        <v>620</v>
      </c>
      <c r="F452" s="10">
        <v>5.55</v>
      </c>
      <c r="G452" s="11">
        <f>ROUND(E452*F452,2)</f>
        <v>3441</v>
      </c>
      <c r="H452" s="10">
        <v>620</v>
      </c>
      <c r="I452" s="34">
        <v>0</v>
      </c>
      <c r="J452" s="11">
        <f>ROUND(H452*I452,2)</f>
        <v>0</v>
      </c>
    </row>
    <row r="453" spans="1:10" ht="22.5" x14ac:dyDescent="0.25">
      <c r="A453" s="12"/>
      <c r="B453" s="12"/>
      <c r="C453" s="12"/>
      <c r="D453" s="22" t="s">
        <v>557</v>
      </c>
      <c r="E453" s="12"/>
      <c r="F453" s="12"/>
      <c r="G453" s="12"/>
      <c r="H453" s="12"/>
      <c r="I453" s="12"/>
      <c r="J453" s="12"/>
    </row>
    <row r="454" spans="1:10" ht="22.5" x14ac:dyDescent="0.25">
      <c r="A454" s="8" t="s">
        <v>558</v>
      </c>
      <c r="B454" s="9" t="s">
        <v>14</v>
      </c>
      <c r="C454" s="9" t="s">
        <v>60</v>
      </c>
      <c r="D454" s="22" t="s">
        <v>559</v>
      </c>
      <c r="E454" s="10">
        <v>2</v>
      </c>
      <c r="F454" s="10">
        <v>806.82</v>
      </c>
      <c r="G454" s="11">
        <f>ROUND(E454*F454,2)</f>
        <v>1613.64</v>
      </c>
      <c r="H454" s="10">
        <v>2</v>
      </c>
      <c r="I454" s="34">
        <v>0</v>
      </c>
      <c r="J454" s="11">
        <f>ROUND(H454*I454,2)</f>
        <v>0</v>
      </c>
    </row>
    <row r="455" spans="1:10" ht="90" x14ac:dyDescent="0.25">
      <c r="A455" s="12"/>
      <c r="B455" s="12"/>
      <c r="C455" s="12"/>
      <c r="D455" s="22" t="s">
        <v>560</v>
      </c>
      <c r="E455" s="12"/>
      <c r="F455" s="12"/>
      <c r="G455" s="12"/>
      <c r="H455" s="12"/>
      <c r="I455" s="12"/>
      <c r="J455" s="12"/>
    </row>
    <row r="456" spans="1:10" x14ac:dyDescent="0.25">
      <c r="A456" s="8" t="s">
        <v>561</v>
      </c>
      <c r="B456" s="9" t="s">
        <v>14</v>
      </c>
      <c r="C456" s="9" t="s">
        <v>60</v>
      </c>
      <c r="D456" s="22" t="s">
        <v>562</v>
      </c>
      <c r="E456" s="10">
        <v>4</v>
      </c>
      <c r="F456" s="10">
        <v>12.15</v>
      </c>
      <c r="G456" s="11">
        <f>ROUND(E456*F456,2)</f>
        <v>48.6</v>
      </c>
      <c r="H456" s="10">
        <v>4</v>
      </c>
      <c r="I456" s="34">
        <v>0</v>
      </c>
      <c r="J456" s="11">
        <f>ROUND(H456*I456,2)</f>
        <v>0</v>
      </c>
    </row>
    <row r="457" spans="1:10" x14ac:dyDescent="0.25">
      <c r="A457" s="12"/>
      <c r="B457" s="12"/>
      <c r="C457" s="12"/>
      <c r="D457" s="22" t="s">
        <v>562</v>
      </c>
      <c r="E457" s="12"/>
      <c r="F457" s="12"/>
      <c r="G457" s="12"/>
      <c r="H457" s="12"/>
      <c r="I457" s="12"/>
      <c r="J457" s="12"/>
    </row>
    <row r="458" spans="1:10" ht="22.5" x14ac:dyDescent="0.25">
      <c r="A458" s="8" t="s">
        <v>563</v>
      </c>
      <c r="B458" s="9" t="s">
        <v>14</v>
      </c>
      <c r="C458" s="9" t="s">
        <v>60</v>
      </c>
      <c r="D458" s="22" t="s">
        <v>564</v>
      </c>
      <c r="E458" s="10">
        <v>32</v>
      </c>
      <c r="F458" s="10">
        <v>1.65</v>
      </c>
      <c r="G458" s="11">
        <f>ROUND(E458*F458,2)</f>
        <v>52.8</v>
      </c>
      <c r="H458" s="10">
        <v>32</v>
      </c>
      <c r="I458" s="34">
        <v>0</v>
      </c>
      <c r="J458" s="11">
        <f>ROUND(H458*I458,2)</f>
        <v>0</v>
      </c>
    </row>
    <row r="459" spans="1:10" ht="22.5" x14ac:dyDescent="0.25">
      <c r="A459" s="12"/>
      <c r="B459" s="12"/>
      <c r="C459" s="12"/>
      <c r="D459" s="22" t="s">
        <v>565</v>
      </c>
      <c r="E459" s="12"/>
      <c r="F459" s="12"/>
      <c r="G459" s="12"/>
      <c r="H459" s="12"/>
      <c r="I459" s="12"/>
      <c r="J459" s="12"/>
    </row>
    <row r="460" spans="1:10" x14ac:dyDescent="0.25">
      <c r="A460" s="8" t="s">
        <v>566</v>
      </c>
      <c r="B460" s="9" t="s">
        <v>14</v>
      </c>
      <c r="C460" s="9" t="s">
        <v>60</v>
      </c>
      <c r="D460" s="22" t="s">
        <v>567</v>
      </c>
      <c r="E460" s="10">
        <v>1</v>
      </c>
      <c r="F460" s="10">
        <v>624.94000000000005</v>
      </c>
      <c r="G460" s="11">
        <f>ROUND(E460*F460,2)</f>
        <v>624.94000000000005</v>
      </c>
      <c r="H460" s="10">
        <v>1</v>
      </c>
      <c r="I460" s="34">
        <v>0</v>
      </c>
      <c r="J460" s="11">
        <f>ROUND(H460*I460,2)</f>
        <v>0</v>
      </c>
    </row>
    <row r="461" spans="1:10" ht="315" x14ac:dyDescent="0.25">
      <c r="A461" s="12"/>
      <c r="B461" s="12"/>
      <c r="C461" s="12"/>
      <c r="D461" s="22" t="s">
        <v>568</v>
      </c>
      <c r="E461" s="12"/>
      <c r="F461" s="12"/>
      <c r="G461" s="12"/>
      <c r="H461" s="12"/>
      <c r="I461" s="12"/>
      <c r="J461" s="12"/>
    </row>
    <row r="462" spans="1:10" ht="22.5" x14ac:dyDescent="0.25">
      <c r="A462" s="8" t="s">
        <v>569</v>
      </c>
      <c r="B462" s="9" t="s">
        <v>14</v>
      </c>
      <c r="C462" s="9" t="s">
        <v>60</v>
      </c>
      <c r="D462" s="22" t="s">
        <v>570</v>
      </c>
      <c r="E462" s="10">
        <v>4</v>
      </c>
      <c r="F462" s="10">
        <v>99.27</v>
      </c>
      <c r="G462" s="11">
        <f>ROUND(E462*F462,2)</f>
        <v>397.08</v>
      </c>
      <c r="H462" s="10">
        <v>4</v>
      </c>
      <c r="I462" s="34">
        <v>0</v>
      </c>
      <c r="J462" s="11">
        <f>ROUND(H462*I462,2)</f>
        <v>0</v>
      </c>
    </row>
    <row r="463" spans="1:10" ht="67.5" x14ac:dyDescent="0.25">
      <c r="A463" s="12"/>
      <c r="B463" s="12"/>
      <c r="C463" s="12"/>
      <c r="D463" s="22" t="s">
        <v>571</v>
      </c>
      <c r="E463" s="12"/>
      <c r="F463" s="12"/>
      <c r="G463" s="12"/>
      <c r="H463" s="12"/>
      <c r="I463" s="12"/>
      <c r="J463" s="12"/>
    </row>
    <row r="464" spans="1:10" x14ac:dyDescent="0.25">
      <c r="A464" s="8" t="s">
        <v>572</v>
      </c>
      <c r="B464" s="9" t="s">
        <v>14</v>
      </c>
      <c r="C464" s="9" t="s">
        <v>60</v>
      </c>
      <c r="D464" s="22" t="s">
        <v>573</v>
      </c>
      <c r="E464" s="10">
        <v>1</v>
      </c>
      <c r="F464" s="10">
        <v>924.19</v>
      </c>
      <c r="G464" s="11">
        <f>ROUND(E464*F464,2)</f>
        <v>924.19</v>
      </c>
      <c r="H464" s="10">
        <v>1</v>
      </c>
      <c r="I464" s="34">
        <v>0</v>
      </c>
      <c r="J464" s="11">
        <f>ROUND(H464*I464,2)</f>
        <v>0</v>
      </c>
    </row>
    <row r="465" spans="1:10" ht="45" x14ac:dyDescent="0.25">
      <c r="A465" s="12"/>
      <c r="B465" s="12"/>
      <c r="C465" s="12"/>
      <c r="D465" s="22" t="s">
        <v>574</v>
      </c>
      <c r="E465" s="12"/>
      <c r="F465" s="12"/>
      <c r="G465" s="12"/>
      <c r="H465" s="12"/>
      <c r="I465" s="12"/>
      <c r="J465" s="12"/>
    </row>
    <row r="466" spans="1:10" x14ac:dyDescent="0.25">
      <c r="A466" s="8" t="s">
        <v>575</v>
      </c>
      <c r="B466" s="9" t="s">
        <v>14</v>
      </c>
      <c r="C466" s="9" t="s">
        <v>39</v>
      </c>
      <c r="D466" s="22" t="s">
        <v>576</v>
      </c>
      <c r="E466" s="10">
        <v>450</v>
      </c>
      <c r="F466" s="10">
        <v>4.1500000000000004</v>
      </c>
      <c r="G466" s="11">
        <f>ROUND(E466*F466,2)</f>
        <v>1867.5</v>
      </c>
      <c r="H466" s="10">
        <v>450</v>
      </c>
      <c r="I466" s="34">
        <v>0</v>
      </c>
      <c r="J466" s="11">
        <f>ROUND(H466*I466,2)</f>
        <v>0</v>
      </c>
    </row>
    <row r="467" spans="1:10" ht="45" x14ac:dyDescent="0.25">
      <c r="A467" s="12"/>
      <c r="B467" s="12"/>
      <c r="C467" s="12"/>
      <c r="D467" s="22" t="s">
        <v>577</v>
      </c>
      <c r="E467" s="12"/>
      <c r="F467" s="12"/>
      <c r="G467" s="12"/>
      <c r="H467" s="12"/>
      <c r="I467" s="12"/>
      <c r="J467" s="12"/>
    </row>
    <row r="468" spans="1:10" ht="22.5" x14ac:dyDescent="0.25">
      <c r="A468" s="8" t="s">
        <v>578</v>
      </c>
      <c r="B468" s="9" t="s">
        <v>14</v>
      </c>
      <c r="C468" s="9" t="s">
        <v>60</v>
      </c>
      <c r="D468" s="22" t="s">
        <v>579</v>
      </c>
      <c r="E468" s="10">
        <v>2</v>
      </c>
      <c r="F468" s="10">
        <v>106.47</v>
      </c>
      <c r="G468" s="11">
        <f>ROUND(E468*F468,2)</f>
        <v>212.94</v>
      </c>
      <c r="H468" s="10">
        <v>2</v>
      </c>
      <c r="I468" s="34">
        <v>0</v>
      </c>
      <c r="J468" s="11">
        <f>ROUND(H468*I468,2)</f>
        <v>0</v>
      </c>
    </row>
    <row r="469" spans="1:10" ht="22.5" x14ac:dyDescent="0.25">
      <c r="A469" s="12"/>
      <c r="B469" s="12"/>
      <c r="C469" s="12"/>
      <c r="D469" s="22" t="s">
        <v>580</v>
      </c>
      <c r="E469" s="12"/>
      <c r="F469" s="12"/>
      <c r="G469" s="12"/>
      <c r="H469" s="12"/>
      <c r="I469" s="12"/>
      <c r="J469" s="12"/>
    </row>
    <row r="470" spans="1:10" ht="22.5" x14ac:dyDescent="0.25">
      <c r="A470" s="8" t="s">
        <v>581</v>
      </c>
      <c r="B470" s="9" t="s">
        <v>14</v>
      </c>
      <c r="C470" s="9" t="s">
        <v>60</v>
      </c>
      <c r="D470" s="22" t="s">
        <v>582</v>
      </c>
      <c r="E470" s="10">
        <v>32</v>
      </c>
      <c r="F470" s="10">
        <v>54.75</v>
      </c>
      <c r="G470" s="11">
        <f>ROUND(E470*F470,2)</f>
        <v>1752</v>
      </c>
      <c r="H470" s="10">
        <v>32</v>
      </c>
      <c r="I470" s="34">
        <v>0</v>
      </c>
      <c r="J470" s="11">
        <f>ROUND(H470*I470,2)</f>
        <v>0</v>
      </c>
    </row>
    <row r="471" spans="1:10" ht="22.5" x14ac:dyDescent="0.25">
      <c r="A471" s="12"/>
      <c r="B471" s="12"/>
      <c r="C471" s="12"/>
      <c r="D471" s="22" t="s">
        <v>583</v>
      </c>
      <c r="E471" s="12"/>
      <c r="F471" s="12"/>
      <c r="G471" s="12"/>
      <c r="H471" s="12"/>
      <c r="I471" s="12"/>
      <c r="J471" s="12"/>
    </row>
    <row r="472" spans="1:10" ht="22.5" x14ac:dyDescent="0.25">
      <c r="A472" s="8" t="s">
        <v>584</v>
      </c>
      <c r="B472" s="9" t="s">
        <v>14</v>
      </c>
      <c r="C472" s="9" t="s">
        <v>60</v>
      </c>
      <c r="D472" s="22" t="s">
        <v>585</v>
      </c>
      <c r="E472" s="10">
        <v>64</v>
      </c>
      <c r="F472" s="10">
        <v>18.14</v>
      </c>
      <c r="G472" s="11">
        <f>ROUND(E472*F472,2)</f>
        <v>1160.96</v>
      </c>
      <c r="H472" s="10">
        <v>64</v>
      </c>
      <c r="I472" s="34">
        <v>0</v>
      </c>
      <c r="J472" s="11">
        <f>ROUND(H472*I472,2)</f>
        <v>0</v>
      </c>
    </row>
    <row r="473" spans="1:10" ht="22.5" x14ac:dyDescent="0.25">
      <c r="A473" s="12"/>
      <c r="B473" s="12"/>
      <c r="C473" s="12"/>
      <c r="D473" s="22" t="s">
        <v>585</v>
      </c>
      <c r="E473" s="12"/>
      <c r="F473" s="12"/>
      <c r="G473" s="12"/>
      <c r="H473" s="12"/>
      <c r="I473" s="12"/>
      <c r="J473" s="12"/>
    </row>
    <row r="474" spans="1:10" ht="22.5" x14ac:dyDescent="0.25">
      <c r="A474" s="8" t="s">
        <v>586</v>
      </c>
      <c r="B474" s="9" t="s">
        <v>14</v>
      </c>
      <c r="C474" s="9" t="s">
        <v>60</v>
      </c>
      <c r="D474" s="22" t="s">
        <v>587</v>
      </c>
      <c r="E474" s="10">
        <v>64</v>
      </c>
      <c r="F474" s="10">
        <v>11.59</v>
      </c>
      <c r="G474" s="11">
        <f>ROUND(E474*F474,2)</f>
        <v>741.76</v>
      </c>
      <c r="H474" s="10">
        <v>64</v>
      </c>
      <c r="I474" s="34">
        <v>0</v>
      </c>
      <c r="J474" s="11">
        <f>ROUND(H474*I474,2)</f>
        <v>0</v>
      </c>
    </row>
    <row r="475" spans="1:10" ht="22.5" x14ac:dyDescent="0.25">
      <c r="A475" s="12"/>
      <c r="B475" s="12"/>
      <c r="C475" s="12"/>
      <c r="D475" s="22" t="s">
        <v>588</v>
      </c>
      <c r="E475" s="12"/>
      <c r="F475" s="12"/>
      <c r="G475" s="12"/>
      <c r="H475" s="12"/>
      <c r="I475" s="12"/>
      <c r="J475" s="12"/>
    </row>
    <row r="476" spans="1:10" ht="22.5" x14ac:dyDescent="0.25">
      <c r="A476" s="8" t="s">
        <v>589</v>
      </c>
      <c r="B476" s="9" t="s">
        <v>14</v>
      </c>
      <c r="C476" s="9" t="s">
        <v>60</v>
      </c>
      <c r="D476" s="22" t="s">
        <v>590</v>
      </c>
      <c r="E476" s="10">
        <v>32</v>
      </c>
      <c r="F476" s="10">
        <v>1.59</v>
      </c>
      <c r="G476" s="11">
        <f>ROUND(E476*F476,2)</f>
        <v>50.88</v>
      </c>
      <c r="H476" s="10">
        <v>32</v>
      </c>
      <c r="I476" s="34">
        <v>0</v>
      </c>
      <c r="J476" s="11">
        <f>ROUND(H476*I476,2)</f>
        <v>0</v>
      </c>
    </row>
    <row r="477" spans="1:10" ht="22.5" x14ac:dyDescent="0.25">
      <c r="A477" s="12"/>
      <c r="B477" s="12"/>
      <c r="C477" s="12"/>
      <c r="D477" s="22" t="s">
        <v>591</v>
      </c>
      <c r="E477" s="12"/>
      <c r="F477" s="12"/>
      <c r="G477" s="12"/>
      <c r="H477" s="12"/>
      <c r="I477" s="12"/>
      <c r="J477" s="12"/>
    </row>
    <row r="478" spans="1:10" x14ac:dyDescent="0.25">
      <c r="A478" s="8" t="s">
        <v>592</v>
      </c>
      <c r="B478" s="9" t="s">
        <v>14</v>
      </c>
      <c r="C478" s="9" t="s">
        <v>60</v>
      </c>
      <c r="D478" s="22" t="s">
        <v>593</v>
      </c>
      <c r="E478" s="10">
        <v>1</v>
      </c>
      <c r="F478" s="10">
        <v>4933.45</v>
      </c>
      <c r="G478" s="11">
        <f>ROUND(E478*F478,2)</f>
        <v>4933.45</v>
      </c>
      <c r="H478" s="10">
        <v>1</v>
      </c>
      <c r="I478" s="34">
        <v>0</v>
      </c>
      <c r="J478" s="11">
        <f>ROUND(H478*I478,2)</f>
        <v>0</v>
      </c>
    </row>
    <row r="479" spans="1:10" ht="225" x14ac:dyDescent="0.25">
      <c r="A479" s="12"/>
      <c r="B479" s="12"/>
      <c r="C479" s="12"/>
      <c r="D479" s="22" t="s">
        <v>594</v>
      </c>
      <c r="E479" s="12"/>
      <c r="F479" s="12"/>
      <c r="G479" s="12"/>
      <c r="H479" s="12"/>
      <c r="I479" s="12"/>
      <c r="J479" s="12"/>
    </row>
    <row r="480" spans="1:10" x14ac:dyDescent="0.25">
      <c r="A480" s="8" t="s">
        <v>595</v>
      </c>
      <c r="B480" s="9" t="s">
        <v>14</v>
      </c>
      <c r="C480" s="9" t="s">
        <v>60</v>
      </c>
      <c r="D480" s="22" t="s">
        <v>596</v>
      </c>
      <c r="E480" s="10">
        <v>2</v>
      </c>
      <c r="F480" s="10">
        <v>113.4</v>
      </c>
      <c r="G480" s="11">
        <f>ROUND(E480*F480,2)</f>
        <v>226.8</v>
      </c>
      <c r="H480" s="10">
        <v>2</v>
      </c>
      <c r="I480" s="34">
        <v>0</v>
      </c>
      <c r="J480" s="11">
        <f>ROUND(H480*I480,2)</f>
        <v>0</v>
      </c>
    </row>
    <row r="481" spans="1:10" ht="101.25" x14ac:dyDescent="0.25">
      <c r="A481" s="12"/>
      <c r="B481" s="12"/>
      <c r="C481" s="12"/>
      <c r="D481" s="22" t="s">
        <v>597</v>
      </c>
      <c r="E481" s="12"/>
      <c r="F481" s="12"/>
      <c r="G481" s="12"/>
      <c r="H481" s="12"/>
      <c r="I481" s="12"/>
      <c r="J481" s="12"/>
    </row>
    <row r="482" spans="1:10" ht="33.75" x14ac:dyDescent="0.25">
      <c r="A482" s="8" t="s">
        <v>598</v>
      </c>
      <c r="B482" s="9" t="s">
        <v>14</v>
      </c>
      <c r="C482" s="9" t="s">
        <v>60</v>
      </c>
      <c r="D482" s="22" t="s">
        <v>599</v>
      </c>
      <c r="E482" s="10">
        <v>2</v>
      </c>
      <c r="F482" s="10">
        <v>146.79</v>
      </c>
      <c r="G482" s="11">
        <f>ROUND(E482*F482,2)</f>
        <v>293.58</v>
      </c>
      <c r="H482" s="10">
        <v>2</v>
      </c>
      <c r="I482" s="34">
        <v>0</v>
      </c>
      <c r="J482" s="11">
        <f>ROUND(H482*I482,2)</f>
        <v>0</v>
      </c>
    </row>
    <row r="483" spans="1:10" ht="202.5" x14ac:dyDescent="0.25">
      <c r="A483" s="12"/>
      <c r="B483" s="12"/>
      <c r="C483" s="12"/>
      <c r="D483" s="22" t="s">
        <v>600</v>
      </c>
      <c r="E483" s="12"/>
      <c r="F483" s="12"/>
      <c r="G483" s="12"/>
      <c r="H483" s="12"/>
      <c r="I483" s="12"/>
      <c r="J483" s="12"/>
    </row>
    <row r="484" spans="1:10" x14ac:dyDescent="0.25">
      <c r="A484" s="12"/>
      <c r="B484" s="12"/>
      <c r="C484" s="12"/>
      <c r="D484" s="27" t="s">
        <v>601</v>
      </c>
      <c r="E484" s="10">
        <v>1</v>
      </c>
      <c r="F484" s="14">
        <f>G450+G452+G454+G456+G458+G460+G462+G464+G466+G468+G470+G472+G474+G476+G478+G480+G482</f>
        <v>18868.54</v>
      </c>
      <c r="G484" s="14">
        <f>ROUND(E484*F484,2)</f>
        <v>18868.54</v>
      </c>
      <c r="H484" s="10">
        <v>1</v>
      </c>
      <c r="I484" s="14">
        <f>J450+J452+J454+J456+J458+J460+J462+J464+J466+J468+J470+J472+J474+J476+J478+J480+J482</f>
        <v>0</v>
      </c>
      <c r="J484" s="14">
        <f>ROUND(H484*I484,2)</f>
        <v>0</v>
      </c>
    </row>
    <row r="485" spans="1:10" ht="1.1499999999999999" customHeight="1" x14ac:dyDescent="0.25">
      <c r="A485" s="15"/>
      <c r="B485" s="15"/>
      <c r="C485" s="15"/>
      <c r="D485" s="28"/>
      <c r="E485" s="15"/>
      <c r="F485" s="15"/>
      <c r="G485" s="15"/>
      <c r="H485" s="15"/>
      <c r="I485" s="15"/>
      <c r="J485" s="15"/>
    </row>
    <row r="486" spans="1:10" x14ac:dyDescent="0.25">
      <c r="A486" s="23" t="s">
        <v>602</v>
      </c>
      <c r="B486" s="23" t="s">
        <v>10</v>
      </c>
      <c r="C486" s="23" t="s">
        <v>11</v>
      </c>
      <c r="D486" s="32" t="s">
        <v>603</v>
      </c>
      <c r="E486" s="24">
        <f t="shared" ref="E486:J486" si="44">E503</f>
        <v>1</v>
      </c>
      <c r="F486" s="24">
        <f t="shared" si="44"/>
        <v>93639.27</v>
      </c>
      <c r="G486" s="24">
        <f t="shared" si="44"/>
        <v>93639.27</v>
      </c>
      <c r="H486" s="24">
        <f t="shared" si="44"/>
        <v>1</v>
      </c>
      <c r="I486" s="24">
        <f t="shared" si="44"/>
        <v>0</v>
      </c>
      <c r="J486" s="24">
        <f t="shared" si="44"/>
        <v>0</v>
      </c>
    </row>
    <row r="487" spans="1:10" ht="22.5" x14ac:dyDescent="0.25">
      <c r="A487" s="8" t="s">
        <v>604</v>
      </c>
      <c r="B487" s="9" t="s">
        <v>14</v>
      </c>
      <c r="C487" s="9" t="s">
        <v>60</v>
      </c>
      <c r="D487" s="22" t="s">
        <v>605</v>
      </c>
      <c r="E487" s="10">
        <v>1</v>
      </c>
      <c r="F487" s="10">
        <v>26233.85</v>
      </c>
      <c r="G487" s="11">
        <f>ROUND(E487*F487,2)</f>
        <v>26233.85</v>
      </c>
      <c r="H487" s="10">
        <v>1</v>
      </c>
      <c r="I487" s="34">
        <v>0</v>
      </c>
      <c r="J487" s="11">
        <f>ROUND(H487*I487,2)</f>
        <v>0</v>
      </c>
    </row>
    <row r="488" spans="1:10" ht="409.5" x14ac:dyDescent="0.25">
      <c r="A488" s="12"/>
      <c r="B488" s="12"/>
      <c r="C488" s="12"/>
      <c r="D488" s="22" t="s">
        <v>606</v>
      </c>
      <c r="E488" s="12"/>
      <c r="F488" s="12"/>
      <c r="G488" s="12"/>
      <c r="H488" s="12"/>
      <c r="I488" s="12"/>
      <c r="J488" s="12"/>
    </row>
    <row r="489" spans="1:10" ht="22.5" x14ac:dyDescent="0.25">
      <c r="A489" s="8" t="s">
        <v>607</v>
      </c>
      <c r="B489" s="9" t="s">
        <v>14</v>
      </c>
      <c r="C489" s="9" t="s">
        <v>60</v>
      </c>
      <c r="D489" s="22" t="s">
        <v>608</v>
      </c>
      <c r="E489" s="10">
        <v>1</v>
      </c>
      <c r="F489" s="10">
        <v>990.9</v>
      </c>
      <c r="G489" s="11">
        <f>ROUND(E489*F489,2)</f>
        <v>990.9</v>
      </c>
      <c r="H489" s="10">
        <v>1</v>
      </c>
      <c r="I489" s="34">
        <v>0</v>
      </c>
      <c r="J489" s="11">
        <f>ROUND(H489*I489,2)</f>
        <v>0</v>
      </c>
    </row>
    <row r="490" spans="1:10" ht="101.25" x14ac:dyDescent="0.25">
      <c r="A490" s="12"/>
      <c r="B490" s="12"/>
      <c r="C490" s="12"/>
      <c r="D490" s="22" t="s">
        <v>609</v>
      </c>
      <c r="E490" s="12"/>
      <c r="F490" s="12"/>
      <c r="G490" s="12"/>
      <c r="H490" s="12"/>
      <c r="I490" s="12"/>
      <c r="J490" s="12"/>
    </row>
    <row r="491" spans="1:10" ht="22.5" x14ac:dyDescent="0.25">
      <c r="A491" s="8" t="s">
        <v>610</v>
      </c>
      <c r="B491" s="9" t="s">
        <v>14</v>
      </c>
      <c r="C491" s="9" t="s">
        <v>60</v>
      </c>
      <c r="D491" s="22" t="s">
        <v>611</v>
      </c>
      <c r="E491" s="10">
        <v>1</v>
      </c>
      <c r="F491" s="10">
        <v>25767.74</v>
      </c>
      <c r="G491" s="11">
        <f>ROUND(E491*F491,2)</f>
        <v>25767.74</v>
      </c>
      <c r="H491" s="10">
        <v>1</v>
      </c>
      <c r="I491" s="34">
        <v>0</v>
      </c>
      <c r="J491" s="11">
        <f>ROUND(H491*I491,2)</f>
        <v>0</v>
      </c>
    </row>
    <row r="492" spans="1:10" ht="22.5" x14ac:dyDescent="0.25">
      <c r="A492" s="12"/>
      <c r="B492" s="12"/>
      <c r="C492" s="12"/>
      <c r="D492" s="22" t="s">
        <v>612</v>
      </c>
      <c r="E492" s="12"/>
      <c r="F492" s="12"/>
      <c r="G492" s="12"/>
      <c r="H492" s="12"/>
      <c r="I492" s="12"/>
      <c r="J492" s="12"/>
    </row>
    <row r="493" spans="1:10" ht="33.75" x14ac:dyDescent="0.25">
      <c r="A493" s="8" t="s">
        <v>613</v>
      </c>
      <c r="B493" s="9" t="s">
        <v>14</v>
      </c>
      <c r="C493" s="9" t="s">
        <v>60</v>
      </c>
      <c r="D493" s="22" t="s">
        <v>614</v>
      </c>
      <c r="E493" s="10">
        <v>2</v>
      </c>
      <c r="F493" s="10">
        <v>4121.08</v>
      </c>
      <c r="G493" s="11">
        <f>ROUND(E493*F493,2)</f>
        <v>8242.16</v>
      </c>
      <c r="H493" s="10">
        <v>2</v>
      </c>
      <c r="I493" s="34">
        <v>0</v>
      </c>
      <c r="J493" s="11">
        <f>ROUND(H493*I493,2)</f>
        <v>0</v>
      </c>
    </row>
    <row r="494" spans="1:10" ht="213.75" x14ac:dyDescent="0.25">
      <c r="A494" s="12"/>
      <c r="B494" s="12"/>
      <c r="C494" s="12"/>
      <c r="D494" s="22" t="s">
        <v>615</v>
      </c>
      <c r="E494" s="12"/>
      <c r="F494" s="12"/>
      <c r="G494" s="12"/>
      <c r="H494" s="12"/>
      <c r="I494" s="12"/>
      <c r="J494" s="12"/>
    </row>
    <row r="495" spans="1:10" ht="22.5" x14ac:dyDescent="0.25">
      <c r="A495" s="8" t="s">
        <v>616</v>
      </c>
      <c r="B495" s="9" t="s">
        <v>14</v>
      </c>
      <c r="C495" s="9" t="s">
        <v>60</v>
      </c>
      <c r="D495" s="22" t="s">
        <v>617</v>
      </c>
      <c r="E495" s="10">
        <v>1</v>
      </c>
      <c r="F495" s="10">
        <v>13552.22</v>
      </c>
      <c r="G495" s="11">
        <f>ROUND(E495*F495,2)</f>
        <v>13552.22</v>
      </c>
      <c r="H495" s="10">
        <v>1</v>
      </c>
      <c r="I495" s="34">
        <v>0</v>
      </c>
      <c r="J495" s="11">
        <f>ROUND(H495*I495,2)</f>
        <v>0</v>
      </c>
    </row>
    <row r="496" spans="1:10" ht="236.25" x14ac:dyDescent="0.25">
      <c r="A496" s="12"/>
      <c r="B496" s="12"/>
      <c r="C496" s="12"/>
      <c r="D496" s="22" t="s">
        <v>618</v>
      </c>
      <c r="E496" s="12"/>
      <c r="F496" s="12"/>
      <c r="G496" s="12"/>
      <c r="H496" s="12"/>
      <c r="I496" s="12"/>
      <c r="J496" s="12"/>
    </row>
    <row r="497" spans="1:10" ht="22.5" x14ac:dyDescent="0.25">
      <c r="A497" s="8" t="s">
        <v>619</v>
      </c>
      <c r="B497" s="9" t="s">
        <v>14</v>
      </c>
      <c r="C497" s="9" t="s">
        <v>60</v>
      </c>
      <c r="D497" s="22" t="s">
        <v>620</v>
      </c>
      <c r="E497" s="10">
        <v>1</v>
      </c>
      <c r="F497" s="10">
        <v>10754.77</v>
      </c>
      <c r="G497" s="11">
        <f>ROUND(E497*F497,2)</f>
        <v>10754.77</v>
      </c>
      <c r="H497" s="10">
        <v>1</v>
      </c>
      <c r="I497" s="34">
        <v>0</v>
      </c>
      <c r="J497" s="11">
        <f>ROUND(H497*I497,2)</f>
        <v>0</v>
      </c>
    </row>
    <row r="498" spans="1:10" ht="157.5" x14ac:dyDescent="0.25">
      <c r="A498" s="12"/>
      <c r="B498" s="12"/>
      <c r="C498" s="12"/>
      <c r="D498" s="22" t="s">
        <v>621</v>
      </c>
      <c r="E498" s="12"/>
      <c r="F498" s="12"/>
      <c r="G498" s="12"/>
      <c r="H498" s="12"/>
      <c r="I498" s="12"/>
      <c r="J498" s="12"/>
    </row>
    <row r="499" spans="1:10" ht="33.75" x14ac:dyDescent="0.25">
      <c r="A499" s="8" t="s">
        <v>622</v>
      </c>
      <c r="B499" s="9" t="s">
        <v>14</v>
      </c>
      <c r="C499" s="9" t="s">
        <v>60</v>
      </c>
      <c r="D499" s="22" t="s">
        <v>623</v>
      </c>
      <c r="E499" s="10">
        <v>1</v>
      </c>
      <c r="F499" s="10">
        <v>3566.61</v>
      </c>
      <c r="G499" s="11">
        <f>ROUND(E499*F499,2)</f>
        <v>3566.61</v>
      </c>
      <c r="H499" s="10">
        <v>1</v>
      </c>
      <c r="I499" s="34">
        <v>0</v>
      </c>
      <c r="J499" s="11">
        <f>ROUND(H499*I499,2)</f>
        <v>0</v>
      </c>
    </row>
    <row r="500" spans="1:10" ht="348.75" x14ac:dyDescent="0.25">
      <c r="A500" s="12"/>
      <c r="B500" s="12"/>
      <c r="C500" s="12"/>
      <c r="D500" s="22" t="s">
        <v>624</v>
      </c>
      <c r="E500" s="12"/>
      <c r="F500" s="12"/>
      <c r="G500" s="12"/>
      <c r="H500" s="12"/>
      <c r="I500" s="12"/>
      <c r="J500" s="12"/>
    </row>
    <row r="501" spans="1:10" ht="33.75" x14ac:dyDescent="0.25">
      <c r="A501" s="8" t="s">
        <v>625</v>
      </c>
      <c r="B501" s="9" t="s">
        <v>14</v>
      </c>
      <c r="C501" s="9" t="s">
        <v>60</v>
      </c>
      <c r="D501" s="22" t="s">
        <v>626</v>
      </c>
      <c r="E501" s="10">
        <v>1</v>
      </c>
      <c r="F501" s="10">
        <v>4531.0200000000004</v>
      </c>
      <c r="G501" s="11">
        <f>ROUND(E501*F501,2)</f>
        <v>4531.0200000000004</v>
      </c>
      <c r="H501" s="10">
        <v>1</v>
      </c>
      <c r="I501" s="34">
        <v>0</v>
      </c>
      <c r="J501" s="11">
        <f>ROUND(H501*I501,2)</f>
        <v>0</v>
      </c>
    </row>
    <row r="502" spans="1:10" ht="146.25" x14ac:dyDescent="0.25">
      <c r="A502" s="12"/>
      <c r="B502" s="12"/>
      <c r="C502" s="12"/>
      <c r="D502" s="22" t="s">
        <v>627</v>
      </c>
      <c r="E502" s="12"/>
      <c r="F502" s="12"/>
      <c r="G502" s="12"/>
      <c r="H502" s="12"/>
      <c r="I502" s="12"/>
      <c r="J502" s="12"/>
    </row>
    <row r="503" spans="1:10" x14ac:dyDescent="0.25">
      <c r="A503" s="12"/>
      <c r="B503" s="12"/>
      <c r="C503" s="12"/>
      <c r="D503" s="27" t="s">
        <v>628</v>
      </c>
      <c r="E503" s="10">
        <v>1</v>
      </c>
      <c r="F503" s="14">
        <f>G487+G489+G491+G493+G495+G497+G499+G501</f>
        <v>93639.27</v>
      </c>
      <c r="G503" s="14">
        <f>ROUND(E503*F503,2)</f>
        <v>93639.27</v>
      </c>
      <c r="H503" s="10">
        <v>1</v>
      </c>
      <c r="I503" s="14">
        <f>J487+J489+J491+J493+J495+J497+J499+J501</f>
        <v>0</v>
      </c>
      <c r="J503" s="14">
        <f>ROUND(H503*I503,2)</f>
        <v>0</v>
      </c>
    </row>
    <row r="504" spans="1:10" ht="1.1499999999999999" customHeight="1" x14ac:dyDescent="0.25">
      <c r="A504" s="15"/>
      <c r="B504" s="15"/>
      <c r="C504" s="15"/>
      <c r="D504" s="28"/>
      <c r="E504" s="15"/>
      <c r="F504" s="15"/>
      <c r="G504" s="15"/>
      <c r="H504" s="15"/>
      <c r="I504" s="15"/>
      <c r="J504" s="15"/>
    </row>
    <row r="505" spans="1:10" x14ac:dyDescent="0.25">
      <c r="A505" s="12"/>
      <c r="B505" s="12"/>
      <c r="C505" s="12"/>
      <c r="D505" s="27" t="s">
        <v>629</v>
      </c>
      <c r="E505" s="10">
        <v>1</v>
      </c>
      <c r="F505" s="14">
        <f>G449+G486</f>
        <v>112507.81</v>
      </c>
      <c r="G505" s="14">
        <f>ROUND(E505*F505,2)</f>
        <v>112507.81</v>
      </c>
      <c r="H505" s="10">
        <v>1</v>
      </c>
      <c r="I505" s="14">
        <f>J449+J486</f>
        <v>0</v>
      </c>
      <c r="J505" s="14">
        <f>ROUND(H505*I505,2)</f>
        <v>0</v>
      </c>
    </row>
    <row r="506" spans="1:10" ht="1.1499999999999999" customHeight="1" x14ac:dyDescent="0.25">
      <c r="A506" s="15"/>
      <c r="B506" s="15"/>
      <c r="C506" s="15"/>
      <c r="D506" s="28"/>
      <c r="E506" s="15"/>
      <c r="F506" s="15"/>
      <c r="G506" s="15"/>
      <c r="H506" s="15"/>
      <c r="I506" s="15"/>
      <c r="J506" s="15"/>
    </row>
    <row r="507" spans="1:10" ht="22.5" x14ac:dyDescent="0.25">
      <c r="A507" s="20" t="s">
        <v>630</v>
      </c>
      <c r="B507" s="20" t="s">
        <v>10</v>
      </c>
      <c r="C507" s="20" t="s">
        <v>11</v>
      </c>
      <c r="D507" s="31" t="s">
        <v>631</v>
      </c>
      <c r="E507" s="21">
        <f t="shared" ref="E507:J507" si="45">E514</f>
        <v>1</v>
      </c>
      <c r="F507" s="21">
        <f t="shared" si="45"/>
        <v>46800.44</v>
      </c>
      <c r="G507" s="21">
        <f t="shared" si="45"/>
        <v>46800.44</v>
      </c>
      <c r="H507" s="21">
        <f t="shared" si="45"/>
        <v>1</v>
      </c>
      <c r="I507" s="21">
        <f t="shared" si="45"/>
        <v>0</v>
      </c>
      <c r="J507" s="21">
        <f t="shared" si="45"/>
        <v>0</v>
      </c>
    </row>
    <row r="508" spans="1:10" ht="22.5" x14ac:dyDescent="0.25">
      <c r="A508" s="8" t="s">
        <v>632</v>
      </c>
      <c r="B508" s="9" t="s">
        <v>14</v>
      </c>
      <c r="C508" s="9" t="s">
        <v>60</v>
      </c>
      <c r="D508" s="22" t="s">
        <v>633</v>
      </c>
      <c r="E508" s="10">
        <v>2</v>
      </c>
      <c r="F508" s="10">
        <v>794.01</v>
      </c>
      <c r="G508" s="11">
        <f>ROUND(E508*F508,2)</f>
        <v>1588.02</v>
      </c>
      <c r="H508" s="10">
        <v>2</v>
      </c>
      <c r="I508" s="34">
        <v>0</v>
      </c>
      <c r="J508" s="11">
        <f>ROUND(H508*I508,2)</f>
        <v>0</v>
      </c>
    </row>
    <row r="509" spans="1:10" ht="78.75" x14ac:dyDescent="0.25">
      <c r="A509" s="12"/>
      <c r="B509" s="12"/>
      <c r="C509" s="12"/>
      <c r="D509" s="22" t="s">
        <v>634</v>
      </c>
      <c r="E509" s="12"/>
      <c r="F509" s="12"/>
      <c r="G509" s="12"/>
      <c r="H509" s="12"/>
      <c r="I509" s="12"/>
      <c r="J509" s="12"/>
    </row>
    <row r="510" spans="1:10" ht="22.5" x14ac:dyDescent="0.25">
      <c r="A510" s="8" t="s">
        <v>635</v>
      </c>
      <c r="B510" s="9" t="s">
        <v>14</v>
      </c>
      <c r="C510" s="9" t="s">
        <v>60</v>
      </c>
      <c r="D510" s="22" t="s">
        <v>636</v>
      </c>
      <c r="E510" s="10">
        <v>1</v>
      </c>
      <c r="F510" s="10">
        <v>20557.39</v>
      </c>
      <c r="G510" s="11">
        <f>ROUND(E510*F510,2)</f>
        <v>20557.39</v>
      </c>
      <c r="H510" s="10">
        <v>1</v>
      </c>
      <c r="I510" s="34">
        <v>0</v>
      </c>
      <c r="J510" s="11">
        <f>ROUND(H510*I510,2)</f>
        <v>0</v>
      </c>
    </row>
    <row r="511" spans="1:10" ht="22.5" x14ac:dyDescent="0.25">
      <c r="A511" s="12"/>
      <c r="B511" s="12"/>
      <c r="C511" s="12"/>
      <c r="D511" s="22" t="s">
        <v>637</v>
      </c>
      <c r="E511" s="12"/>
      <c r="F511" s="12"/>
      <c r="G511" s="12"/>
      <c r="H511" s="12"/>
      <c r="I511" s="12"/>
      <c r="J511" s="12"/>
    </row>
    <row r="512" spans="1:10" ht="22.5" x14ac:dyDescent="0.25">
      <c r="A512" s="8" t="s">
        <v>638</v>
      </c>
      <c r="B512" s="9" t="s">
        <v>14</v>
      </c>
      <c r="C512" s="9" t="s">
        <v>60</v>
      </c>
      <c r="D512" s="22" t="s">
        <v>639</v>
      </c>
      <c r="E512" s="10">
        <v>1</v>
      </c>
      <c r="F512" s="10">
        <v>24655.03</v>
      </c>
      <c r="G512" s="11">
        <f>ROUND(E512*F512,2)</f>
        <v>24655.03</v>
      </c>
      <c r="H512" s="10">
        <v>1</v>
      </c>
      <c r="I512" s="34">
        <v>0</v>
      </c>
      <c r="J512" s="11">
        <f>ROUND(H512*I512,2)</f>
        <v>0</v>
      </c>
    </row>
    <row r="513" spans="1:10" ht="123.75" x14ac:dyDescent="0.25">
      <c r="A513" s="12"/>
      <c r="B513" s="12"/>
      <c r="C513" s="12"/>
      <c r="D513" s="22" t="s">
        <v>640</v>
      </c>
      <c r="E513" s="12"/>
      <c r="F513" s="12"/>
      <c r="G513" s="12"/>
      <c r="H513" s="12"/>
      <c r="I513" s="12"/>
      <c r="J513" s="12"/>
    </row>
    <row r="514" spans="1:10" x14ac:dyDescent="0.25">
      <c r="A514" s="12"/>
      <c r="B514" s="12"/>
      <c r="C514" s="12"/>
      <c r="D514" s="27" t="s">
        <v>641</v>
      </c>
      <c r="E514" s="10">
        <v>1</v>
      </c>
      <c r="F514" s="14">
        <f>G508+G510+G512</f>
        <v>46800.44</v>
      </c>
      <c r="G514" s="14">
        <f>ROUND(E514*F514,2)</f>
        <v>46800.44</v>
      </c>
      <c r="H514" s="10">
        <v>1</v>
      </c>
      <c r="I514" s="14">
        <f>J508+J510+J512</f>
        <v>0</v>
      </c>
      <c r="J514" s="14">
        <f>ROUND(H514*I514,2)</f>
        <v>0</v>
      </c>
    </row>
    <row r="515" spans="1:10" ht="1.1499999999999999" customHeight="1" x14ac:dyDescent="0.25">
      <c r="A515" s="15"/>
      <c r="B515" s="15"/>
      <c r="C515" s="15"/>
      <c r="D515" s="28"/>
      <c r="E515" s="15"/>
      <c r="F515" s="15"/>
      <c r="G515" s="15"/>
      <c r="H515" s="15"/>
      <c r="I515" s="15"/>
      <c r="J515" s="15"/>
    </row>
    <row r="516" spans="1:10" x14ac:dyDescent="0.25">
      <c r="A516" s="12"/>
      <c r="B516" s="12"/>
      <c r="C516" s="12"/>
      <c r="D516" s="27" t="s">
        <v>642</v>
      </c>
      <c r="E516" s="10">
        <v>1</v>
      </c>
      <c r="F516" s="14">
        <f>G448+G507</f>
        <v>159308.25</v>
      </c>
      <c r="G516" s="14">
        <f>ROUND(E516*F516,2)</f>
        <v>159308.25</v>
      </c>
      <c r="H516" s="10">
        <v>1</v>
      </c>
      <c r="I516" s="14">
        <f>J448+J507</f>
        <v>0</v>
      </c>
      <c r="J516" s="14">
        <f>ROUND(H516*I516,2)</f>
        <v>0</v>
      </c>
    </row>
    <row r="517" spans="1:10" ht="1.1499999999999999" customHeight="1" x14ac:dyDescent="0.25">
      <c r="A517" s="15"/>
      <c r="B517" s="15"/>
      <c r="C517" s="15"/>
      <c r="D517" s="28"/>
      <c r="E517" s="15"/>
      <c r="F517" s="15"/>
      <c r="G517" s="15"/>
      <c r="H517" s="15"/>
      <c r="I517" s="15"/>
      <c r="J517" s="15"/>
    </row>
    <row r="518" spans="1:10" x14ac:dyDescent="0.25">
      <c r="A518" s="12"/>
      <c r="B518" s="12"/>
      <c r="C518" s="12"/>
      <c r="D518" s="27" t="s">
        <v>643</v>
      </c>
      <c r="E518" s="10">
        <v>1</v>
      </c>
      <c r="F518" s="14">
        <f>G434+G447</f>
        <v>209352.88</v>
      </c>
      <c r="G518" s="14">
        <f>ROUND(E518*F518,2)</f>
        <v>209352.88</v>
      </c>
      <c r="H518" s="10">
        <v>1</v>
      </c>
      <c r="I518" s="14">
        <f>J434+J447</f>
        <v>0</v>
      </c>
      <c r="J518" s="14">
        <f>ROUND(H518*I518,2)</f>
        <v>0</v>
      </c>
    </row>
    <row r="519" spans="1:10" ht="1.1499999999999999" customHeight="1" x14ac:dyDescent="0.25">
      <c r="A519" s="15"/>
      <c r="B519" s="15"/>
      <c r="C519" s="15"/>
      <c r="D519" s="28"/>
      <c r="E519" s="15"/>
      <c r="F519" s="15"/>
      <c r="G519" s="15"/>
      <c r="H519" s="15"/>
      <c r="I519" s="15"/>
      <c r="J519" s="15"/>
    </row>
    <row r="520" spans="1:10" x14ac:dyDescent="0.25">
      <c r="A520" s="16" t="s">
        <v>644</v>
      </c>
      <c r="B520" s="16" t="s">
        <v>10</v>
      </c>
      <c r="C520" s="16" t="s">
        <v>11</v>
      </c>
      <c r="D520" s="29" t="s">
        <v>645</v>
      </c>
      <c r="E520" s="17">
        <f t="shared" ref="E520:J520" si="46">E553</f>
        <v>1</v>
      </c>
      <c r="F520" s="17">
        <f t="shared" si="46"/>
        <v>508201.7</v>
      </c>
      <c r="G520" s="17">
        <f t="shared" si="46"/>
        <v>508201.7</v>
      </c>
      <c r="H520" s="17">
        <f t="shared" si="46"/>
        <v>1</v>
      </c>
      <c r="I520" s="17">
        <f t="shared" si="46"/>
        <v>0</v>
      </c>
      <c r="J520" s="17">
        <f t="shared" si="46"/>
        <v>0</v>
      </c>
    </row>
    <row r="521" spans="1:10" x14ac:dyDescent="0.25">
      <c r="A521" s="18" t="s">
        <v>646</v>
      </c>
      <c r="B521" s="18" t="s">
        <v>10</v>
      </c>
      <c r="C521" s="18" t="s">
        <v>11</v>
      </c>
      <c r="D521" s="30" t="s">
        <v>647</v>
      </c>
      <c r="E521" s="19">
        <f t="shared" ref="E521:J521" si="47">E542</f>
        <v>1</v>
      </c>
      <c r="F521" s="19">
        <f t="shared" si="47"/>
        <v>443178.94</v>
      </c>
      <c r="G521" s="19">
        <f t="shared" si="47"/>
        <v>443178.94</v>
      </c>
      <c r="H521" s="19">
        <f t="shared" si="47"/>
        <v>1</v>
      </c>
      <c r="I521" s="19">
        <f t="shared" si="47"/>
        <v>0</v>
      </c>
      <c r="J521" s="19">
        <f t="shared" si="47"/>
        <v>0</v>
      </c>
    </row>
    <row r="522" spans="1:10" ht="22.5" x14ac:dyDescent="0.25">
      <c r="A522" s="8" t="s">
        <v>648</v>
      </c>
      <c r="B522" s="9" t="s">
        <v>14</v>
      </c>
      <c r="C522" s="9" t="s">
        <v>60</v>
      </c>
      <c r="D522" s="22" t="s">
        <v>649</v>
      </c>
      <c r="E522" s="10">
        <v>1</v>
      </c>
      <c r="F522" s="10">
        <v>1667.18</v>
      </c>
      <c r="G522" s="11">
        <f>ROUND(E522*F522,2)</f>
        <v>1667.18</v>
      </c>
      <c r="H522" s="10">
        <v>1</v>
      </c>
      <c r="I522" s="34">
        <v>0</v>
      </c>
      <c r="J522" s="11">
        <f>ROUND(H522*I522,2)</f>
        <v>0</v>
      </c>
    </row>
    <row r="523" spans="1:10" ht="56.25" x14ac:dyDescent="0.25">
      <c r="A523" s="12"/>
      <c r="B523" s="12"/>
      <c r="C523" s="12"/>
      <c r="D523" s="22" t="s">
        <v>650</v>
      </c>
      <c r="E523" s="12"/>
      <c r="F523" s="12"/>
      <c r="G523" s="12"/>
      <c r="H523" s="12"/>
      <c r="I523" s="12"/>
      <c r="J523" s="12"/>
    </row>
    <row r="524" spans="1:10" ht="22.5" x14ac:dyDescent="0.25">
      <c r="A524" s="8" t="s">
        <v>651</v>
      </c>
      <c r="B524" s="9" t="s">
        <v>14</v>
      </c>
      <c r="C524" s="9" t="s">
        <v>60</v>
      </c>
      <c r="D524" s="22" t="s">
        <v>652</v>
      </c>
      <c r="E524" s="10">
        <v>1</v>
      </c>
      <c r="F524" s="10">
        <v>1167.0999999999999</v>
      </c>
      <c r="G524" s="11">
        <f>ROUND(E524*F524,2)</f>
        <v>1167.0999999999999</v>
      </c>
      <c r="H524" s="10">
        <v>1</v>
      </c>
      <c r="I524" s="34">
        <v>0</v>
      </c>
      <c r="J524" s="11">
        <f>ROUND(H524*I524,2)</f>
        <v>0</v>
      </c>
    </row>
    <row r="525" spans="1:10" ht="56.25" x14ac:dyDescent="0.25">
      <c r="A525" s="12"/>
      <c r="B525" s="12"/>
      <c r="C525" s="12"/>
      <c r="D525" s="22" t="s">
        <v>653</v>
      </c>
      <c r="E525" s="12"/>
      <c r="F525" s="12"/>
      <c r="G525" s="12"/>
      <c r="H525" s="12"/>
      <c r="I525" s="12"/>
      <c r="J525" s="12"/>
    </row>
    <row r="526" spans="1:10" ht="22.5" x14ac:dyDescent="0.25">
      <c r="A526" s="8" t="s">
        <v>654</v>
      </c>
      <c r="B526" s="9" t="s">
        <v>14</v>
      </c>
      <c r="C526" s="9" t="s">
        <v>39</v>
      </c>
      <c r="D526" s="22" t="s">
        <v>655</v>
      </c>
      <c r="E526" s="10">
        <v>2355</v>
      </c>
      <c r="F526" s="10">
        <v>69.87</v>
      </c>
      <c r="G526" s="11">
        <f>ROUND(E526*F526,2)</f>
        <v>164543.85</v>
      </c>
      <c r="H526" s="10">
        <v>2355</v>
      </c>
      <c r="I526" s="34">
        <v>0</v>
      </c>
      <c r="J526" s="11">
        <f>ROUND(H526*I526,2)</f>
        <v>0</v>
      </c>
    </row>
    <row r="527" spans="1:10" ht="56.25" x14ac:dyDescent="0.25">
      <c r="A527" s="12"/>
      <c r="B527" s="12"/>
      <c r="C527" s="12"/>
      <c r="D527" s="22" t="s">
        <v>656</v>
      </c>
      <c r="E527" s="12"/>
      <c r="F527" s="12"/>
      <c r="G527" s="12"/>
      <c r="H527" s="12"/>
      <c r="I527" s="12"/>
      <c r="J527" s="12"/>
    </row>
    <row r="528" spans="1:10" x14ac:dyDescent="0.25">
      <c r="A528" s="8" t="s">
        <v>657</v>
      </c>
      <c r="B528" s="9" t="s">
        <v>14</v>
      </c>
      <c r="C528" s="9" t="s">
        <v>39</v>
      </c>
      <c r="D528" s="22" t="s">
        <v>658</v>
      </c>
      <c r="E528" s="10">
        <v>1350</v>
      </c>
      <c r="F528" s="10">
        <v>36.89</v>
      </c>
      <c r="G528" s="11">
        <f>ROUND(E528*F528,2)</f>
        <v>49801.5</v>
      </c>
      <c r="H528" s="10">
        <v>1350</v>
      </c>
      <c r="I528" s="34">
        <v>0</v>
      </c>
      <c r="J528" s="11">
        <f>ROUND(H528*I528,2)</f>
        <v>0</v>
      </c>
    </row>
    <row r="529" spans="1:10" ht="45" x14ac:dyDescent="0.25">
      <c r="A529" s="12"/>
      <c r="B529" s="12"/>
      <c r="C529" s="12"/>
      <c r="D529" s="22" t="s">
        <v>659</v>
      </c>
      <c r="E529" s="12"/>
      <c r="F529" s="12"/>
      <c r="G529" s="12"/>
      <c r="H529" s="12"/>
      <c r="I529" s="12"/>
      <c r="J529" s="12"/>
    </row>
    <row r="530" spans="1:10" ht="33.75" x14ac:dyDescent="0.25">
      <c r="A530" s="8" t="s">
        <v>660</v>
      </c>
      <c r="B530" s="9" t="s">
        <v>14</v>
      </c>
      <c r="C530" s="9" t="s">
        <v>60</v>
      </c>
      <c r="D530" s="22" t="s">
        <v>661</v>
      </c>
      <c r="E530" s="10">
        <v>16</v>
      </c>
      <c r="F530" s="10">
        <v>443.91</v>
      </c>
      <c r="G530" s="11">
        <f>ROUND(E530*F530,2)</f>
        <v>7102.56</v>
      </c>
      <c r="H530" s="10">
        <v>16</v>
      </c>
      <c r="I530" s="34">
        <v>0</v>
      </c>
      <c r="J530" s="11">
        <f>ROUND(H530*I530,2)</f>
        <v>0</v>
      </c>
    </row>
    <row r="531" spans="1:10" ht="56.25" x14ac:dyDescent="0.25">
      <c r="A531" s="12"/>
      <c r="B531" s="12"/>
      <c r="C531" s="12"/>
      <c r="D531" s="22" t="s">
        <v>662</v>
      </c>
      <c r="E531" s="12"/>
      <c r="F531" s="12"/>
      <c r="G531" s="12"/>
      <c r="H531" s="12"/>
      <c r="I531" s="12"/>
      <c r="J531" s="12"/>
    </row>
    <row r="532" spans="1:10" ht="22.5" x14ac:dyDescent="0.25">
      <c r="A532" s="8" t="s">
        <v>663</v>
      </c>
      <c r="B532" s="9" t="s">
        <v>14</v>
      </c>
      <c r="C532" s="9" t="s">
        <v>60</v>
      </c>
      <c r="D532" s="22" t="s">
        <v>664</v>
      </c>
      <c r="E532" s="10">
        <v>5</v>
      </c>
      <c r="F532" s="10">
        <v>1570.65</v>
      </c>
      <c r="G532" s="11">
        <f>ROUND(E532*F532,2)</f>
        <v>7853.25</v>
      </c>
      <c r="H532" s="10">
        <v>5</v>
      </c>
      <c r="I532" s="34">
        <v>0</v>
      </c>
      <c r="J532" s="11">
        <f>ROUND(H532*I532,2)</f>
        <v>0</v>
      </c>
    </row>
    <row r="533" spans="1:10" ht="146.25" x14ac:dyDescent="0.25">
      <c r="A533" s="12"/>
      <c r="B533" s="12"/>
      <c r="C533" s="12"/>
      <c r="D533" s="22" t="s">
        <v>665</v>
      </c>
      <c r="E533" s="12"/>
      <c r="F533" s="12"/>
      <c r="G533" s="12"/>
      <c r="H533" s="12"/>
      <c r="I533" s="12"/>
      <c r="J533" s="12"/>
    </row>
    <row r="534" spans="1:10" ht="22.5" x14ac:dyDescent="0.25">
      <c r="A534" s="8" t="s">
        <v>666</v>
      </c>
      <c r="B534" s="9" t="s">
        <v>14</v>
      </c>
      <c r="C534" s="9" t="s">
        <v>39</v>
      </c>
      <c r="D534" s="22" t="s">
        <v>667</v>
      </c>
      <c r="E534" s="10">
        <v>2740</v>
      </c>
      <c r="F534" s="10">
        <v>67.55</v>
      </c>
      <c r="G534" s="11">
        <f>ROUND(E534*F534,2)</f>
        <v>185087</v>
      </c>
      <c r="H534" s="10">
        <v>2740</v>
      </c>
      <c r="I534" s="34">
        <v>0</v>
      </c>
      <c r="J534" s="11">
        <f>ROUND(H534*I534,2)</f>
        <v>0</v>
      </c>
    </row>
    <row r="535" spans="1:10" ht="67.5" x14ac:dyDescent="0.25">
      <c r="A535" s="12"/>
      <c r="B535" s="12"/>
      <c r="C535" s="12"/>
      <c r="D535" s="22" t="s">
        <v>668</v>
      </c>
      <c r="E535" s="12"/>
      <c r="F535" s="12"/>
      <c r="G535" s="12"/>
      <c r="H535" s="12"/>
      <c r="I535" s="12"/>
      <c r="J535" s="12"/>
    </row>
    <row r="536" spans="1:10" ht="22.5" x14ac:dyDescent="0.25">
      <c r="A536" s="8" t="s">
        <v>669</v>
      </c>
      <c r="B536" s="9" t="s">
        <v>14</v>
      </c>
      <c r="C536" s="9" t="s">
        <v>4</v>
      </c>
      <c r="D536" s="22" t="s">
        <v>670</v>
      </c>
      <c r="E536" s="10">
        <v>2</v>
      </c>
      <c r="F536" s="10">
        <v>1537.75</v>
      </c>
      <c r="G536" s="11">
        <f>ROUND(E536*F536,2)</f>
        <v>3075.5</v>
      </c>
      <c r="H536" s="10">
        <v>2</v>
      </c>
      <c r="I536" s="34">
        <v>0</v>
      </c>
      <c r="J536" s="11">
        <f>ROUND(H536*I536,2)</f>
        <v>0</v>
      </c>
    </row>
    <row r="537" spans="1:10" ht="45" x14ac:dyDescent="0.25">
      <c r="A537" s="12"/>
      <c r="B537" s="12"/>
      <c r="C537" s="12"/>
      <c r="D537" s="22" t="s">
        <v>671</v>
      </c>
      <c r="E537" s="12"/>
      <c r="F537" s="12"/>
      <c r="G537" s="12"/>
      <c r="H537" s="12"/>
      <c r="I537" s="12"/>
      <c r="J537" s="12"/>
    </row>
    <row r="538" spans="1:10" x14ac:dyDescent="0.25">
      <c r="A538" s="8" t="s">
        <v>672</v>
      </c>
      <c r="B538" s="9" t="s">
        <v>14</v>
      </c>
      <c r="C538" s="9" t="s">
        <v>39</v>
      </c>
      <c r="D538" s="22" t="s">
        <v>673</v>
      </c>
      <c r="E538" s="10">
        <v>270</v>
      </c>
      <c r="F538" s="10">
        <v>29.1</v>
      </c>
      <c r="G538" s="11">
        <f>ROUND(E538*F538,2)</f>
        <v>7857</v>
      </c>
      <c r="H538" s="10">
        <v>270</v>
      </c>
      <c r="I538" s="34">
        <v>0</v>
      </c>
      <c r="J538" s="11">
        <f>ROUND(H538*I538,2)</f>
        <v>0</v>
      </c>
    </row>
    <row r="539" spans="1:10" ht="56.25" x14ac:dyDescent="0.25">
      <c r="A539" s="12"/>
      <c r="B539" s="12"/>
      <c r="C539" s="12"/>
      <c r="D539" s="22" t="s">
        <v>674</v>
      </c>
      <c r="E539" s="12"/>
      <c r="F539" s="12"/>
      <c r="G539" s="12"/>
      <c r="H539" s="12"/>
      <c r="I539" s="12"/>
      <c r="J539" s="12"/>
    </row>
    <row r="540" spans="1:10" ht="22.5" x14ac:dyDescent="0.25">
      <c r="A540" s="8" t="s">
        <v>675</v>
      </c>
      <c r="B540" s="9" t="s">
        <v>14</v>
      </c>
      <c r="C540" s="9" t="s">
        <v>39</v>
      </c>
      <c r="D540" s="22" t="s">
        <v>676</v>
      </c>
      <c r="E540" s="10">
        <v>4800</v>
      </c>
      <c r="F540" s="10">
        <v>3.13</v>
      </c>
      <c r="G540" s="11">
        <f>ROUND(E540*F540,2)</f>
        <v>15024</v>
      </c>
      <c r="H540" s="10">
        <v>4800</v>
      </c>
      <c r="I540" s="34">
        <v>0</v>
      </c>
      <c r="J540" s="11">
        <f>ROUND(H540*I540,2)</f>
        <v>0</v>
      </c>
    </row>
    <row r="541" spans="1:10" ht="112.5" x14ac:dyDescent="0.25">
      <c r="A541" s="12"/>
      <c r="B541" s="12"/>
      <c r="C541" s="12"/>
      <c r="D541" s="22" t="s">
        <v>677</v>
      </c>
      <c r="E541" s="12"/>
      <c r="F541" s="12"/>
      <c r="G541" s="12"/>
      <c r="H541" s="12"/>
      <c r="I541" s="12"/>
      <c r="J541" s="12"/>
    </row>
    <row r="542" spans="1:10" x14ac:dyDescent="0.25">
      <c r="A542" s="12"/>
      <c r="B542" s="12"/>
      <c r="C542" s="12"/>
      <c r="D542" s="27" t="s">
        <v>678</v>
      </c>
      <c r="E542" s="10">
        <v>1</v>
      </c>
      <c r="F542" s="14">
        <f>G522+G524+G526+G528+G530+G532+G534+G536+G538+G540</f>
        <v>443178.94</v>
      </c>
      <c r="G542" s="14">
        <f>ROUND(E542*F542,2)</f>
        <v>443178.94</v>
      </c>
      <c r="H542" s="10">
        <v>1</v>
      </c>
      <c r="I542" s="14">
        <f>J522+J524+J526+J528+J530+J532+J534+J536+J538+J540</f>
        <v>0</v>
      </c>
      <c r="J542" s="14">
        <f>ROUND(H542*I542,2)</f>
        <v>0</v>
      </c>
    </row>
    <row r="543" spans="1:10" ht="1.1499999999999999" customHeight="1" x14ac:dyDescent="0.25">
      <c r="A543" s="15"/>
      <c r="B543" s="15"/>
      <c r="C543" s="15"/>
      <c r="D543" s="28"/>
      <c r="E543" s="15"/>
      <c r="F543" s="15"/>
      <c r="G543" s="15"/>
      <c r="H543" s="15"/>
      <c r="I543" s="15"/>
      <c r="J543" s="15"/>
    </row>
    <row r="544" spans="1:10" x14ac:dyDescent="0.25">
      <c r="A544" s="18" t="s">
        <v>679</v>
      </c>
      <c r="B544" s="18" t="s">
        <v>10</v>
      </c>
      <c r="C544" s="18" t="s">
        <v>11</v>
      </c>
      <c r="D544" s="30" t="s">
        <v>680</v>
      </c>
      <c r="E544" s="19">
        <f t="shared" ref="E544:J544" si="48">E551</f>
        <v>1</v>
      </c>
      <c r="F544" s="19">
        <f t="shared" si="48"/>
        <v>65022.76</v>
      </c>
      <c r="G544" s="19">
        <f t="shared" si="48"/>
        <v>65022.76</v>
      </c>
      <c r="H544" s="19">
        <f t="shared" si="48"/>
        <v>1</v>
      </c>
      <c r="I544" s="19">
        <f t="shared" si="48"/>
        <v>0</v>
      </c>
      <c r="J544" s="19">
        <f t="shared" si="48"/>
        <v>0</v>
      </c>
    </row>
    <row r="545" spans="1:10" ht="22.5" x14ac:dyDescent="0.25">
      <c r="A545" s="8" t="s">
        <v>681</v>
      </c>
      <c r="B545" s="9" t="s">
        <v>14</v>
      </c>
      <c r="C545" s="9" t="s">
        <v>39</v>
      </c>
      <c r="D545" s="22" t="s">
        <v>682</v>
      </c>
      <c r="E545" s="10">
        <v>1080</v>
      </c>
      <c r="F545" s="10">
        <v>39.18</v>
      </c>
      <c r="G545" s="11">
        <f>ROUND(E545*F545,2)</f>
        <v>42314.400000000001</v>
      </c>
      <c r="H545" s="10">
        <v>1080</v>
      </c>
      <c r="I545" s="34">
        <v>0</v>
      </c>
      <c r="J545" s="11">
        <f>ROUND(H545*I545,2)</f>
        <v>0</v>
      </c>
    </row>
    <row r="546" spans="1:10" ht="101.25" x14ac:dyDescent="0.25">
      <c r="A546" s="12"/>
      <c r="B546" s="12"/>
      <c r="C546" s="12"/>
      <c r="D546" s="22" t="s">
        <v>683</v>
      </c>
      <c r="E546" s="12"/>
      <c r="F546" s="12"/>
      <c r="G546" s="12"/>
      <c r="H546" s="12"/>
      <c r="I546" s="12"/>
      <c r="J546" s="12"/>
    </row>
    <row r="547" spans="1:10" ht="22.5" x14ac:dyDescent="0.25">
      <c r="A547" s="8" t="s">
        <v>684</v>
      </c>
      <c r="B547" s="9" t="s">
        <v>14</v>
      </c>
      <c r="C547" s="9" t="s">
        <v>39</v>
      </c>
      <c r="D547" s="22" t="s">
        <v>685</v>
      </c>
      <c r="E547" s="10">
        <v>315</v>
      </c>
      <c r="F547" s="10">
        <v>49.7</v>
      </c>
      <c r="G547" s="11">
        <f>ROUND(E547*F547,2)</f>
        <v>15655.5</v>
      </c>
      <c r="H547" s="10">
        <v>315</v>
      </c>
      <c r="I547" s="34">
        <v>0</v>
      </c>
      <c r="J547" s="11">
        <f>ROUND(H547*I547,2)</f>
        <v>0</v>
      </c>
    </row>
    <row r="548" spans="1:10" ht="67.5" x14ac:dyDescent="0.25">
      <c r="A548" s="12"/>
      <c r="B548" s="12"/>
      <c r="C548" s="12"/>
      <c r="D548" s="22" t="s">
        <v>686</v>
      </c>
      <c r="E548" s="12"/>
      <c r="F548" s="12"/>
      <c r="G548" s="12"/>
      <c r="H548" s="12"/>
      <c r="I548" s="12"/>
      <c r="J548" s="12"/>
    </row>
    <row r="549" spans="1:10" ht="22.5" x14ac:dyDescent="0.25">
      <c r="A549" s="8" t="s">
        <v>687</v>
      </c>
      <c r="B549" s="9" t="s">
        <v>14</v>
      </c>
      <c r="C549" s="9" t="s">
        <v>60</v>
      </c>
      <c r="D549" s="22" t="s">
        <v>688</v>
      </c>
      <c r="E549" s="10">
        <v>1</v>
      </c>
      <c r="F549" s="10">
        <v>7052.86</v>
      </c>
      <c r="G549" s="11">
        <f>ROUND(E549*F549,2)</f>
        <v>7052.86</v>
      </c>
      <c r="H549" s="10">
        <v>1</v>
      </c>
      <c r="I549" s="34">
        <v>0</v>
      </c>
      <c r="J549" s="11">
        <f>ROUND(H549*I549,2)</f>
        <v>0</v>
      </c>
    </row>
    <row r="550" spans="1:10" ht="67.5" x14ac:dyDescent="0.25">
      <c r="A550" s="12"/>
      <c r="B550" s="12"/>
      <c r="C550" s="12"/>
      <c r="D550" s="22" t="s">
        <v>689</v>
      </c>
      <c r="E550" s="12"/>
      <c r="F550" s="12"/>
      <c r="G550" s="12"/>
      <c r="H550" s="12"/>
      <c r="I550" s="12"/>
      <c r="J550" s="12"/>
    </row>
    <row r="551" spans="1:10" x14ac:dyDescent="0.25">
      <c r="A551" s="12"/>
      <c r="B551" s="12"/>
      <c r="C551" s="12"/>
      <c r="D551" s="27" t="s">
        <v>690</v>
      </c>
      <c r="E551" s="10">
        <v>1</v>
      </c>
      <c r="F551" s="14">
        <f>G545+G547+G549</f>
        <v>65022.76</v>
      </c>
      <c r="G551" s="14">
        <f>ROUND(E551*F551,2)</f>
        <v>65022.76</v>
      </c>
      <c r="H551" s="10">
        <v>1</v>
      </c>
      <c r="I551" s="14">
        <f>J545+J547+J549</f>
        <v>0</v>
      </c>
      <c r="J551" s="14">
        <f>ROUND(H551*I551,2)</f>
        <v>0</v>
      </c>
    </row>
    <row r="552" spans="1:10" ht="1.1499999999999999" customHeight="1" x14ac:dyDescent="0.25">
      <c r="A552" s="15"/>
      <c r="B552" s="15"/>
      <c r="C552" s="15"/>
      <c r="D552" s="28"/>
      <c r="E552" s="15"/>
      <c r="F552" s="15"/>
      <c r="G552" s="15"/>
      <c r="H552" s="15"/>
      <c r="I552" s="15"/>
      <c r="J552" s="15"/>
    </row>
    <row r="553" spans="1:10" x14ac:dyDescent="0.25">
      <c r="A553" s="12"/>
      <c r="B553" s="12"/>
      <c r="C553" s="12"/>
      <c r="D553" s="27" t="s">
        <v>691</v>
      </c>
      <c r="E553" s="10">
        <v>1</v>
      </c>
      <c r="F553" s="14">
        <f>G521+G544</f>
        <v>508201.7</v>
      </c>
      <c r="G553" s="14">
        <f>ROUND(E553*F553,2)</f>
        <v>508201.7</v>
      </c>
      <c r="H553" s="10">
        <v>1</v>
      </c>
      <c r="I553" s="14">
        <f>J521+J544</f>
        <v>0</v>
      </c>
      <c r="J553" s="14">
        <f>ROUND(H553*I553,2)</f>
        <v>0</v>
      </c>
    </row>
    <row r="554" spans="1:10" ht="1.1499999999999999" customHeight="1" x14ac:dyDescent="0.25">
      <c r="A554" s="15"/>
      <c r="B554" s="15"/>
      <c r="C554" s="15"/>
      <c r="D554" s="28"/>
      <c r="E554" s="15"/>
      <c r="F554" s="15"/>
      <c r="G554" s="15"/>
      <c r="H554" s="15"/>
      <c r="I554" s="15"/>
      <c r="J554" s="15"/>
    </row>
    <row r="555" spans="1:10" x14ac:dyDescent="0.25">
      <c r="A555" s="16" t="s">
        <v>692</v>
      </c>
      <c r="B555" s="16" t="s">
        <v>10</v>
      </c>
      <c r="C555" s="16" t="s">
        <v>11</v>
      </c>
      <c r="D555" s="29" t="s">
        <v>693</v>
      </c>
      <c r="E555" s="17">
        <f t="shared" ref="E555:J555" si="49">E810</f>
        <v>1</v>
      </c>
      <c r="F555" s="17">
        <f t="shared" si="49"/>
        <v>507165.12</v>
      </c>
      <c r="G555" s="17">
        <f t="shared" si="49"/>
        <v>507165.12</v>
      </c>
      <c r="H555" s="17">
        <f t="shared" si="49"/>
        <v>1</v>
      </c>
      <c r="I555" s="17">
        <f t="shared" si="49"/>
        <v>0</v>
      </c>
      <c r="J555" s="17">
        <f t="shared" si="49"/>
        <v>0</v>
      </c>
    </row>
    <row r="556" spans="1:10" x14ac:dyDescent="0.25">
      <c r="A556" s="18" t="s">
        <v>694</v>
      </c>
      <c r="B556" s="18" t="s">
        <v>10</v>
      </c>
      <c r="C556" s="18" t="s">
        <v>11</v>
      </c>
      <c r="D556" s="30" t="s">
        <v>695</v>
      </c>
      <c r="E556" s="19">
        <f t="shared" ref="E556:J556" si="50">E595</f>
        <v>1</v>
      </c>
      <c r="F556" s="19">
        <f t="shared" si="50"/>
        <v>50119.57</v>
      </c>
      <c r="G556" s="19">
        <f t="shared" si="50"/>
        <v>50119.57</v>
      </c>
      <c r="H556" s="19">
        <f t="shared" si="50"/>
        <v>1</v>
      </c>
      <c r="I556" s="19">
        <f t="shared" si="50"/>
        <v>0</v>
      </c>
      <c r="J556" s="19">
        <f t="shared" si="50"/>
        <v>0</v>
      </c>
    </row>
    <row r="557" spans="1:10" x14ac:dyDescent="0.25">
      <c r="A557" s="20" t="s">
        <v>696</v>
      </c>
      <c r="B557" s="20" t="s">
        <v>10</v>
      </c>
      <c r="C557" s="20" t="s">
        <v>11</v>
      </c>
      <c r="D557" s="31" t="s">
        <v>697</v>
      </c>
      <c r="E557" s="21">
        <f t="shared" ref="E557:J557" si="51">E566</f>
        <v>1</v>
      </c>
      <c r="F557" s="21">
        <f t="shared" si="51"/>
        <v>36974.85</v>
      </c>
      <c r="G557" s="21">
        <f t="shared" si="51"/>
        <v>36974.85</v>
      </c>
      <c r="H557" s="21">
        <f t="shared" si="51"/>
        <v>1</v>
      </c>
      <c r="I557" s="21">
        <f t="shared" si="51"/>
        <v>0</v>
      </c>
      <c r="J557" s="21">
        <f t="shared" si="51"/>
        <v>0</v>
      </c>
    </row>
    <row r="558" spans="1:10" ht="22.5" x14ac:dyDescent="0.25">
      <c r="A558" s="8" t="s">
        <v>698</v>
      </c>
      <c r="B558" s="9" t="s">
        <v>14</v>
      </c>
      <c r="C558" s="9" t="s">
        <v>60</v>
      </c>
      <c r="D558" s="22" t="s">
        <v>699</v>
      </c>
      <c r="E558" s="10">
        <v>1</v>
      </c>
      <c r="F558" s="10">
        <v>20839.64</v>
      </c>
      <c r="G558" s="11">
        <f>ROUND(E558*F558,2)</f>
        <v>20839.64</v>
      </c>
      <c r="H558" s="10">
        <v>1</v>
      </c>
      <c r="I558" s="34">
        <v>0</v>
      </c>
      <c r="J558" s="11">
        <f>ROUND(H558*I558,2)</f>
        <v>0</v>
      </c>
    </row>
    <row r="559" spans="1:10" ht="409.5" x14ac:dyDescent="0.25">
      <c r="A559" s="12"/>
      <c r="B559" s="12"/>
      <c r="C559" s="12"/>
      <c r="D559" s="22" t="s">
        <v>700</v>
      </c>
      <c r="E559" s="12"/>
      <c r="F559" s="12"/>
      <c r="G559" s="12"/>
      <c r="H559" s="12"/>
      <c r="I559" s="12"/>
      <c r="J559" s="12"/>
    </row>
    <row r="560" spans="1:10" ht="22.5" x14ac:dyDescent="0.25">
      <c r="A560" s="8" t="s">
        <v>701</v>
      </c>
      <c r="B560" s="9" t="s">
        <v>14</v>
      </c>
      <c r="C560" s="9" t="s">
        <v>60</v>
      </c>
      <c r="D560" s="22" t="s">
        <v>702</v>
      </c>
      <c r="E560" s="10">
        <v>85</v>
      </c>
      <c r="F560" s="10">
        <v>176.65</v>
      </c>
      <c r="G560" s="11">
        <f>ROUND(E560*F560,2)</f>
        <v>15015.25</v>
      </c>
      <c r="H560" s="10">
        <v>85</v>
      </c>
      <c r="I560" s="34">
        <v>0</v>
      </c>
      <c r="J560" s="11">
        <f>ROUND(H560*I560,2)</f>
        <v>0</v>
      </c>
    </row>
    <row r="561" spans="1:10" ht="409.5" x14ac:dyDescent="0.25">
      <c r="A561" s="12"/>
      <c r="B561" s="12"/>
      <c r="C561" s="12"/>
      <c r="D561" s="22" t="s">
        <v>703</v>
      </c>
      <c r="E561" s="12"/>
      <c r="F561" s="12"/>
      <c r="G561" s="12"/>
      <c r="H561" s="12"/>
      <c r="I561" s="12"/>
      <c r="J561" s="12"/>
    </row>
    <row r="562" spans="1:10" ht="22.5" x14ac:dyDescent="0.25">
      <c r="A562" s="8" t="s">
        <v>704</v>
      </c>
      <c r="B562" s="9" t="s">
        <v>14</v>
      </c>
      <c r="C562" s="9" t="s">
        <v>60</v>
      </c>
      <c r="D562" s="22" t="s">
        <v>705</v>
      </c>
      <c r="E562" s="10">
        <v>1</v>
      </c>
      <c r="F562" s="10">
        <v>808.62</v>
      </c>
      <c r="G562" s="11">
        <f>ROUND(E562*F562,2)</f>
        <v>808.62</v>
      </c>
      <c r="H562" s="10">
        <v>1</v>
      </c>
      <c r="I562" s="34">
        <v>0</v>
      </c>
      <c r="J562" s="11">
        <f>ROUND(H562*I562,2)</f>
        <v>0</v>
      </c>
    </row>
    <row r="563" spans="1:10" ht="202.5" x14ac:dyDescent="0.25">
      <c r="A563" s="12"/>
      <c r="B563" s="12"/>
      <c r="C563" s="12"/>
      <c r="D563" s="22" t="s">
        <v>706</v>
      </c>
      <c r="E563" s="12"/>
      <c r="F563" s="12"/>
      <c r="G563" s="12"/>
      <c r="H563" s="12"/>
      <c r="I563" s="12"/>
      <c r="J563" s="12"/>
    </row>
    <row r="564" spans="1:10" x14ac:dyDescent="0.25">
      <c r="A564" s="8" t="s">
        <v>707</v>
      </c>
      <c r="B564" s="9" t="s">
        <v>14</v>
      </c>
      <c r="C564" s="9" t="s">
        <v>60</v>
      </c>
      <c r="D564" s="22" t="s">
        <v>708</v>
      </c>
      <c r="E564" s="10">
        <v>1</v>
      </c>
      <c r="F564" s="10">
        <v>311.33999999999997</v>
      </c>
      <c r="G564" s="11">
        <f>ROUND(E564*F564,2)</f>
        <v>311.33999999999997</v>
      </c>
      <c r="H564" s="10">
        <v>1</v>
      </c>
      <c r="I564" s="34">
        <v>0</v>
      </c>
      <c r="J564" s="11">
        <f>ROUND(H564*I564,2)</f>
        <v>0</v>
      </c>
    </row>
    <row r="565" spans="1:10" ht="123.75" x14ac:dyDescent="0.25">
      <c r="A565" s="12"/>
      <c r="B565" s="12"/>
      <c r="C565" s="12"/>
      <c r="D565" s="22" t="s">
        <v>709</v>
      </c>
      <c r="E565" s="12"/>
      <c r="F565" s="12"/>
      <c r="G565" s="12"/>
      <c r="H565" s="12"/>
      <c r="I565" s="12"/>
      <c r="J565" s="12"/>
    </row>
    <row r="566" spans="1:10" x14ac:dyDescent="0.25">
      <c r="A566" s="12"/>
      <c r="B566" s="12"/>
      <c r="C566" s="12"/>
      <c r="D566" s="27" t="s">
        <v>710</v>
      </c>
      <c r="E566" s="10">
        <v>1</v>
      </c>
      <c r="F566" s="14">
        <f>G558+G560+G562+G564</f>
        <v>36974.85</v>
      </c>
      <c r="G566" s="14">
        <f>ROUND(E566*F566,2)</f>
        <v>36974.85</v>
      </c>
      <c r="H566" s="10">
        <v>1</v>
      </c>
      <c r="I566" s="14">
        <f>J558+J560+J562+J564</f>
        <v>0</v>
      </c>
      <c r="J566" s="14">
        <f>ROUND(H566*I566,2)</f>
        <v>0</v>
      </c>
    </row>
    <row r="567" spans="1:10" ht="1.1499999999999999" customHeight="1" x14ac:dyDescent="0.25">
      <c r="A567" s="15"/>
      <c r="B567" s="15"/>
      <c r="C567" s="15"/>
      <c r="D567" s="28"/>
      <c r="E567" s="15"/>
      <c r="F567" s="15"/>
      <c r="G567" s="15"/>
      <c r="H567" s="15"/>
      <c r="I567" s="15"/>
      <c r="J567" s="15"/>
    </row>
    <row r="568" spans="1:10" x14ac:dyDescent="0.25">
      <c r="A568" s="20" t="s">
        <v>711</v>
      </c>
      <c r="B568" s="20" t="s">
        <v>10</v>
      </c>
      <c r="C568" s="20" t="s">
        <v>11</v>
      </c>
      <c r="D568" s="31" t="s">
        <v>712</v>
      </c>
      <c r="E568" s="21">
        <f t="shared" ref="E568:J568" si="52">E593</f>
        <v>1</v>
      </c>
      <c r="F568" s="21">
        <f t="shared" si="52"/>
        <v>13144.72</v>
      </c>
      <c r="G568" s="21">
        <f t="shared" si="52"/>
        <v>13144.72</v>
      </c>
      <c r="H568" s="21">
        <f t="shared" si="52"/>
        <v>1</v>
      </c>
      <c r="I568" s="21">
        <f t="shared" si="52"/>
        <v>0</v>
      </c>
      <c r="J568" s="21">
        <f t="shared" si="52"/>
        <v>0</v>
      </c>
    </row>
    <row r="569" spans="1:10" ht="22.5" x14ac:dyDescent="0.25">
      <c r="A569" s="8" t="s">
        <v>713</v>
      </c>
      <c r="B569" s="9" t="s">
        <v>14</v>
      </c>
      <c r="C569" s="9" t="s">
        <v>39</v>
      </c>
      <c r="D569" s="22" t="s">
        <v>714</v>
      </c>
      <c r="E569" s="10">
        <v>70</v>
      </c>
      <c r="F569" s="10">
        <v>6.14</v>
      </c>
      <c r="G569" s="11">
        <f>ROUND(E569*F569,2)</f>
        <v>429.8</v>
      </c>
      <c r="H569" s="10">
        <v>70</v>
      </c>
      <c r="I569" s="34">
        <v>0</v>
      </c>
      <c r="J569" s="11">
        <f>ROUND(H569*I569,2)</f>
        <v>0</v>
      </c>
    </row>
    <row r="570" spans="1:10" ht="33.75" x14ac:dyDescent="0.25">
      <c r="A570" s="12"/>
      <c r="B570" s="12"/>
      <c r="C570" s="12"/>
      <c r="D570" s="22" t="s">
        <v>715</v>
      </c>
      <c r="E570" s="12"/>
      <c r="F570" s="12"/>
      <c r="G570" s="12"/>
      <c r="H570" s="12"/>
      <c r="I570" s="12"/>
      <c r="J570" s="12"/>
    </row>
    <row r="571" spans="1:10" x14ac:dyDescent="0.25">
      <c r="A571" s="8" t="s">
        <v>716</v>
      </c>
      <c r="B571" s="9" t="s">
        <v>14</v>
      </c>
      <c r="C571" s="9" t="s">
        <v>39</v>
      </c>
      <c r="D571" s="22" t="s">
        <v>717</v>
      </c>
      <c r="E571" s="10">
        <v>300</v>
      </c>
      <c r="F571" s="10">
        <v>3.59</v>
      </c>
      <c r="G571" s="11">
        <f>ROUND(E571*F571,2)</f>
        <v>1077</v>
      </c>
      <c r="H571" s="10">
        <v>300</v>
      </c>
      <c r="I571" s="34">
        <v>0</v>
      </c>
      <c r="J571" s="11">
        <f>ROUND(H571*I571,2)</f>
        <v>0</v>
      </c>
    </row>
    <row r="572" spans="1:10" ht="33.75" x14ac:dyDescent="0.25">
      <c r="A572" s="12"/>
      <c r="B572" s="12"/>
      <c r="C572" s="12"/>
      <c r="D572" s="22" t="s">
        <v>718</v>
      </c>
      <c r="E572" s="12"/>
      <c r="F572" s="12"/>
      <c r="G572" s="12"/>
      <c r="H572" s="12"/>
      <c r="I572" s="12"/>
      <c r="J572" s="12"/>
    </row>
    <row r="573" spans="1:10" x14ac:dyDescent="0.25">
      <c r="A573" s="8" t="s">
        <v>719</v>
      </c>
      <c r="B573" s="9" t="s">
        <v>14</v>
      </c>
      <c r="C573" s="9" t="s">
        <v>39</v>
      </c>
      <c r="D573" s="22" t="s">
        <v>720</v>
      </c>
      <c r="E573" s="10">
        <v>100</v>
      </c>
      <c r="F573" s="10">
        <v>2.9</v>
      </c>
      <c r="G573" s="11">
        <f>ROUND(E573*F573,2)</f>
        <v>290</v>
      </c>
      <c r="H573" s="10">
        <v>100</v>
      </c>
      <c r="I573" s="34">
        <v>0</v>
      </c>
      <c r="J573" s="11">
        <f>ROUND(H573*I573,2)</f>
        <v>0</v>
      </c>
    </row>
    <row r="574" spans="1:10" ht="33.75" x14ac:dyDescent="0.25">
      <c r="A574" s="12"/>
      <c r="B574" s="12"/>
      <c r="C574" s="12"/>
      <c r="D574" s="22" t="s">
        <v>721</v>
      </c>
      <c r="E574" s="12"/>
      <c r="F574" s="12"/>
      <c r="G574" s="12"/>
      <c r="H574" s="12"/>
      <c r="I574" s="12"/>
      <c r="J574" s="12"/>
    </row>
    <row r="575" spans="1:10" x14ac:dyDescent="0.25">
      <c r="A575" s="8" t="s">
        <v>722</v>
      </c>
      <c r="B575" s="9" t="s">
        <v>14</v>
      </c>
      <c r="C575" s="9" t="s">
        <v>39</v>
      </c>
      <c r="D575" s="22" t="s">
        <v>723</v>
      </c>
      <c r="E575" s="10">
        <v>200</v>
      </c>
      <c r="F575" s="10">
        <v>5.42</v>
      </c>
      <c r="G575" s="11">
        <f>ROUND(E575*F575,2)</f>
        <v>1084</v>
      </c>
      <c r="H575" s="10">
        <v>200</v>
      </c>
      <c r="I575" s="34">
        <v>0</v>
      </c>
      <c r="J575" s="11">
        <f>ROUND(H575*I575,2)</f>
        <v>0</v>
      </c>
    </row>
    <row r="576" spans="1:10" ht="33.75" x14ac:dyDescent="0.25">
      <c r="A576" s="12"/>
      <c r="B576" s="12"/>
      <c r="C576" s="12"/>
      <c r="D576" s="22" t="s">
        <v>724</v>
      </c>
      <c r="E576" s="12"/>
      <c r="F576" s="12"/>
      <c r="G576" s="12"/>
      <c r="H576" s="12"/>
      <c r="I576" s="12"/>
      <c r="J576" s="12"/>
    </row>
    <row r="577" spans="1:10" x14ac:dyDescent="0.25">
      <c r="A577" s="8" t="s">
        <v>725</v>
      </c>
      <c r="B577" s="9" t="s">
        <v>14</v>
      </c>
      <c r="C577" s="9" t="s">
        <v>39</v>
      </c>
      <c r="D577" s="22" t="s">
        <v>726</v>
      </c>
      <c r="E577" s="10">
        <v>100</v>
      </c>
      <c r="F577" s="10">
        <v>6.48</v>
      </c>
      <c r="G577" s="11">
        <f>ROUND(E577*F577,2)</f>
        <v>648</v>
      </c>
      <c r="H577" s="10">
        <v>100</v>
      </c>
      <c r="I577" s="34">
        <v>0</v>
      </c>
      <c r="J577" s="11">
        <f>ROUND(H577*I577,2)</f>
        <v>0</v>
      </c>
    </row>
    <row r="578" spans="1:10" ht="33.75" x14ac:dyDescent="0.25">
      <c r="A578" s="12"/>
      <c r="B578" s="12"/>
      <c r="C578" s="12"/>
      <c r="D578" s="22" t="s">
        <v>727</v>
      </c>
      <c r="E578" s="12"/>
      <c r="F578" s="12"/>
      <c r="G578" s="12"/>
      <c r="H578" s="12"/>
      <c r="I578" s="12"/>
      <c r="J578" s="12"/>
    </row>
    <row r="579" spans="1:10" ht="22.5" x14ac:dyDescent="0.25">
      <c r="A579" s="8" t="s">
        <v>728</v>
      </c>
      <c r="B579" s="9" t="s">
        <v>14</v>
      </c>
      <c r="C579" s="9" t="s">
        <v>60</v>
      </c>
      <c r="D579" s="22" t="s">
        <v>729</v>
      </c>
      <c r="E579" s="10">
        <v>1</v>
      </c>
      <c r="F579" s="10">
        <v>245.04</v>
      </c>
      <c r="G579" s="11">
        <f>ROUND(E579*F579,2)</f>
        <v>245.04</v>
      </c>
      <c r="H579" s="10">
        <v>1</v>
      </c>
      <c r="I579" s="34">
        <v>0</v>
      </c>
      <c r="J579" s="11">
        <f>ROUND(H579*I579,2)</f>
        <v>0</v>
      </c>
    </row>
    <row r="580" spans="1:10" ht="101.25" x14ac:dyDescent="0.25">
      <c r="A580" s="12"/>
      <c r="B580" s="12"/>
      <c r="C580" s="12"/>
      <c r="D580" s="22" t="s">
        <v>730</v>
      </c>
      <c r="E580" s="12"/>
      <c r="F580" s="12"/>
      <c r="G580" s="12"/>
      <c r="H580" s="12"/>
      <c r="I580" s="12"/>
      <c r="J580" s="12"/>
    </row>
    <row r="581" spans="1:10" ht="22.5" x14ac:dyDescent="0.25">
      <c r="A581" s="8" t="s">
        <v>731</v>
      </c>
      <c r="B581" s="9" t="s">
        <v>14</v>
      </c>
      <c r="C581" s="9" t="s">
        <v>60</v>
      </c>
      <c r="D581" s="22" t="s">
        <v>732</v>
      </c>
      <c r="E581" s="10">
        <v>1</v>
      </c>
      <c r="F581" s="10">
        <v>890.4</v>
      </c>
      <c r="G581" s="11">
        <f>ROUND(E581*F581,2)</f>
        <v>890.4</v>
      </c>
      <c r="H581" s="10">
        <v>1</v>
      </c>
      <c r="I581" s="34">
        <v>0</v>
      </c>
      <c r="J581" s="11">
        <f>ROUND(H581*I581,2)</f>
        <v>0</v>
      </c>
    </row>
    <row r="582" spans="1:10" ht="45" x14ac:dyDescent="0.25">
      <c r="A582" s="12"/>
      <c r="B582" s="12"/>
      <c r="C582" s="12"/>
      <c r="D582" s="22" t="s">
        <v>733</v>
      </c>
      <c r="E582" s="12"/>
      <c r="F582" s="12"/>
      <c r="G582" s="12"/>
      <c r="H582" s="12"/>
      <c r="I582" s="12"/>
      <c r="J582" s="12"/>
    </row>
    <row r="583" spans="1:10" x14ac:dyDescent="0.25">
      <c r="A583" s="8" t="s">
        <v>734</v>
      </c>
      <c r="B583" s="9" t="s">
        <v>14</v>
      </c>
      <c r="C583" s="9" t="s">
        <v>60</v>
      </c>
      <c r="D583" s="22" t="s">
        <v>735</v>
      </c>
      <c r="E583" s="10">
        <v>36</v>
      </c>
      <c r="F583" s="10">
        <v>114.28</v>
      </c>
      <c r="G583" s="11">
        <f>ROUND(E583*F583,2)</f>
        <v>4114.08</v>
      </c>
      <c r="H583" s="10">
        <v>36</v>
      </c>
      <c r="I583" s="34">
        <v>0</v>
      </c>
      <c r="J583" s="11">
        <f>ROUND(H583*I583,2)</f>
        <v>0</v>
      </c>
    </row>
    <row r="584" spans="1:10" ht="112.5" x14ac:dyDescent="0.25">
      <c r="A584" s="12"/>
      <c r="B584" s="12"/>
      <c r="C584" s="12"/>
      <c r="D584" s="22" t="s">
        <v>736</v>
      </c>
      <c r="E584" s="12"/>
      <c r="F584" s="12"/>
      <c r="G584" s="12"/>
      <c r="H584" s="12"/>
      <c r="I584" s="12"/>
      <c r="J584" s="12"/>
    </row>
    <row r="585" spans="1:10" ht="22.5" x14ac:dyDescent="0.25">
      <c r="A585" s="8" t="s">
        <v>737</v>
      </c>
      <c r="B585" s="9" t="s">
        <v>14</v>
      </c>
      <c r="C585" s="9" t="s">
        <v>60</v>
      </c>
      <c r="D585" s="22" t="s">
        <v>738</v>
      </c>
      <c r="E585" s="10">
        <v>22</v>
      </c>
      <c r="F585" s="10">
        <v>120.45</v>
      </c>
      <c r="G585" s="11">
        <f>ROUND(E585*F585,2)</f>
        <v>2649.9</v>
      </c>
      <c r="H585" s="10">
        <v>22</v>
      </c>
      <c r="I585" s="34">
        <v>0</v>
      </c>
      <c r="J585" s="11">
        <f>ROUND(H585*I585,2)</f>
        <v>0</v>
      </c>
    </row>
    <row r="586" spans="1:10" ht="101.25" x14ac:dyDescent="0.25">
      <c r="A586" s="12"/>
      <c r="B586" s="12"/>
      <c r="C586" s="12"/>
      <c r="D586" s="22" t="s">
        <v>739</v>
      </c>
      <c r="E586" s="12"/>
      <c r="F586" s="12"/>
      <c r="G586" s="12"/>
      <c r="H586" s="12"/>
      <c r="I586" s="12"/>
      <c r="J586" s="12"/>
    </row>
    <row r="587" spans="1:10" x14ac:dyDescent="0.25">
      <c r="A587" s="8" t="s">
        <v>740</v>
      </c>
      <c r="B587" s="9" t="s">
        <v>14</v>
      </c>
      <c r="C587" s="9" t="s">
        <v>60</v>
      </c>
      <c r="D587" s="22" t="s">
        <v>741</v>
      </c>
      <c r="E587" s="10">
        <v>1</v>
      </c>
      <c r="F587" s="10">
        <v>1307.48</v>
      </c>
      <c r="G587" s="11">
        <f>ROUND(E587*F587,2)</f>
        <v>1307.48</v>
      </c>
      <c r="H587" s="10">
        <v>1</v>
      </c>
      <c r="I587" s="34">
        <v>0</v>
      </c>
      <c r="J587" s="11">
        <f>ROUND(H587*I587,2)</f>
        <v>0</v>
      </c>
    </row>
    <row r="588" spans="1:10" ht="123.75" x14ac:dyDescent="0.25">
      <c r="A588" s="12"/>
      <c r="B588" s="12"/>
      <c r="C588" s="12"/>
      <c r="D588" s="22" t="s">
        <v>742</v>
      </c>
      <c r="E588" s="12"/>
      <c r="F588" s="12"/>
      <c r="G588" s="12"/>
      <c r="H588" s="12"/>
      <c r="I588" s="12"/>
      <c r="J588" s="12"/>
    </row>
    <row r="589" spans="1:10" ht="22.5" x14ac:dyDescent="0.25">
      <c r="A589" s="8" t="s">
        <v>743</v>
      </c>
      <c r="B589" s="9" t="s">
        <v>14</v>
      </c>
      <c r="C589" s="9" t="s">
        <v>60</v>
      </c>
      <c r="D589" s="22" t="s">
        <v>744</v>
      </c>
      <c r="E589" s="10">
        <v>6</v>
      </c>
      <c r="F589" s="10">
        <v>26.55</v>
      </c>
      <c r="G589" s="11">
        <f>ROUND(E589*F589,2)</f>
        <v>159.30000000000001</v>
      </c>
      <c r="H589" s="10">
        <v>6</v>
      </c>
      <c r="I589" s="34">
        <v>0</v>
      </c>
      <c r="J589" s="11">
        <f>ROUND(H589*I589,2)</f>
        <v>0</v>
      </c>
    </row>
    <row r="590" spans="1:10" ht="45" x14ac:dyDescent="0.25">
      <c r="A590" s="12"/>
      <c r="B590" s="12"/>
      <c r="C590" s="12"/>
      <c r="D590" s="22" t="s">
        <v>745</v>
      </c>
      <c r="E590" s="12"/>
      <c r="F590" s="12"/>
      <c r="G590" s="12"/>
      <c r="H590" s="12"/>
      <c r="I590" s="12"/>
      <c r="J590" s="12"/>
    </row>
    <row r="591" spans="1:10" x14ac:dyDescent="0.25">
      <c r="A591" s="8" t="s">
        <v>746</v>
      </c>
      <c r="B591" s="9" t="s">
        <v>14</v>
      </c>
      <c r="C591" s="9" t="s">
        <v>60</v>
      </c>
      <c r="D591" s="22" t="s">
        <v>747</v>
      </c>
      <c r="E591" s="10">
        <v>12</v>
      </c>
      <c r="F591" s="10">
        <v>20.81</v>
      </c>
      <c r="G591" s="11">
        <f>ROUND(E591*F591,2)</f>
        <v>249.72</v>
      </c>
      <c r="H591" s="10">
        <v>12</v>
      </c>
      <c r="I591" s="34">
        <v>0</v>
      </c>
      <c r="J591" s="11">
        <f>ROUND(H591*I591,2)</f>
        <v>0</v>
      </c>
    </row>
    <row r="592" spans="1:10" ht="45" x14ac:dyDescent="0.25">
      <c r="A592" s="12"/>
      <c r="B592" s="12"/>
      <c r="C592" s="12"/>
      <c r="D592" s="22" t="s">
        <v>748</v>
      </c>
      <c r="E592" s="12"/>
      <c r="F592" s="12"/>
      <c r="G592" s="12"/>
      <c r="H592" s="12"/>
      <c r="I592" s="12"/>
      <c r="J592" s="12"/>
    </row>
    <row r="593" spans="1:10" x14ac:dyDescent="0.25">
      <c r="A593" s="12"/>
      <c r="B593" s="12"/>
      <c r="C593" s="12"/>
      <c r="D593" s="27" t="s">
        <v>749</v>
      </c>
      <c r="E593" s="10">
        <v>1</v>
      </c>
      <c r="F593" s="14">
        <f>G569+G571+G573+G575+G577+G579+G581+G583+G585+G587+G589+G591</f>
        <v>13144.72</v>
      </c>
      <c r="G593" s="14">
        <f>ROUND(E593*F593,2)</f>
        <v>13144.72</v>
      </c>
      <c r="H593" s="10">
        <v>1</v>
      </c>
      <c r="I593" s="14">
        <f>J569+J571+J573+J575+J577+J579+J581+J583+J585+J587+J589+J591</f>
        <v>0</v>
      </c>
      <c r="J593" s="14">
        <f>ROUND(H593*I593,2)</f>
        <v>0</v>
      </c>
    </row>
    <row r="594" spans="1:10" ht="1.1499999999999999" customHeight="1" x14ac:dyDescent="0.25">
      <c r="A594" s="15"/>
      <c r="B594" s="15"/>
      <c r="C594" s="15"/>
      <c r="D594" s="28"/>
      <c r="E594" s="15"/>
      <c r="F594" s="15"/>
      <c r="G594" s="15"/>
      <c r="H594" s="15"/>
      <c r="I594" s="15"/>
      <c r="J594" s="15"/>
    </row>
    <row r="595" spans="1:10" x14ac:dyDescent="0.25">
      <c r="A595" s="12"/>
      <c r="B595" s="12"/>
      <c r="C595" s="12"/>
      <c r="D595" s="27" t="s">
        <v>750</v>
      </c>
      <c r="E595" s="10">
        <v>1</v>
      </c>
      <c r="F595" s="14">
        <f>G557+G568</f>
        <v>50119.57</v>
      </c>
      <c r="G595" s="14">
        <f>ROUND(E595*F595,2)</f>
        <v>50119.57</v>
      </c>
      <c r="H595" s="10">
        <v>1</v>
      </c>
      <c r="I595" s="14">
        <f>J557+J568</f>
        <v>0</v>
      </c>
      <c r="J595" s="14">
        <f>ROUND(H595*I595,2)</f>
        <v>0</v>
      </c>
    </row>
    <row r="596" spans="1:10" ht="1.1499999999999999" customHeight="1" x14ac:dyDescent="0.25">
      <c r="A596" s="15"/>
      <c r="B596" s="15"/>
      <c r="C596" s="15"/>
      <c r="D596" s="28"/>
      <c r="E596" s="15"/>
      <c r="F596" s="15"/>
      <c r="G596" s="15"/>
      <c r="H596" s="15"/>
      <c r="I596" s="15"/>
      <c r="J596" s="15"/>
    </row>
    <row r="597" spans="1:10" x14ac:dyDescent="0.25">
      <c r="A597" s="18" t="s">
        <v>751</v>
      </c>
      <c r="B597" s="18" t="s">
        <v>10</v>
      </c>
      <c r="C597" s="18" t="s">
        <v>11</v>
      </c>
      <c r="D597" s="30" t="s">
        <v>752</v>
      </c>
      <c r="E597" s="19">
        <f t="shared" ref="E597:J597" si="53">E608</f>
        <v>1</v>
      </c>
      <c r="F597" s="19">
        <f t="shared" si="53"/>
        <v>35812.67</v>
      </c>
      <c r="G597" s="19">
        <f t="shared" si="53"/>
        <v>35812.67</v>
      </c>
      <c r="H597" s="19">
        <f t="shared" si="53"/>
        <v>1</v>
      </c>
      <c r="I597" s="19">
        <f t="shared" si="53"/>
        <v>0</v>
      </c>
      <c r="J597" s="19">
        <f t="shared" si="53"/>
        <v>0</v>
      </c>
    </row>
    <row r="598" spans="1:10" ht="22.5" x14ac:dyDescent="0.25">
      <c r="A598" s="8" t="s">
        <v>753</v>
      </c>
      <c r="B598" s="9" t="s">
        <v>14</v>
      </c>
      <c r="C598" s="9" t="s">
        <v>60</v>
      </c>
      <c r="D598" s="22" t="s">
        <v>754</v>
      </c>
      <c r="E598" s="10">
        <v>1</v>
      </c>
      <c r="F598" s="10">
        <v>14076.73</v>
      </c>
      <c r="G598" s="11">
        <f>ROUND(E598*F598,2)</f>
        <v>14076.73</v>
      </c>
      <c r="H598" s="10">
        <v>1</v>
      </c>
      <c r="I598" s="34">
        <v>0</v>
      </c>
      <c r="J598" s="11">
        <f>ROUND(H598*I598,2)</f>
        <v>0</v>
      </c>
    </row>
    <row r="599" spans="1:10" ht="409.5" x14ac:dyDescent="0.25">
      <c r="A599" s="12"/>
      <c r="B599" s="12"/>
      <c r="C599" s="12"/>
      <c r="D599" s="22" t="s">
        <v>755</v>
      </c>
      <c r="E599" s="12"/>
      <c r="F599" s="12"/>
      <c r="G599" s="12"/>
      <c r="H599" s="12"/>
      <c r="I599" s="12"/>
      <c r="J599" s="12"/>
    </row>
    <row r="600" spans="1:10" ht="22.5" x14ac:dyDescent="0.25">
      <c r="A600" s="8" t="s">
        <v>756</v>
      </c>
      <c r="B600" s="9" t="s">
        <v>14</v>
      </c>
      <c r="C600" s="9" t="s">
        <v>60</v>
      </c>
      <c r="D600" s="22" t="s">
        <v>757</v>
      </c>
      <c r="E600" s="10">
        <v>1</v>
      </c>
      <c r="F600" s="10">
        <v>9899.24</v>
      </c>
      <c r="G600" s="11">
        <f>ROUND(E600*F600,2)</f>
        <v>9899.24</v>
      </c>
      <c r="H600" s="10">
        <v>1</v>
      </c>
      <c r="I600" s="34">
        <v>0</v>
      </c>
      <c r="J600" s="11">
        <f>ROUND(H600*I600,2)</f>
        <v>0</v>
      </c>
    </row>
    <row r="601" spans="1:10" ht="409.5" x14ac:dyDescent="0.25">
      <c r="A601" s="12"/>
      <c r="B601" s="12"/>
      <c r="C601" s="12"/>
      <c r="D601" s="22" t="s">
        <v>758</v>
      </c>
      <c r="E601" s="12"/>
      <c r="F601" s="12"/>
      <c r="G601" s="12"/>
      <c r="H601" s="12"/>
      <c r="I601" s="12"/>
      <c r="J601" s="12"/>
    </row>
    <row r="602" spans="1:10" ht="33.75" x14ac:dyDescent="0.25">
      <c r="A602" s="8" t="s">
        <v>759</v>
      </c>
      <c r="B602" s="9" t="s">
        <v>14</v>
      </c>
      <c r="C602" s="9" t="s">
        <v>60</v>
      </c>
      <c r="D602" s="22" t="s">
        <v>760</v>
      </c>
      <c r="E602" s="10">
        <v>1</v>
      </c>
      <c r="F602" s="10">
        <v>6257.4</v>
      </c>
      <c r="G602" s="11">
        <f>ROUND(E602*F602,2)</f>
        <v>6257.4</v>
      </c>
      <c r="H602" s="10">
        <v>1</v>
      </c>
      <c r="I602" s="34">
        <v>0</v>
      </c>
      <c r="J602" s="11">
        <f>ROUND(H602*I602,2)</f>
        <v>0</v>
      </c>
    </row>
    <row r="603" spans="1:10" ht="315" x14ac:dyDescent="0.25">
      <c r="A603" s="12"/>
      <c r="B603" s="12"/>
      <c r="C603" s="12"/>
      <c r="D603" s="22" t="s">
        <v>761</v>
      </c>
      <c r="E603" s="12"/>
      <c r="F603" s="12"/>
      <c r="G603" s="12"/>
      <c r="H603" s="12"/>
      <c r="I603" s="12"/>
      <c r="J603" s="12"/>
    </row>
    <row r="604" spans="1:10" ht="22.5" x14ac:dyDescent="0.25">
      <c r="A604" s="8" t="s">
        <v>762</v>
      </c>
      <c r="B604" s="9" t="s">
        <v>14</v>
      </c>
      <c r="C604" s="9" t="s">
        <v>60</v>
      </c>
      <c r="D604" s="22" t="s">
        <v>763</v>
      </c>
      <c r="E604" s="10">
        <v>1</v>
      </c>
      <c r="F604" s="10">
        <v>4299.3500000000004</v>
      </c>
      <c r="G604" s="11">
        <f>ROUND(E604*F604,2)</f>
        <v>4299.3500000000004</v>
      </c>
      <c r="H604" s="10">
        <v>1</v>
      </c>
      <c r="I604" s="34">
        <v>0</v>
      </c>
      <c r="J604" s="11">
        <f>ROUND(H604*I604,2)</f>
        <v>0</v>
      </c>
    </row>
    <row r="605" spans="1:10" ht="213.75" x14ac:dyDescent="0.25">
      <c r="A605" s="12"/>
      <c r="B605" s="12"/>
      <c r="C605" s="12"/>
      <c r="D605" s="22" t="s">
        <v>764</v>
      </c>
      <c r="E605" s="12"/>
      <c r="F605" s="12"/>
      <c r="G605" s="12"/>
      <c r="H605" s="12"/>
      <c r="I605" s="12"/>
      <c r="J605" s="12"/>
    </row>
    <row r="606" spans="1:10" ht="22.5" x14ac:dyDescent="0.25">
      <c r="A606" s="8" t="s">
        <v>765</v>
      </c>
      <c r="B606" s="9" t="s">
        <v>14</v>
      </c>
      <c r="C606" s="9" t="s">
        <v>60</v>
      </c>
      <c r="D606" s="22" t="s">
        <v>766</v>
      </c>
      <c r="E606" s="10">
        <v>1</v>
      </c>
      <c r="F606" s="10">
        <v>1279.95</v>
      </c>
      <c r="G606" s="11">
        <f>ROUND(E606*F606,2)</f>
        <v>1279.95</v>
      </c>
      <c r="H606" s="10">
        <v>1</v>
      </c>
      <c r="I606" s="34">
        <v>0</v>
      </c>
      <c r="J606" s="11">
        <f>ROUND(H606*I606,2)</f>
        <v>0</v>
      </c>
    </row>
    <row r="607" spans="1:10" ht="146.25" x14ac:dyDescent="0.25">
      <c r="A607" s="12"/>
      <c r="B607" s="12"/>
      <c r="C607" s="12"/>
      <c r="D607" s="22" t="s">
        <v>767</v>
      </c>
      <c r="E607" s="12"/>
      <c r="F607" s="12"/>
      <c r="G607" s="12"/>
      <c r="H607" s="12"/>
      <c r="I607" s="12"/>
      <c r="J607" s="12"/>
    </row>
    <row r="608" spans="1:10" x14ac:dyDescent="0.25">
      <c r="A608" s="12"/>
      <c r="B608" s="12"/>
      <c r="C608" s="12"/>
      <c r="D608" s="27" t="s">
        <v>768</v>
      </c>
      <c r="E608" s="10">
        <v>1</v>
      </c>
      <c r="F608" s="14">
        <f>G598+G600+G602+G604+G606</f>
        <v>35812.67</v>
      </c>
      <c r="G608" s="14">
        <f>ROUND(E608*F608,2)</f>
        <v>35812.67</v>
      </c>
      <c r="H608" s="10">
        <v>1</v>
      </c>
      <c r="I608" s="14">
        <f>J598+J600+J602+J604+J606</f>
        <v>0</v>
      </c>
      <c r="J608" s="14">
        <f>ROUND(H608*I608,2)</f>
        <v>0</v>
      </c>
    </row>
    <row r="609" spans="1:10" ht="1.1499999999999999" customHeight="1" x14ac:dyDescent="0.25">
      <c r="A609" s="15"/>
      <c r="B609" s="15"/>
      <c r="C609" s="15"/>
      <c r="D609" s="28"/>
      <c r="E609" s="15"/>
      <c r="F609" s="15"/>
      <c r="G609" s="15"/>
      <c r="H609" s="15"/>
      <c r="I609" s="15"/>
      <c r="J609" s="15"/>
    </row>
    <row r="610" spans="1:10" x14ac:dyDescent="0.25">
      <c r="A610" s="18" t="s">
        <v>769</v>
      </c>
      <c r="B610" s="18" t="s">
        <v>10</v>
      </c>
      <c r="C610" s="18" t="s">
        <v>11</v>
      </c>
      <c r="D610" s="30" t="s">
        <v>770</v>
      </c>
      <c r="E610" s="19">
        <f t="shared" ref="E610:J610" si="54">E658</f>
        <v>1</v>
      </c>
      <c r="F610" s="19">
        <f t="shared" si="54"/>
        <v>23076.240000000002</v>
      </c>
      <c r="G610" s="19">
        <f t="shared" si="54"/>
        <v>23076.240000000002</v>
      </c>
      <c r="H610" s="19">
        <f t="shared" si="54"/>
        <v>1</v>
      </c>
      <c r="I610" s="19">
        <f t="shared" si="54"/>
        <v>0</v>
      </c>
      <c r="J610" s="19">
        <f t="shared" si="54"/>
        <v>0</v>
      </c>
    </row>
    <row r="611" spans="1:10" x14ac:dyDescent="0.25">
      <c r="A611" s="20" t="s">
        <v>771</v>
      </c>
      <c r="B611" s="20" t="s">
        <v>10</v>
      </c>
      <c r="C611" s="20" t="s">
        <v>11</v>
      </c>
      <c r="D611" s="31" t="s">
        <v>772</v>
      </c>
      <c r="E611" s="21">
        <f t="shared" ref="E611:J611" si="55">E620</f>
        <v>1</v>
      </c>
      <c r="F611" s="21">
        <f t="shared" si="55"/>
        <v>7069.35</v>
      </c>
      <c r="G611" s="21">
        <f t="shared" si="55"/>
        <v>7069.35</v>
      </c>
      <c r="H611" s="21">
        <f t="shared" si="55"/>
        <v>1</v>
      </c>
      <c r="I611" s="21">
        <f t="shared" si="55"/>
        <v>0</v>
      </c>
      <c r="J611" s="21">
        <f t="shared" si="55"/>
        <v>0</v>
      </c>
    </row>
    <row r="612" spans="1:10" x14ac:dyDescent="0.25">
      <c r="A612" s="8" t="s">
        <v>773</v>
      </c>
      <c r="B612" s="9" t="s">
        <v>14</v>
      </c>
      <c r="C612" s="9" t="s">
        <v>60</v>
      </c>
      <c r="D612" s="22" t="s">
        <v>774</v>
      </c>
      <c r="E612" s="10">
        <v>1</v>
      </c>
      <c r="F612" s="10">
        <v>3366.39</v>
      </c>
      <c r="G612" s="11">
        <f>ROUND(E612*F612,2)</f>
        <v>3366.39</v>
      </c>
      <c r="H612" s="10">
        <v>1</v>
      </c>
      <c r="I612" s="34">
        <v>0</v>
      </c>
      <c r="J612" s="11">
        <f>ROUND(H612*I612,2)</f>
        <v>0</v>
      </c>
    </row>
    <row r="613" spans="1:10" ht="180" x14ac:dyDescent="0.25">
      <c r="A613" s="12"/>
      <c r="B613" s="12"/>
      <c r="C613" s="12"/>
      <c r="D613" s="22" t="s">
        <v>775</v>
      </c>
      <c r="E613" s="12"/>
      <c r="F613" s="12"/>
      <c r="G613" s="12"/>
      <c r="H613" s="12"/>
      <c r="I613" s="12"/>
      <c r="J613" s="12"/>
    </row>
    <row r="614" spans="1:10" ht="22.5" x14ac:dyDescent="0.25">
      <c r="A614" s="8" t="s">
        <v>776</v>
      </c>
      <c r="B614" s="9" t="s">
        <v>14</v>
      </c>
      <c r="C614" s="9" t="s">
        <v>60</v>
      </c>
      <c r="D614" s="22" t="s">
        <v>777</v>
      </c>
      <c r="E614" s="10">
        <v>1</v>
      </c>
      <c r="F614" s="10">
        <v>2835.54</v>
      </c>
      <c r="G614" s="11">
        <f>ROUND(E614*F614,2)</f>
        <v>2835.54</v>
      </c>
      <c r="H614" s="10">
        <v>1</v>
      </c>
      <c r="I614" s="34">
        <v>0</v>
      </c>
      <c r="J614" s="11">
        <f>ROUND(H614*I614,2)</f>
        <v>0</v>
      </c>
    </row>
    <row r="615" spans="1:10" ht="135" x14ac:dyDescent="0.25">
      <c r="A615" s="12"/>
      <c r="B615" s="12"/>
      <c r="C615" s="12"/>
      <c r="D615" s="22" t="s">
        <v>778</v>
      </c>
      <c r="E615" s="12"/>
      <c r="F615" s="12"/>
      <c r="G615" s="12"/>
      <c r="H615" s="12"/>
      <c r="I615" s="12"/>
      <c r="J615" s="12"/>
    </row>
    <row r="616" spans="1:10" ht="22.5" x14ac:dyDescent="0.25">
      <c r="A616" s="8" t="s">
        <v>779</v>
      </c>
      <c r="B616" s="9" t="s">
        <v>14</v>
      </c>
      <c r="C616" s="9" t="s">
        <v>60</v>
      </c>
      <c r="D616" s="22" t="s">
        <v>780</v>
      </c>
      <c r="E616" s="10">
        <v>1</v>
      </c>
      <c r="F616" s="10">
        <v>366.57</v>
      </c>
      <c r="G616" s="11">
        <f>ROUND(E616*F616,2)</f>
        <v>366.57</v>
      </c>
      <c r="H616" s="10">
        <v>1</v>
      </c>
      <c r="I616" s="34">
        <v>0</v>
      </c>
      <c r="J616" s="11">
        <f>ROUND(H616*I616,2)</f>
        <v>0</v>
      </c>
    </row>
    <row r="617" spans="1:10" ht="22.5" x14ac:dyDescent="0.25">
      <c r="A617" s="12"/>
      <c r="B617" s="12"/>
      <c r="C617" s="12"/>
      <c r="D617" s="22" t="s">
        <v>781</v>
      </c>
      <c r="E617" s="12"/>
      <c r="F617" s="12"/>
      <c r="G617" s="12"/>
      <c r="H617" s="12"/>
      <c r="I617" s="12"/>
      <c r="J617" s="12"/>
    </row>
    <row r="618" spans="1:10" ht="22.5" x14ac:dyDescent="0.25">
      <c r="A618" s="8" t="s">
        <v>782</v>
      </c>
      <c r="B618" s="9" t="s">
        <v>14</v>
      </c>
      <c r="C618" s="9" t="s">
        <v>60</v>
      </c>
      <c r="D618" s="22" t="s">
        <v>783</v>
      </c>
      <c r="E618" s="10">
        <v>1</v>
      </c>
      <c r="F618" s="10">
        <v>500.85</v>
      </c>
      <c r="G618" s="11">
        <f>ROUND(E618*F618,2)</f>
        <v>500.85</v>
      </c>
      <c r="H618" s="10">
        <v>1</v>
      </c>
      <c r="I618" s="34">
        <v>0</v>
      </c>
      <c r="J618" s="11">
        <f>ROUND(H618*I618,2)</f>
        <v>0</v>
      </c>
    </row>
    <row r="619" spans="1:10" ht="33.75" x14ac:dyDescent="0.25">
      <c r="A619" s="12"/>
      <c r="B619" s="12"/>
      <c r="C619" s="12"/>
      <c r="D619" s="22" t="s">
        <v>784</v>
      </c>
      <c r="E619" s="12"/>
      <c r="F619" s="12"/>
      <c r="G619" s="12"/>
      <c r="H619" s="12"/>
      <c r="I619" s="12"/>
      <c r="J619" s="12"/>
    </row>
    <row r="620" spans="1:10" x14ac:dyDescent="0.25">
      <c r="A620" s="12"/>
      <c r="B620" s="12"/>
      <c r="C620" s="12"/>
      <c r="D620" s="27" t="s">
        <v>785</v>
      </c>
      <c r="E620" s="10">
        <v>1</v>
      </c>
      <c r="F620" s="14">
        <f>G612+G614+G616+G618</f>
        <v>7069.35</v>
      </c>
      <c r="G620" s="14">
        <f>ROUND(E620*F620,2)</f>
        <v>7069.35</v>
      </c>
      <c r="H620" s="10">
        <v>1</v>
      </c>
      <c r="I620" s="14">
        <f>J612+J614+J616+J618</f>
        <v>0</v>
      </c>
      <c r="J620" s="14">
        <f>ROUND(H620*I620,2)</f>
        <v>0</v>
      </c>
    </row>
    <row r="621" spans="1:10" ht="1.1499999999999999" customHeight="1" x14ac:dyDescent="0.25">
      <c r="A621" s="15"/>
      <c r="B621" s="15"/>
      <c r="C621" s="15"/>
      <c r="D621" s="28"/>
      <c r="E621" s="15"/>
      <c r="F621" s="15"/>
      <c r="G621" s="15"/>
      <c r="H621" s="15"/>
      <c r="I621" s="15"/>
      <c r="J621" s="15"/>
    </row>
    <row r="622" spans="1:10" x14ac:dyDescent="0.25">
      <c r="A622" s="20" t="s">
        <v>786</v>
      </c>
      <c r="B622" s="20" t="s">
        <v>10</v>
      </c>
      <c r="C622" s="20" t="s">
        <v>11</v>
      </c>
      <c r="D622" s="31" t="s">
        <v>787</v>
      </c>
      <c r="E622" s="21">
        <f t="shared" ref="E622:J622" si="56">E639</f>
        <v>1</v>
      </c>
      <c r="F622" s="21">
        <f t="shared" si="56"/>
        <v>7552.91</v>
      </c>
      <c r="G622" s="21">
        <f t="shared" si="56"/>
        <v>7552.91</v>
      </c>
      <c r="H622" s="21">
        <f t="shared" si="56"/>
        <v>1</v>
      </c>
      <c r="I622" s="21">
        <f t="shared" si="56"/>
        <v>0</v>
      </c>
      <c r="J622" s="21">
        <f t="shared" si="56"/>
        <v>0</v>
      </c>
    </row>
    <row r="623" spans="1:10" x14ac:dyDescent="0.25">
      <c r="A623" s="8" t="s">
        <v>788</v>
      </c>
      <c r="B623" s="9" t="s">
        <v>14</v>
      </c>
      <c r="C623" s="9" t="s">
        <v>60</v>
      </c>
      <c r="D623" s="22" t="s">
        <v>789</v>
      </c>
      <c r="E623" s="10">
        <v>1</v>
      </c>
      <c r="F623" s="10">
        <v>3294.08</v>
      </c>
      <c r="G623" s="11">
        <f>ROUND(E623*F623,2)</f>
        <v>3294.08</v>
      </c>
      <c r="H623" s="10">
        <v>1</v>
      </c>
      <c r="I623" s="34">
        <v>0</v>
      </c>
      <c r="J623" s="11">
        <f>ROUND(H623*I623,2)</f>
        <v>0</v>
      </c>
    </row>
    <row r="624" spans="1:10" ht="202.5" x14ac:dyDescent="0.25">
      <c r="A624" s="12"/>
      <c r="B624" s="12"/>
      <c r="C624" s="12"/>
      <c r="D624" s="22" t="s">
        <v>790</v>
      </c>
      <c r="E624" s="12"/>
      <c r="F624" s="12"/>
      <c r="G624" s="12"/>
      <c r="H624" s="12"/>
      <c r="I624" s="12"/>
      <c r="J624" s="12"/>
    </row>
    <row r="625" spans="1:10" ht="22.5" x14ac:dyDescent="0.25">
      <c r="A625" s="8" t="s">
        <v>791</v>
      </c>
      <c r="B625" s="9" t="s">
        <v>14</v>
      </c>
      <c r="C625" s="9" t="s">
        <v>60</v>
      </c>
      <c r="D625" s="22" t="s">
        <v>792</v>
      </c>
      <c r="E625" s="10">
        <v>1</v>
      </c>
      <c r="F625" s="10">
        <v>551.82000000000005</v>
      </c>
      <c r="G625" s="11">
        <f>ROUND(E625*F625,2)</f>
        <v>551.82000000000005</v>
      </c>
      <c r="H625" s="10">
        <v>1</v>
      </c>
      <c r="I625" s="34">
        <v>0</v>
      </c>
      <c r="J625" s="11">
        <f>ROUND(H625*I625,2)</f>
        <v>0</v>
      </c>
    </row>
    <row r="626" spans="1:10" ht="78.75" x14ac:dyDescent="0.25">
      <c r="A626" s="12"/>
      <c r="B626" s="12"/>
      <c r="C626" s="12"/>
      <c r="D626" s="22" t="s">
        <v>793</v>
      </c>
      <c r="E626" s="12"/>
      <c r="F626" s="12"/>
      <c r="G626" s="12"/>
      <c r="H626" s="12"/>
      <c r="I626" s="12"/>
      <c r="J626" s="12"/>
    </row>
    <row r="627" spans="1:10" x14ac:dyDescent="0.25">
      <c r="A627" s="8" t="s">
        <v>794</v>
      </c>
      <c r="B627" s="9" t="s">
        <v>14</v>
      </c>
      <c r="C627" s="9" t="s">
        <v>60</v>
      </c>
      <c r="D627" s="22" t="s">
        <v>795</v>
      </c>
      <c r="E627" s="10">
        <v>1</v>
      </c>
      <c r="F627" s="10">
        <v>286.27999999999997</v>
      </c>
      <c r="G627" s="11">
        <f>ROUND(E627*F627,2)</f>
        <v>286.27999999999997</v>
      </c>
      <c r="H627" s="10">
        <v>1</v>
      </c>
      <c r="I627" s="34">
        <v>0</v>
      </c>
      <c r="J627" s="11">
        <f>ROUND(H627*I627,2)</f>
        <v>0</v>
      </c>
    </row>
    <row r="628" spans="1:10" ht="123.75" x14ac:dyDescent="0.25">
      <c r="A628" s="12"/>
      <c r="B628" s="12"/>
      <c r="C628" s="12"/>
      <c r="D628" s="22" t="s">
        <v>796</v>
      </c>
      <c r="E628" s="12"/>
      <c r="F628" s="12"/>
      <c r="G628" s="12"/>
      <c r="H628" s="12"/>
      <c r="I628" s="12"/>
      <c r="J628" s="12"/>
    </row>
    <row r="629" spans="1:10" ht="22.5" x14ac:dyDescent="0.25">
      <c r="A629" s="8" t="s">
        <v>797</v>
      </c>
      <c r="B629" s="9" t="s">
        <v>14</v>
      </c>
      <c r="C629" s="9" t="s">
        <v>60</v>
      </c>
      <c r="D629" s="22" t="s">
        <v>798</v>
      </c>
      <c r="E629" s="10">
        <v>1</v>
      </c>
      <c r="F629" s="10">
        <v>987.49</v>
      </c>
      <c r="G629" s="11">
        <f>ROUND(E629*F629,2)</f>
        <v>987.49</v>
      </c>
      <c r="H629" s="10">
        <v>1</v>
      </c>
      <c r="I629" s="34">
        <v>0</v>
      </c>
      <c r="J629" s="11">
        <f>ROUND(H629*I629,2)</f>
        <v>0</v>
      </c>
    </row>
    <row r="630" spans="1:10" ht="168.75" x14ac:dyDescent="0.25">
      <c r="A630" s="12"/>
      <c r="B630" s="12"/>
      <c r="C630" s="12"/>
      <c r="D630" s="22" t="s">
        <v>799</v>
      </c>
      <c r="E630" s="12"/>
      <c r="F630" s="12"/>
      <c r="G630" s="12"/>
      <c r="H630" s="12"/>
      <c r="I630" s="12"/>
      <c r="J630" s="12"/>
    </row>
    <row r="631" spans="1:10" ht="22.5" x14ac:dyDescent="0.25">
      <c r="A631" s="8" t="s">
        <v>800</v>
      </c>
      <c r="B631" s="9" t="s">
        <v>14</v>
      </c>
      <c r="C631" s="9" t="s">
        <v>60</v>
      </c>
      <c r="D631" s="22" t="s">
        <v>801</v>
      </c>
      <c r="E631" s="10">
        <v>1</v>
      </c>
      <c r="F631" s="10">
        <v>517.87</v>
      </c>
      <c r="G631" s="11">
        <f>ROUND(E631*F631,2)</f>
        <v>517.87</v>
      </c>
      <c r="H631" s="10">
        <v>1</v>
      </c>
      <c r="I631" s="34">
        <v>0</v>
      </c>
      <c r="J631" s="11">
        <f>ROUND(H631*I631,2)</f>
        <v>0</v>
      </c>
    </row>
    <row r="632" spans="1:10" ht="101.25" x14ac:dyDescent="0.25">
      <c r="A632" s="12"/>
      <c r="B632" s="12"/>
      <c r="C632" s="12"/>
      <c r="D632" s="22" t="s">
        <v>802</v>
      </c>
      <c r="E632" s="12"/>
      <c r="F632" s="12"/>
      <c r="G632" s="12"/>
      <c r="H632" s="12"/>
      <c r="I632" s="12"/>
      <c r="J632" s="12"/>
    </row>
    <row r="633" spans="1:10" x14ac:dyDescent="0.25">
      <c r="A633" s="8" t="s">
        <v>803</v>
      </c>
      <c r="B633" s="9" t="s">
        <v>14</v>
      </c>
      <c r="C633" s="9" t="s">
        <v>60</v>
      </c>
      <c r="D633" s="22" t="s">
        <v>804</v>
      </c>
      <c r="E633" s="10">
        <v>1</v>
      </c>
      <c r="F633" s="10">
        <v>1112.06</v>
      </c>
      <c r="G633" s="11">
        <f>ROUND(E633*F633,2)</f>
        <v>1112.06</v>
      </c>
      <c r="H633" s="10">
        <v>1</v>
      </c>
      <c r="I633" s="34">
        <v>0</v>
      </c>
      <c r="J633" s="11">
        <f>ROUND(H633*I633,2)</f>
        <v>0</v>
      </c>
    </row>
    <row r="634" spans="1:10" ht="33.75" x14ac:dyDescent="0.25">
      <c r="A634" s="12"/>
      <c r="B634" s="12"/>
      <c r="C634" s="12"/>
      <c r="D634" s="22" t="s">
        <v>805</v>
      </c>
      <c r="E634" s="12"/>
      <c r="F634" s="12"/>
      <c r="G634" s="12"/>
      <c r="H634" s="12"/>
      <c r="I634" s="12"/>
      <c r="J634" s="12"/>
    </row>
    <row r="635" spans="1:10" ht="22.5" x14ac:dyDescent="0.25">
      <c r="A635" s="8" t="s">
        <v>806</v>
      </c>
      <c r="B635" s="9" t="s">
        <v>14</v>
      </c>
      <c r="C635" s="9" t="s">
        <v>60</v>
      </c>
      <c r="D635" s="22" t="s">
        <v>807</v>
      </c>
      <c r="E635" s="10">
        <v>1</v>
      </c>
      <c r="F635" s="10">
        <v>467.19</v>
      </c>
      <c r="G635" s="11">
        <f>ROUND(E635*F635,2)</f>
        <v>467.19</v>
      </c>
      <c r="H635" s="10">
        <v>1</v>
      </c>
      <c r="I635" s="34">
        <v>0</v>
      </c>
      <c r="J635" s="11">
        <f>ROUND(H635*I635,2)</f>
        <v>0</v>
      </c>
    </row>
    <row r="636" spans="1:10" ht="45" x14ac:dyDescent="0.25">
      <c r="A636" s="12"/>
      <c r="B636" s="12"/>
      <c r="C636" s="12"/>
      <c r="D636" s="22" t="s">
        <v>808</v>
      </c>
      <c r="E636" s="12"/>
      <c r="F636" s="12"/>
      <c r="G636" s="12"/>
      <c r="H636" s="12"/>
      <c r="I636" s="12"/>
      <c r="J636" s="12"/>
    </row>
    <row r="637" spans="1:10" ht="22.5" x14ac:dyDescent="0.25">
      <c r="A637" s="8" t="s">
        <v>809</v>
      </c>
      <c r="B637" s="9" t="s">
        <v>14</v>
      </c>
      <c r="C637" s="9" t="s">
        <v>60</v>
      </c>
      <c r="D637" s="22" t="s">
        <v>810</v>
      </c>
      <c r="E637" s="10">
        <v>1</v>
      </c>
      <c r="F637" s="10">
        <v>336.12</v>
      </c>
      <c r="G637" s="11">
        <f>ROUND(E637*F637,2)</f>
        <v>336.12</v>
      </c>
      <c r="H637" s="10">
        <v>1</v>
      </c>
      <c r="I637" s="34">
        <v>0</v>
      </c>
      <c r="J637" s="11">
        <f>ROUND(H637*I637,2)</f>
        <v>0</v>
      </c>
    </row>
    <row r="638" spans="1:10" ht="33.75" x14ac:dyDescent="0.25">
      <c r="A638" s="12"/>
      <c r="B638" s="12"/>
      <c r="C638" s="12"/>
      <c r="D638" s="22" t="s">
        <v>811</v>
      </c>
      <c r="E638" s="12"/>
      <c r="F638" s="12"/>
      <c r="G638" s="12"/>
      <c r="H638" s="12"/>
      <c r="I638" s="12"/>
      <c r="J638" s="12"/>
    </row>
    <row r="639" spans="1:10" x14ac:dyDescent="0.25">
      <c r="A639" s="12"/>
      <c r="B639" s="12"/>
      <c r="C639" s="12"/>
      <c r="D639" s="27" t="s">
        <v>812</v>
      </c>
      <c r="E639" s="10">
        <v>1</v>
      </c>
      <c r="F639" s="14">
        <f>G623+G625+G627+G629+G631+G633+G635+G637</f>
        <v>7552.91</v>
      </c>
      <c r="G639" s="14">
        <f>ROUND(E639*F639,2)</f>
        <v>7552.91</v>
      </c>
      <c r="H639" s="10">
        <v>1</v>
      </c>
      <c r="I639" s="14">
        <f>J623+J625+J627+J629+J631+J633+J635+J637</f>
        <v>0</v>
      </c>
      <c r="J639" s="14">
        <f>ROUND(H639*I639,2)</f>
        <v>0</v>
      </c>
    </row>
    <row r="640" spans="1:10" ht="1.1499999999999999" customHeight="1" x14ac:dyDescent="0.25">
      <c r="A640" s="15"/>
      <c r="B640" s="15"/>
      <c r="C640" s="15"/>
      <c r="D640" s="28"/>
      <c r="E640" s="15"/>
      <c r="F640" s="15"/>
      <c r="G640" s="15"/>
      <c r="H640" s="15"/>
      <c r="I640" s="15"/>
      <c r="J640" s="15"/>
    </row>
    <row r="641" spans="1:10" x14ac:dyDescent="0.25">
      <c r="A641" s="20" t="s">
        <v>813</v>
      </c>
      <c r="B641" s="20" t="s">
        <v>10</v>
      </c>
      <c r="C641" s="20" t="s">
        <v>11</v>
      </c>
      <c r="D641" s="31" t="s">
        <v>814</v>
      </c>
      <c r="E641" s="21">
        <f t="shared" ref="E641:J641" si="57">E656</f>
        <v>1</v>
      </c>
      <c r="F641" s="21">
        <f t="shared" si="57"/>
        <v>8453.98</v>
      </c>
      <c r="G641" s="21">
        <f t="shared" si="57"/>
        <v>8453.98</v>
      </c>
      <c r="H641" s="21">
        <f t="shared" si="57"/>
        <v>1</v>
      </c>
      <c r="I641" s="21">
        <f t="shared" si="57"/>
        <v>0</v>
      </c>
      <c r="J641" s="21">
        <f t="shared" si="57"/>
        <v>0</v>
      </c>
    </row>
    <row r="642" spans="1:10" x14ac:dyDescent="0.25">
      <c r="A642" s="8" t="s">
        <v>815</v>
      </c>
      <c r="B642" s="9" t="s">
        <v>14</v>
      </c>
      <c r="C642" s="9" t="s">
        <v>60</v>
      </c>
      <c r="D642" s="22" t="s">
        <v>816</v>
      </c>
      <c r="E642" s="10">
        <v>1</v>
      </c>
      <c r="F642" s="10">
        <v>1206.47</v>
      </c>
      <c r="G642" s="11">
        <f>ROUND(E642*F642,2)</f>
        <v>1206.47</v>
      </c>
      <c r="H642" s="10">
        <v>1</v>
      </c>
      <c r="I642" s="34">
        <v>0</v>
      </c>
      <c r="J642" s="11">
        <f>ROUND(H642*I642,2)</f>
        <v>0</v>
      </c>
    </row>
    <row r="643" spans="1:10" ht="33.75" x14ac:dyDescent="0.25">
      <c r="A643" s="12"/>
      <c r="B643" s="12"/>
      <c r="C643" s="12"/>
      <c r="D643" s="22" t="s">
        <v>817</v>
      </c>
      <c r="E643" s="12"/>
      <c r="F643" s="12"/>
      <c r="G643" s="12"/>
      <c r="H643" s="12"/>
      <c r="I643" s="12"/>
      <c r="J643" s="12"/>
    </row>
    <row r="644" spans="1:10" x14ac:dyDescent="0.25">
      <c r="A644" s="8" t="s">
        <v>818</v>
      </c>
      <c r="B644" s="9" t="s">
        <v>14</v>
      </c>
      <c r="C644" s="9" t="s">
        <v>60</v>
      </c>
      <c r="D644" s="22" t="s">
        <v>819</v>
      </c>
      <c r="E644" s="10">
        <v>4</v>
      </c>
      <c r="F644" s="10">
        <v>589.53</v>
      </c>
      <c r="G644" s="11">
        <f>ROUND(E644*F644,2)</f>
        <v>2358.12</v>
      </c>
      <c r="H644" s="10">
        <v>4</v>
      </c>
      <c r="I644" s="34">
        <v>0</v>
      </c>
      <c r="J644" s="11">
        <f>ROUND(H644*I644,2)</f>
        <v>0</v>
      </c>
    </row>
    <row r="645" spans="1:10" ht="303.75" x14ac:dyDescent="0.25">
      <c r="A645" s="12"/>
      <c r="B645" s="12"/>
      <c r="C645" s="12"/>
      <c r="D645" s="22" t="s">
        <v>820</v>
      </c>
      <c r="E645" s="12"/>
      <c r="F645" s="12"/>
      <c r="G645" s="12"/>
      <c r="H645" s="12"/>
      <c r="I645" s="12"/>
      <c r="J645" s="12"/>
    </row>
    <row r="646" spans="1:10" x14ac:dyDescent="0.25">
      <c r="A646" s="8" t="s">
        <v>821</v>
      </c>
      <c r="B646" s="9" t="s">
        <v>14</v>
      </c>
      <c r="C646" s="9" t="s">
        <v>60</v>
      </c>
      <c r="D646" s="22" t="s">
        <v>822</v>
      </c>
      <c r="E646" s="10">
        <v>1</v>
      </c>
      <c r="F646" s="10">
        <v>262.49</v>
      </c>
      <c r="G646" s="11">
        <f>ROUND(E646*F646,2)</f>
        <v>262.49</v>
      </c>
      <c r="H646" s="10">
        <v>1</v>
      </c>
      <c r="I646" s="34">
        <v>0</v>
      </c>
      <c r="J646" s="11">
        <f>ROUND(H646*I646,2)</f>
        <v>0</v>
      </c>
    </row>
    <row r="647" spans="1:10" ht="33.75" x14ac:dyDescent="0.25">
      <c r="A647" s="12"/>
      <c r="B647" s="12"/>
      <c r="C647" s="12"/>
      <c r="D647" s="22" t="s">
        <v>823</v>
      </c>
      <c r="E647" s="12"/>
      <c r="F647" s="12"/>
      <c r="G647" s="12"/>
      <c r="H647" s="12"/>
      <c r="I647" s="12"/>
      <c r="J647" s="12"/>
    </row>
    <row r="648" spans="1:10" x14ac:dyDescent="0.25">
      <c r="A648" s="8" t="s">
        <v>824</v>
      </c>
      <c r="B648" s="9" t="s">
        <v>14</v>
      </c>
      <c r="C648" s="9" t="s">
        <v>60</v>
      </c>
      <c r="D648" s="22" t="s">
        <v>825</v>
      </c>
      <c r="E648" s="10">
        <v>1</v>
      </c>
      <c r="F648" s="10">
        <v>1492.09</v>
      </c>
      <c r="G648" s="11">
        <f>ROUND(E648*F648,2)</f>
        <v>1492.09</v>
      </c>
      <c r="H648" s="10">
        <v>1</v>
      </c>
      <c r="I648" s="34">
        <v>0</v>
      </c>
      <c r="J648" s="11">
        <f>ROUND(H648*I648,2)</f>
        <v>0</v>
      </c>
    </row>
    <row r="649" spans="1:10" ht="112.5" x14ac:dyDescent="0.25">
      <c r="A649" s="12"/>
      <c r="B649" s="12"/>
      <c r="C649" s="12"/>
      <c r="D649" s="22" t="s">
        <v>826</v>
      </c>
      <c r="E649" s="12"/>
      <c r="F649" s="12"/>
      <c r="G649" s="12"/>
      <c r="H649" s="12"/>
      <c r="I649" s="12"/>
      <c r="J649" s="12"/>
    </row>
    <row r="650" spans="1:10" x14ac:dyDescent="0.25">
      <c r="A650" s="8" t="s">
        <v>827</v>
      </c>
      <c r="B650" s="9" t="s">
        <v>14</v>
      </c>
      <c r="C650" s="9" t="s">
        <v>39</v>
      </c>
      <c r="D650" s="22" t="s">
        <v>828</v>
      </c>
      <c r="E650" s="10">
        <v>1</v>
      </c>
      <c r="F650" s="10">
        <v>458.67</v>
      </c>
      <c r="G650" s="11">
        <f>ROUND(E650*F650,2)</f>
        <v>458.67</v>
      </c>
      <c r="H650" s="10">
        <v>1</v>
      </c>
      <c r="I650" s="34">
        <v>0</v>
      </c>
      <c r="J650" s="11">
        <f>ROUND(H650*I650,2)</f>
        <v>0</v>
      </c>
    </row>
    <row r="651" spans="1:10" ht="67.5" x14ac:dyDescent="0.25">
      <c r="A651" s="12"/>
      <c r="B651" s="12"/>
      <c r="C651" s="12"/>
      <c r="D651" s="22" t="s">
        <v>829</v>
      </c>
      <c r="E651" s="12"/>
      <c r="F651" s="12"/>
      <c r="G651" s="12"/>
      <c r="H651" s="12"/>
      <c r="I651" s="12"/>
      <c r="J651" s="12"/>
    </row>
    <row r="652" spans="1:10" x14ac:dyDescent="0.25">
      <c r="A652" s="8" t="s">
        <v>830</v>
      </c>
      <c r="B652" s="9" t="s">
        <v>14</v>
      </c>
      <c r="C652" s="9" t="s">
        <v>60</v>
      </c>
      <c r="D652" s="22" t="s">
        <v>831</v>
      </c>
      <c r="E652" s="10">
        <v>1</v>
      </c>
      <c r="F652" s="10">
        <v>1659.89</v>
      </c>
      <c r="G652" s="11">
        <f>ROUND(E652*F652,2)</f>
        <v>1659.89</v>
      </c>
      <c r="H652" s="10">
        <v>1</v>
      </c>
      <c r="I652" s="34">
        <v>0</v>
      </c>
      <c r="J652" s="11">
        <f>ROUND(H652*I652,2)</f>
        <v>0</v>
      </c>
    </row>
    <row r="653" spans="1:10" ht="315" x14ac:dyDescent="0.25">
      <c r="A653" s="12"/>
      <c r="B653" s="12"/>
      <c r="C653" s="12"/>
      <c r="D653" s="22" t="s">
        <v>832</v>
      </c>
      <c r="E653" s="12"/>
      <c r="F653" s="12"/>
      <c r="G653" s="12"/>
      <c r="H653" s="12"/>
      <c r="I653" s="12"/>
      <c r="J653" s="12"/>
    </row>
    <row r="654" spans="1:10" x14ac:dyDescent="0.25">
      <c r="A654" s="8" t="s">
        <v>833</v>
      </c>
      <c r="B654" s="9" t="s">
        <v>14</v>
      </c>
      <c r="C654" s="9" t="s">
        <v>39</v>
      </c>
      <c r="D654" s="22" t="s">
        <v>834</v>
      </c>
      <c r="E654" s="10">
        <v>375</v>
      </c>
      <c r="F654" s="10">
        <v>2.71</v>
      </c>
      <c r="G654" s="11">
        <f>ROUND(E654*F654,2)</f>
        <v>1016.25</v>
      </c>
      <c r="H654" s="10">
        <v>375</v>
      </c>
      <c r="I654" s="34">
        <v>0</v>
      </c>
      <c r="J654" s="11">
        <f>ROUND(H654*I654,2)</f>
        <v>0</v>
      </c>
    </row>
    <row r="655" spans="1:10" ht="33.75" x14ac:dyDescent="0.25">
      <c r="A655" s="12"/>
      <c r="B655" s="12"/>
      <c r="C655" s="12"/>
      <c r="D655" s="22" t="s">
        <v>835</v>
      </c>
      <c r="E655" s="12"/>
      <c r="F655" s="12"/>
      <c r="G655" s="12"/>
      <c r="H655" s="12"/>
      <c r="I655" s="12"/>
      <c r="J655" s="12"/>
    </row>
    <row r="656" spans="1:10" x14ac:dyDescent="0.25">
      <c r="A656" s="12"/>
      <c r="B656" s="12"/>
      <c r="C656" s="12"/>
      <c r="D656" s="27" t="s">
        <v>836</v>
      </c>
      <c r="E656" s="10">
        <v>1</v>
      </c>
      <c r="F656" s="14">
        <f>G642+G644+G646+G648+G650+G652+G654</f>
        <v>8453.98</v>
      </c>
      <c r="G656" s="14">
        <f>ROUND(E656*F656,2)</f>
        <v>8453.98</v>
      </c>
      <c r="H656" s="10">
        <v>1</v>
      </c>
      <c r="I656" s="14">
        <f>J642+J644+J646+J648+J650+J652+J654</f>
        <v>0</v>
      </c>
      <c r="J656" s="14">
        <f>ROUND(H656*I656,2)</f>
        <v>0</v>
      </c>
    </row>
    <row r="657" spans="1:10" ht="1.1499999999999999" customHeight="1" x14ac:dyDescent="0.25">
      <c r="A657" s="15"/>
      <c r="B657" s="15"/>
      <c r="C657" s="15"/>
      <c r="D657" s="28"/>
      <c r="E657" s="15"/>
      <c r="F657" s="15"/>
      <c r="G657" s="15"/>
      <c r="H657" s="15"/>
      <c r="I657" s="15"/>
      <c r="J657" s="15"/>
    </row>
    <row r="658" spans="1:10" x14ac:dyDescent="0.25">
      <c r="A658" s="12"/>
      <c r="B658" s="12"/>
      <c r="C658" s="12"/>
      <c r="D658" s="27" t="s">
        <v>837</v>
      </c>
      <c r="E658" s="10">
        <v>1</v>
      </c>
      <c r="F658" s="14">
        <f>G611+G622+G641</f>
        <v>23076.240000000002</v>
      </c>
      <c r="G658" s="14">
        <f>ROUND(E658*F658,2)</f>
        <v>23076.240000000002</v>
      </c>
      <c r="H658" s="10">
        <v>1</v>
      </c>
      <c r="I658" s="14">
        <f>J611+J622+J641</f>
        <v>0</v>
      </c>
      <c r="J658" s="14">
        <f>ROUND(H658*I658,2)</f>
        <v>0</v>
      </c>
    </row>
    <row r="659" spans="1:10" ht="1.1499999999999999" customHeight="1" x14ac:dyDescent="0.25">
      <c r="A659" s="15"/>
      <c r="B659" s="15"/>
      <c r="C659" s="15"/>
      <c r="D659" s="28"/>
      <c r="E659" s="15"/>
      <c r="F659" s="15"/>
      <c r="G659" s="15"/>
      <c r="H659" s="15"/>
      <c r="I659" s="15"/>
      <c r="J659" s="15"/>
    </row>
    <row r="660" spans="1:10" x14ac:dyDescent="0.25">
      <c r="A660" s="18" t="s">
        <v>838</v>
      </c>
      <c r="B660" s="18" t="s">
        <v>10</v>
      </c>
      <c r="C660" s="18" t="s">
        <v>11</v>
      </c>
      <c r="D660" s="30" t="s">
        <v>839</v>
      </c>
      <c r="E660" s="19">
        <f t="shared" ref="E660:J660" si="58">E663</f>
        <v>1</v>
      </c>
      <c r="F660" s="19">
        <f t="shared" si="58"/>
        <v>22570.19</v>
      </c>
      <c r="G660" s="19">
        <f t="shared" si="58"/>
        <v>22570.19</v>
      </c>
      <c r="H660" s="19">
        <f t="shared" si="58"/>
        <v>1</v>
      </c>
      <c r="I660" s="19">
        <f t="shared" si="58"/>
        <v>0</v>
      </c>
      <c r="J660" s="19">
        <f t="shared" si="58"/>
        <v>0</v>
      </c>
    </row>
    <row r="661" spans="1:10" ht="22.5" x14ac:dyDescent="0.25">
      <c r="A661" s="8" t="s">
        <v>840</v>
      </c>
      <c r="B661" s="9" t="s">
        <v>14</v>
      </c>
      <c r="C661" s="9" t="s">
        <v>60</v>
      </c>
      <c r="D661" s="22" t="s">
        <v>841</v>
      </c>
      <c r="E661" s="10">
        <v>1</v>
      </c>
      <c r="F661" s="10">
        <v>22570.19</v>
      </c>
      <c r="G661" s="11">
        <f>ROUND(E661*F661,2)</f>
        <v>22570.19</v>
      </c>
      <c r="H661" s="10">
        <v>1</v>
      </c>
      <c r="I661" s="34">
        <v>0</v>
      </c>
      <c r="J661" s="11">
        <f>ROUND(H661*I661,2)</f>
        <v>0</v>
      </c>
    </row>
    <row r="662" spans="1:10" ht="123.75" x14ac:dyDescent="0.25">
      <c r="A662" s="12"/>
      <c r="B662" s="12"/>
      <c r="C662" s="12"/>
      <c r="D662" s="22" t="s">
        <v>842</v>
      </c>
      <c r="E662" s="12"/>
      <c r="F662" s="12"/>
      <c r="G662" s="12"/>
      <c r="H662" s="12"/>
      <c r="I662" s="12"/>
      <c r="J662" s="12"/>
    </row>
    <row r="663" spans="1:10" x14ac:dyDescent="0.25">
      <c r="A663" s="12"/>
      <c r="B663" s="12"/>
      <c r="C663" s="12"/>
      <c r="D663" s="27" t="s">
        <v>843</v>
      </c>
      <c r="E663" s="10">
        <v>1</v>
      </c>
      <c r="F663" s="14">
        <f>G661</f>
        <v>22570.19</v>
      </c>
      <c r="G663" s="14">
        <f>ROUND(E663*F663,2)</f>
        <v>22570.19</v>
      </c>
      <c r="H663" s="10">
        <v>1</v>
      </c>
      <c r="I663" s="14">
        <f>J661</f>
        <v>0</v>
      </c>
      <c r="J663" s="14">
        <f>ROUND(H663*I663,2)</f>
        <v>0</v>
      </c>
    </row>
    <row r="664" spans="1:10" ht="1.1499999999999999" customHeight="1" x14ac:dyDescent="0.25">
      <c r="A664" s="15"/>
      <c r="B664" s="15"/>
      <c r="C664" s="15"/>
      <c r="D664" s="28"/>
      <c r="E664" s="15"/>
      <c r="F664" s="15"/>
      <c r="G664" s="15"/>
      <c r="H664" s="15"/>
      <c r="I664" s="15"/>
      <c r="J664" s="15"/>
    </row>
    <row r="665" spans="1:10" x14ac:dyDescent="0.25">
      <c r="A665" s="18" t="s">
        <v>844</v>
      </c>
      <c r="B665" s="18" t="s">
        <v>10</v>
      </c>
      <c r="C665" s="18" t="s">
        <v>11</v>
      </c>
      <c r="D665" s="30" t="s">
        <v>845</v>
      </c>
      <c r="E665" s="19">
        <f t="shared" ref="E665:J665" si="59">E668</f>
        <v>1</v>
      </c>
      <c r="F665" s="19">
        <f t="shared" si="59"/>
        <v>27957.85</v>
      </c>
      <c r="G665" s="19">
        <f t="shared" si="59"/>
        <v>27957.85</v>
      </c>
      <c r="H665" s="19">
        <f t="shared" si="59"/>
        <v>1</v>
      </c>
      <c r="I665" s="19">
        <f t="shared" si="59"/>
        <v>0</v>
      </c>
      <c r="J665" s="19">
        <f t="shared" si="59"/>
        <v>0</v>
      </c>
    </row>
    <row r="666" spans="1:10" ht="22.5" x14ac:dyDescent="0.25">
      <c r="A666" s="8" t="s">
        <v>846</v>
      </c>
      <c r="B666" s="9" t="s">
        <v>14</v>
      </c>
      <c r="C666" s="9" t="s">
        <v>60</v>
      </c>
      <c r="D666" s="22" t="s">
        <v>847</v>
      </c>
      <c r="E666" s="10">
        <v>1</v>
      </c>
      <c r="F666" s="10">
        <v>27957.85</v>
      </c>
      <c r="G666" s="11">
        <f>ROUND(E666*F666,2)</f>
        <v>27957.85</v>
      </c>
      <c r="H666" s="10">
        <v>1</v>
      </c>
      <c r="I666" s="34">
        <v>0</v>
      </c>
      <c r="J666" s="11">
        <f>ROUND(H666*I666,2)</f>
        <v>0</v>
      </c>
    </row>
    <row r="667" spans="1:10" ht="409.5" x14ac:dyDescent="0.25">
      <c r="A667" s="12"/>
      <c r="B667" s="12"/>
      <c r="C667" s="12"/>
      <c r="D667" s="22" t="s">
        <v>848</v>
      </c>
      <c r="E667" s="12"/>
      <c r="F667" s="12"/>
      <c r="G667" s="12"/>
      <c r="H667" s="12"/>
      <c r="I667" s="12"/>
      <c r="J667" s="12"/>
    </row>
    <row r="668" spans="1:10" x14ac:dyDescent="0.25">
      <c r="A668" s="12"/>
      <c r="B668" s="12"/>
      <c r="C668" s="12"/>
      <c r="D668" s="27" t="s">
        <v>849</v>
      </c>
      <c r="E668" s="10">
        <v>1</v>
      </c>
      <c r="F668" s="14">
        <f>G666</f>
        <v>27957.85</v>
      </c>
      <c r="G668" s="14">
        <f>ROUND(E668*F668,2)</f>
        <v>27957.85</v>
      </c>
      <c r="H668" s="10">
        <v>1</v>
      </c>
      <c r="I668" s="14">
        <f>J666</f>
        <v>0</v>
      </c>
      <c r="J668" s="14">
        <f>ROUND(H668*I668,2)</f>
        <v>0</v>
      </c>
    </row>
    <row r="669" spans="1:10" ht="1.1499999999999999" customHeight="1" x14ac:dyDescent="0.25">
      <c r="A669" s="15"/>
      <c r="B669" s="15"/>
      <c r="C669" s="15"/>
      <c r="D669" s="28"/>
      <c r="E669" s="15"/>
      <c r="F669" s="15"/>
      <c r="G669" s="15"/>
      <c r="H669" s="15"/>
      <c r="I669" s="15"/>
      <c r="J669" s="15"/>
    </row>
    <row r="670" spans="1:10" x14ac:dyDescent="0.25">
      <c r="A670" s="18" t="s">
        <v>850</v>
      </c>
      <c r="B670" s="18" t="s">
        <v>10</v>
      </c>
      <c r="C670" s="18" t="s">
        <v>11</v>
      </c>
      <c r="D670" s="30" t="s">
        <v>851</v>
      </c>
      <c r="E670" s="19">
        <f t="shared" ref="E670:J670" si="60">E775</f>
        <v>1</v>
      </c>
      <c r="F670" s="19">
        <f t="shared" si="60"/>
        <v>109254.38</v>
      </c>
      <c r="G670" s="19">
        <f t="shared" si="60"/>
        <v>109254.38</v>
      </c>
      <c r="H670" s="19">
        <f t="shared" si="60"/>
        <v>1</v>
      </c>
      <c r="I670" s="19">
        <f t="shared" si="60"/>
        <v>0</v>
      </c>
      <c r="J670" s="19">
        <f t="shared" si="60"/>
        <v>0</v>
      </c>
    </row>
    <row r="671" spans="1:10" x14ac:dyDescent="0.25">
      <c r="A671" s="8" t="s">
        <v>852</v>
      </c>
      <c r="B671" s="9" t="s">
        <v>14</v>
      </c>
      <c r="C671" s="9" t="s">
        <v>60</v>
      </c>
      <c r="D671" s="22" t="s">
        <v>853</v>
      </c>
      <c r="E671" s="10">
        <v>1</v>
      </c>
      <c r="F671" s="10">
        <v>4640.82</v>
      </c>
      <c r="G671" s="11">
        <f>ROUND(E671*F671,2)</f>
        <v>4640.82</v>
      </c>
      <c r="H671" s="10">
        <v>1</v>
      </c>
      <c r="I671" s="34">
        <v>0</v>
      </c>
      <c r="J671" s="11">
        <f>ROUND(H671*I671,2)</f>
        <v>0</v>
      </c>
    </row>
    <row r="672" spans="1:10" ht="409.5" x14ac:dyDescent="0.25">
      <c r="A672" s="12"/>
      <c r="B672" s="12"/>
      <c r="C672" s="12"/>
      <c r="D672" s="22" t="s">
        <v>854</v>
      </c>
      <c r="E672" s="12"/>
      <c r="F672" s="12"/>
      <c r="G672" s="12"/>
      <c r="H672" s="12"/>
      <c r="I672" s="12"/>
      <c r="J672" s="12"/>
    </row>
    <row r="673" spans="1:10" ht="22.5" x14ac:dyDescent="0.25">
      <c r="A673" s="8" t="s">
        <v>855</v>
      </c>
      <c r="B673" s="9" t="s">
        <v>14</v>
      </c>
      <c r="C673" s="9" t="s">
        <v>39</v>
      </c>
      <c r="D673" s="22" t="s">
        <v>856</v>
      </c>
      <c r="E673" s="10">
        <v>50</v>
      </c>
      <c r="F673" s="10">
        <v>12.12</v>
      </c>
      <c r="G673" s="11">
        <f>ROUND(E673*F673,2)</f>
        <v>606</v>
      </c>
      <c r="H673" s="10">
        <v>50</v>
      </c>
      <c r="I673" s="34">
        <v>0</v>
      </c>
      <c r="J673" s="11">
        <f>ROUND(H673*I673,2)</f>
        <v>0</v>
      </c>
    </row>
    <row r="674" spans="1:10" ht="123.75" x14ac:dyDescent="0.25">
      <c r="A674" s="12"/>
      <c r="B674" s="12"/>
      <c r="C674" s="12"/>
      <c r="D674" s="22" t="s">
        <v>857</v>
      </c>
      <c r="E674" s="12"/>
      <c r="F674" s="12"/>
      <c r="G674" s="12"/>
      <c r="H674" s="12"/>
      <c r="I674" s="12"/>
      <c r="J674" s="12"/>
    </row>
    <row r="675" spans="1:10" x14ac:dyDescent="0.25">
      <c r="A675" s="8" t="s">
        <v>858</v>
      </c>
      <c r="B675" s="9" t="s">
        <v>14</v>
      </c>
      <c r="C675" s="9" t="s">
        <v>60</v>
      </c>
      <c r="D675" s="22" t="s">
        <v>859</v>
      </c>
      <c r="E675" s="10">
        <v>1</v>
      </c>
      <c r="F675" s="10">
        <v>979.37</v>
      </c>
      <c r="G675" s="11">
        <f>ROUND(E675*F675,2)</f>
        <v>979.37</v>
      </c>
      <c r="H675" s="10">
        <v>1</v>
      </c>
      <c r="I675" s="34">
        <v>0</v>
      </c>
      <c r="J675" s="11">
        <f>ROUND(H675*I675,2)</f>
        <v>0</v>
      </c>
    </row>
    <row r="676" spans="1:10" ht="303.75" x14ac:dyDescent="0.25">
      <c r="A676" s="12"/>
      <c r="B676" s="12"/>
      <c r="C676" s="12"/>
      <c r="D676" s="22" t="s">
        <v>860</v>
      </c>
      <c r="E676" s="12"/>
      <c r="F676" s="12"/>
      <c r="G676" s="12"/>
      <c r="H676" s="12"/>
      <c r="I676" s="12"/>
      <c r="J676" s="12"/>
    </row>
    <row r="677" spans="1:10" x14ac:dyDescent="0.25">
      <c r="A677" s="8" t="s">
        <v>861</v>
      </c>
      <c r="B677" s="9" t="s">
        <v>14</v>
      </c>
      <c r="C677" s="9" t="s">
        <v>39</v>
      </c>
      <c r="D677" s="22" t="s">
        <v>862</v>
      </c>
      <c r="E677" s="10">
        <v>500</v>
      </c>
      <c r="F677" s="10">
        <v>10.84</v>
      </c>
      <c r="G677" s="11">
        <f>ROUND(E677*F677,2)</f>
        <v>5420</v>
      </c>
      <c r="H677" s="10">
        <v>500</v>
      </c>
      <c r="I677" s="34">
        <v>0</v>
      </c>
      <c r="J677" s="11">
        <f>ROUND(H677*I677,2)</f>
        <v>0</v>
      </c>
    </row>
    <row r="678" spans="1:10" ht="191.25" x14ac:dyDescent="0.25">
      <c r="A678" s="12"/>
      <c r="B678" s="12"/>
      <c r="C678" s="12"/>
      <c r="D678" s="22" t="s">
        <v>863</v>
      </c>
      <c r="E678" s="12"/>
      <c r="F678" s="12"/>
      <c r="G678" s="12"/>
      <c r="H678" s="12"/>
      <c r="I678" s="12"/>
      <c r="J678" s="12"/>
    </row>
    <row r="679" spans="1:10" x14ac:dyDescent="0.25">
      <c r="A679" s="8" t="s">
        <v>864</v>
      </c>
      <c r="B679" s="9" t="s">
        <v>14</v>
      </c>
      <c r="C679" s="9" t="s">
        <v>39</v>
      </c>
      <c r="D679" s="22" t="s">
        <v>865</v>
      </c>
      <c r="E679" s="10">
        <v>450</v>
      </c>
      <c r="F679" s="10">
        <v>10.54</v>
      </c>
      <c r="G679" s="11">
        <f>ROUND(E679*F679,2)</f>
        <v>4743</v>
      </c>
      <c r="H679" s="10">
        <v>450</v>
      </c>
      <c r="I679" s="34">
        <v>0</v>
      </c>
      <c r="J679" s="11">
        <f>ROUND(H679*I679,2)</f>
        <v>0</v>
      </c>
    </row>
    <row r="680" spans="1:10" ht="33.75" x14ac:dyDescent="0.25">
      <c r="A680" s="12"/>
      <c r="B680" s="12"/>
      <c r="C680" s="12"/>
      <c r="D680" s="22" t="s">
        <v>866</v>
      </c>
      <c r="E680" s="12"/>
      <c r="F680" s="12"/>
      <c r="G680" s="12"/>
      <c r="H680" s="12"/>
      <c r="I680" s="12"/>
      <c r="J680" s="12"/>
    </row>
    <row r="681" spans="1:10" ht="22.5" x14ac:dyDescent="0.25">
      <c r="A681" s="8" t="s">
        <v>867</v>
      </c>
      <c r="B681" s="9" t="s">
        <v>14</v>
      </c>
      <c r="C681" s="9" t="s">
        <v>60</v>
      </c>
      <c r="D681" s="22" t="s">
        <v>868</v>
      </c>
      <c r="E681" s="10">
        <v>6</v>
      </c>
      <c r="F681" s="10">
        <v>83.01</v>
      </c>
      <c r="G681" s="11">
        <f>ROUND(E681*F681,2)</f>
        <v>498.06</v>
      </c>
      <c r="H681" s="10">
        <v>6</v>
      </c>
      <c r="I681" s="34">
        <v>0</v>
      </c>
      <c r="J681" s="11">
        <f>ROUND(H681*I681,2)</f>
        <v>0</v>
      </c>
    </row>
    <row r="682" spans="1:10" ht="101.25" x14ac:dyDescent="0.25">
      <c r="A682" s="12"/>
      <c r="B682" s="12"/>
      <c r="C682" s="12"/>
      <c r="D682" s="22" t="s">
        <v>869</v>
      </c>
      <c r="E682" s="12"/>
      <c r="F682" s="12"/>
      <c r="G682" s="12"/>
      <c r="H682" s="12"/>
      <c r="I682" s="12"/>
      <c r="J682" s="12"/>
    </row>
    <row r="683" spans="1:10" x14ac:dyDescent="0.25">
      <c r="A683" s="8" t="s">
        <v>870</v>
      </c>
      <c r="B683" s="9" t="s">
        <v>14</v>
      </c>
      <c r="C683" s="9" t="s">
        <v>60</v>
      </c>
      <c r="D683" s="22" t="s">
        <v>871</v>
      </c>
      <c r="E683" s="10">
        <v>3</v>
      </c>
      <c r="F683" s="10">
        <v>118.51</v>
      </c>
      <c r="G683" s="11">
        <f>ROUND(E683*F683,2)</f>
        <v>355.53</v>
      </c>
      <c r="H683" s="10">
        <v>3</v>
      </c>
      <c r="I683" s="34">
        <v>0</v>
      </c>
      <c r="J683" s="11">
        <f>ROUND(H683*I683,2)</f>
        <v>0</v>
      </c>
    </row>
    <row r="684" spans="1:10" ht="258.75" x14ac:dyDescent="0.25">
      <c r="A684" s="12"/>
      <c r="B684" s="12"/>
      <c r="C684" s="12"/>
      <c r="D684" s="22" t="s">
        <v>872</v>
      </c>
      <c r="E684" s="12"/>
      <c r="F684" s="12"/>
      <c r="G684" s="12"/>
      <c r="H684" s="12"/>
      <c r="I684" s="12"/>
      <c r="J684" s="12"/>
    </row>
    <row r="685" spans="1:10" ht="22.5" x14ac:dyDescent="0.25">
      <c r="A685" s="8" t="s">
        <v>873</v>
      </c>
      <c r="B685" s="9" t="s">
        <v>14</v>
      </c>
      <c r="C685" s="9" t="s">
        <v>60</v>
      </c>
      <c r="D685" s="22" t="s">
        <v>874</v>
      </c>
      <c r="E685" s="10">
        <v>2</v>
      </c>
      <c r="F685" s="10">
        <v>191.82</v>
      </c>
      <c r="G685" s="11">
        <f>ROUND(E685*F685,2)</f>
        <v>383.64</v>
      </c>
      <c r="H685" s="10">
        <v>2</v>
      </c>
      <c r="I685" s="34">
        <v>0</v>
      </c>
      <c r="J685" s="11">
        <f>ROUND(H685*I685,2)</f>
        <v>0</v>
      </c>
    </row>
    <row r="686" spans="1:10" ht="270" x14ac:dyDescent="0.25">
      <c r="A686" s="12"/>
      <c r="B686" s="12"/>
      <c r="C686" s="12"/>
      <c r="D686" s="22" t="s">
        <v>875</v>
      </c>
      <c r="E686" s="12"/>
      <c r="F686" s="12"/>
      <c r="G686" s="12"/>
      <c r="H686" s="12"/>
      <c r="I686" s="12"/>
      <c r="J686" s="12"/>
    </row>
    <row r="687" spans="1:10" x14ac:dyDescent="0.25">
      <c r="A687" s="8" t="s">
        <v>876</v>
      </c>
      <c r="B687" s="9" t="s">
        <v>14</v>
      </c>
      <c r="C687" s="9" t="s">
        <v>60</v>
      </c>
      <c r="D687" s="22" t="s">
        <v>877</v>
      </c>
      <c r="E687" s="10">
        <v>4</v>
      </c>
      <c r="F687" s="10">
        <v>180.76</v>
      </c>
      <c r="G687" s="11">
        <f>ROUND(E687*F687,2)</f>
        <v>723.04</v>
      </c>
      <c r="H687" s="10">
        <v>4</v>
      </c>
      <c r="I687" s="34">
        <v>0</v>
      </c>
      <c r="J687" s="11">
        <f>ROUND(H687*I687,2)</f>
        <v>0</v>
      </c>
    </row>
    <row r="688" spans="1:10" ht="225" x14ac:dyDescent="0.25">
      <c r="A688" s="12"/>
      <c r="B688" s="12"/>
      <c r="C688" s="12"/>
      <c r="D688" s="22" t="s">
        <v>878</v>
      </c>
      <c r="E688" s="12"/>
      <c r="F688" s="12"/>
      <c r="G688" s="12"/>
      <c r="H688" s="12"/>
      <c r="I688" s="12"/>
      <c r="J688" s="12"/>
    </row>
    <row r="689" spans="1:10" x14ac:dyDescent="0.25">
      <c r="A689" s="8" t="s">
        <v>879</v>
      </c>
      <c r="B689" s="9" t="s">
        <v>14</v>
      </c>
      <c r="C689" s="9" t="s">
        <v>60</v>
      </c>
      <c r="D689" s="22" t="s">
        <v>880</v>
      </c>
      <c r="E689" s="10">
        <v>3</v>
      </c>
      <c r="F689" s="10">
        <v>153.68</v>
      </c>
      <c r="G689" s="11">
        <f>ROUND(E689*F689,2)</f>
        <v>461.04</v>
      </c>
      <c r="H689" s="10">
        <v>3</v>
      </c>
      <c r="I689" s="34">
        <v>0</v>
      </c>
      <c r="J689" s="11">
        <f>ROUND(H689*I689,2)</f>
        <v>0</v>
      </c>
    </row>
    <row r="690" spans="1:10" ht="180" x14ac:dyDescent="0.25">
      <c r="A690" s="12"/>
      <c r="B690" s="12"/>
      <c r="C690" s="12"/>
      <c r="D690" s="22" t="s">
        <v>881</v>
      </c>
      <c r="E690" s="12"/>
      <c r="F690" s="12"/>
      <c r="G690" s="12"/>
      <c r="H690" s="12"/>
      <c r="I690" s="12"/>
      <c r="J690" s="12"/>
    </row>
    <row r="691" spans="1:10" x14ac:dyDescent="0.25">
      <c r="A691" s="8" t="s">
        <v>882</v>
      </c>
      <c r="B691" s="9" t="s">
        <v>14</v>
      </c>
      <c r="C691" s="9" t="s">
        <v>60</v>
      </c>
      <c r="D691" s="22" t="s">
        <v>883</v>
      </c>
      <c r="E691" s="10">
        <v>1</v>
      </c>
      <c r="F691" s="10">
        <v>109.86</v>
      </c>
      <c r="G691" s="11">
        <f>ROUND(E691*F691,2)</f>
        <v>109.86</v>
      </c>
      <c r="H691" s="10">
        <v>1</v>
      </c>
      <c r="I691" s="34">
        <v>0</v>
      </c>
      <c r="J691" s="11">
        <f>ROUND(H691*I691,2)</f>
        <v>0</v>
      </c>
    </row>
    <row r="692" spans="1:10" ht="258.75" x14ac:dyDescent="0.25">
      <c r="A692" s="12"/>
      <c r="B692" s="12"/>
      <c r="C692" s="12"/>
      <c r="D692" s="22" t="s">
        <v>884</v>
      </c>
      <c r="E692" s="12"/>
      <c r="F692" s="12"/>
      <c r="G692" s="12"/>
      <c r="H692" s="12"/>
      <c r="I692" s="12"/>
      <c r="J692" s="12"/>
    </row>
    <row r="693" spans="1:10" ht="22.5" x14ac:dyDescent="0.25">
      <c r="A693" s="8" t="s">
        <v>885</v>
      </c>
      <c r="B693" s="9" t="s">
        <v>14</v>
      </c>
      <c r="C693" s="9" t="s">
        <v>60</v>
      </c>
      <c r="D693" s="22" t="s">
        <v>886</v>
      </c>
      <c r="E693" s="10">
        <v>1</v>
      </c>
      <c r="F693" s="10">
        <v>1022.63</v>
      </c>
      <c r="G693" s="11">
        <f>ROUND(E693*F693,2)</f>
        <v>1022.63</v>
      </c>
      <c r="H693" s="10">
        <v>1</v>
      </c>
      <c r="I693" s="34">
        <v>0</v>
      </c>
      <c r="J693" s="11">
        <f>ROUND(H693*I693,2)</f>
        <v>0</v>
      </c>
    </row>
    <row r="694" spans="1:10" ht="56.25" x14ac:dyDescent="0.25">
      <c r="A694" s="12"/>
      <c r="B694" s="12"/>
      <c r="C694" s="12"/>
      <c r="D694" s="22" t="s">
        <v>887</v>
      </c>
      <c r="E694" s="12"/>
      <c r="F694" s="12"/>
      <c r="G694" s="12"/>
      <c r="H694" s="12"/>
      <c r="I694" s="12"/>
      <c r="J694" s="12"/>
    </row>
    <row r="695" spans="1:10" x14ac:dyDescent="0.25">
      <c r="A695" s="8" t="s">
        <v>888</v>
      </c>
      <c r="B695" s="9" t="s">
        <v>14</v>
      </c>
      <c r="C695" s="9" t="s">
        <v>60</v>
      </c>
      <c r="D695" s="22" t="s">
        <v>889</v>
      </c>
      <c r="E695" s="10">
        <v>1</v>
      </c>
      <c r="F695" s="10">
        <v>1186.55</v>
      </c>
      <c r="G695" s="11">
        <f>ROUND(E695*F695,2)</f>
        <v>1186.55</v>
      </c>
      <c r="H695" s="10">
        <v>1</v>
      </c>
      <c r="I695" s="34">
        <v>0</v>
      </c>
      <c r="J695" s="11">
        <f>ROUND(H695*I695,2)</f>
        <v>0</v>
      </c>
    </row>
    <row r="696" spans="1:10" ht="22.5" x14ac:dyDescent="0.25">
      <c r="A696" s="12"/>
      <c r="B696" s="12"/>
      <c r="C696" s="12"/>
      <c r="D696" s="22" t="s">
        <v>890</v>
      </c>
      <c r="E696" s="12"/>
      <c r="F696" s="12"/>
      <c r="G696" s="12"/>
      <c r="H696" s="12"/>
      <c r="I696" s="12"/>
      <c r="J696" s="12"/>
    </row>
    <row r="697" spans="1:10" ht="22.5" x14ac:dyDescent="0.25">
      <c r="A697" s="8" t="s">
        <v>891</v>
      </c>
      <c r="B697" s="9" t="s">
        <v>14</v>
      </c>
      <c r="C697" s="9" t="s">
        <v>39</v>
      </c>
      <c r="D697" s="22" t="s">
        <v>892</v>
      </c>
      <c r="E697" s="10">
        <v>1</v>
      </c>
      <c r="F697" s="10">
        <v>10.44</v>
      </c>
      <c r="G697" s="11">
        <f>ROUND(E697*F697,2)</f>
        <v>10.44</v>
      </c>
      <c r="H697" s="10">
        <v>1</v>
      </c>
      <c r="I697" s="34">
        <v>0</v>
      </c>
      <c r="J697" s="11">
        <f>ROUND(H697*I697,2)</f>
        <v>0</v>
      </c>
    </row>
    <row r="698" spans="1:10" ht="168.75" x14ac:dyDescent="0.25">
      <c r="A698" s="12"/>
      <c r="B698" s="12"/>
      <c r="C698" s="12"/>
      <c r="D698" s="22" t="s">
        <v>893</v>
      </c>
      <c r="E698" s="12"/>
      <c r="F698" s="12"/>
      <c r="G698" s="12"/>
      <c r="H698" s="12"/>
      <c r="I698" s="12"/>
      <c r="J698" s="12"/>
    </row>
    <row r="699" spans="1:10" ht="22.5" x14ac:dyDescent="0.25">
      <c r="A699" s="8" t="s">
        <v>894</v>
      </c>
      <c r="B699" s="9" t="s">
        <v>14</v>
      </c>
      <c r="C699" s="9" t="s">
        <v>60</v>
      </c>
      <c r="D699" s="22" t="s">
        <v>895</v>
      </c>
      <c r="E699" s="10">
        <v>1</v>
      </c>
      <c r="F699" s="10">
        <v>1203.94</v>
      </c>
      <c r="G699" s="11">
        <f>ROUND(E699*F699,2)</f>
        <v>1203.94</v>
      </c>
      <c r="H699" s="10">
        <v>1</v>
      </c>
      <c r="I699" s="34">
        <v>0</v>
      </c>
      <c r="J699" s="11">
        <f>ROUND(H699*I699,2)</f>
        <v>0</v>
      </c>
    </row>
    <row r="700" spans="1:10" ht="213.75" x14ac:dyDescent="0.25">
      <c r="A700" s="12"/>
      <c r="B700" s="12"/>
      <c r="C700" s="12"/>
      <c r="D700" s="22" t="s">
        <v>896</v>
      </c>
      <c r="E700" s="12"/>
      <c r="F700" s="12"/>
      <c r="G700" s="12"/>
      <c r="H700" s="12"/>
      <c r="I700" s="12"/>
      <c r="J700" s="12"/>
    </row>
    <row r="701" spans="1:10" x14ac:dyDescent="0.25">
      <c r="A701" s="8" t="s">
        <v>897</v>
      </c>
      <c r="B701" s="9" t="s">
        <v>14</v>
      </c>
      <c r="C701" s="9" t="s">
        <v>60</v>
      </c>
      <c r="D701" s="22" t="s">
        <v>898</v>
      </c>
      <c r="E701" s="10">
        <v>1</v>
      </c>
      <c r="F701" s="10">
        <v>218.91</v>
      </c>
      <c r="G701" s="11">
        <f>ROUND(E701*F701,2)</f>
        <v>218.91</v>
      </c>
      <c r="H701" s="10">
        <v>1</v>
      </c>
      <c r="I701" s="34">
        <v>0</v>
      </c>
      <c r="J701" s="11">
        <f>ROUND(H701*I701,2)</f>
        <v>0</v>
      </c>
    </row>
    <row r="702" spans="1:10" x14ac:dyDescent="0.25">
      <c r="A702" s="12"/>
      <c r="B702" s="12"/>
      <c r="C702" s="12"/>
      <c r="D702" s="22" t="s">
        <v>898</v>
      </c>
      <c r="E702" s="12"/>
      <c r="F702" s="12"/>
      <c r="G702" s="12"/>
      <c r="H702" s="12"/>
      <c r="I702" s="12"/>
      <c r="J702" s="12"/>
    </row>
    <row r="703" spans="1:10" x14ac:dyDescent="0.25">
      <c r="A703" s="8" t="s">
        <v>899</v>
      </c>
      <c r="B703" s="9" t="s">
        <v>14</v>
      </c>
      <c r="C703" s="9" t="s">
        <v>39</v>
      </c>
      <c r="D703" s="22" t="s">
        <v>900</v>
      </c>
      <c r="E703" s="10">
        <v>350</v>
      </c>
      <c r="F703" s="10">
        <v>16.62</v>
      </c>
      <c r="G703" s="11">
        <f>ROUND(E703*F703,2)</f>
        <v>5817</v>
      </c>
      <c r="H703" s="10">
        <v>350</v>
      </c>
      <c r="I703" s="34">
        <v>0</v>
      </c>
      <c r="J703" s="11">
        <f>ROUND(H703*I703,2)</f>
        <v>0</v>
      </c>
    </row>
    <row r="704" spans="1:10" ht="191.25" x14ac:dyDescent="0.25">
      <c r="A704" s="12"/>
      <c r="B704" s="12"/>
      <c r="C704" s="12"/>
      <c r="D704" s="22" t="s">
        <v>901</v>
      </c>
      <c r="E704" s="12"/>
      <c r="F704" s="12"/>
      <c r="G704" s="12"/>
      <c r="H704" s="12"/>
      <c r="I704" s="12"/>
      <c r="J704" s="12"/>
    </row>
    <row r="705" spans="1:10" x14ac:dyDescent="0.25">
      <c r="A705" s="8" t="s">
        <v>902</v>
      </c>
      <c r="B705" s="9" t="s">
        <v>14</v>
      </c>
      <c r="C705" s="9" t="s">
        <v>39</v>
      </c>
      <c r="D705" s="22" t="s">
        <v>903</v>
      </c>
      <c r="E705" s="10">
        <v>300</v>
      </c>
      <c r="F705" s="10">
        <v>11.06</v>
      </c>
      <c r="G705" s="11">
        <f>ROUND(E705*F705,2)</f>
        <v>3318</v>
      </c>
      <c r="H705" s="10">
        <v>300</v>
      </c>
      <c r="I705" s="34">
        <v>0</v>
      </c>
      <c r="J705" s="11">
        <f>ROUND(H705*I705,2)</f>
        <v>0</v>
      </c>
    </row>
    <row r="706" spans="1:10" ht="45" x14ac:dyDescent="0.25">
      <c r="A706" s="12"/>
      <c r="B706" s="12"/>
      <c r="C706" s="12"/>
      <c r="D706" s="22" t="s">
        <v>904</v>
      </c>
      <c r="E706" s="12"/>
      <c r="F706" s="12"/>
      <c r="G706" s="12"/>
      <c r="H706" s="12"/>
      <c r="I706" s="12"/>
      <c r="J706" s="12"/>
    </row>
    <row r="707" spans="1:10" x14ac:dyDescent="0.25">
      <c r="A707" s="8" t="s">
        <v>905</v>
      </c>
      <c r="B707" s="9" t="s">
        <v>14</v>
      </c>
      <c r="C707" s="9" t="s">
        <v>60</v>
      </c>
      <c r="D707" s="22" t="s">
        <v>906</v>
      </c>
      <c r="E707" s="10">
        <v>2</v>
      </c>
      <c r="F707" s="10">
        <v>164.38</v>
      </c>
      <c r="G707" s="11">
        <f>ROUND(E707*F707,2)</f>
        <v>328.76</v>
      </c>
      <c r="H707" s="10">
        <v>2</v>
      </c>
      <c r="I707" s="34">
        <v>0</v>
      </c>
      <c r="J707" s="11">
        <f>ROUND(H707*I707,2)</f>
        <v>0</v>
      </c>
    </row>
    <row r="708" spans="1:10" ht="56.25" x14ac:dyDescent="0.25">
      <c r="A708" s="12"/>
      <c r="B708" s="12"/>
      <c r="C708" s="12"/>
      <c r="D708" s="22" t="s">
        <v>907</v>
      </c>
      <c r="E708" s="12"/>
      <c r="F708" s="12"/>
      <c r="G708" s="12"/>
      <c r="H708" s="12"/>
      <c r="I708" s="12"/>
      <c r="J708" s="12"/>
    </row>
    <row r="709" spans="1:10" x14ac:dyDescent="0.25">
      <c r="A709" s="8" t="s">
        <v>908</v>
      </c>
      <c r="B709" s="9" t="s">
        <v>14</v>
      </c>
      <c r="C709" s="9" t="s">
        <v>60</v>
      </c>
      <c r="D709" s="22" t="s">
        <v>909</v>
      </c>
      <c r="E709" s="10">
        <v>1</v>
      </c>
      <c r="F709" s="10">
        <v>269.76</v>
      </c>
      <c r="G709" s="11">
        <f>ROUND(E709*F709,2)</f>
        <v>269.76</v>
      </c>
      <c r="H709" s="10">
        <v>1</v>
      </c>
      <c r="I709" s="34">
        <v>0</v>
      </c>
      <c r="J709" s="11">
        <f>ROUND(H709*I709,2)</f>
        <v>0</v>
      </c>
    </row>
    <row r="710" spans="1:10" ht="135" x14ac:dyDescent="0.25">
      <c r="A710" s="12"/>
      <c r="B710" s="12"/>
      <c r="C710" s="12"/>
      <c r="D710" s="22" t="s">
        <v>910</v>
      </c>
      <c r="E710" s="12"/>
      <c r="F710" s="12"/>
      <c r="G710" s="12"/>
      <c r="H710" s="12"/>
      <c r="I710" s="12"/>
      <c r="J710" s="12"/>
    </row>
    <row r="711" spans="1:10" ht="33.75" x14ac:dyDescent="0.25">
      <c r="A711" s="8" t="s">
        <v>911</v>
      </c>
      <c r="B711" s="9" t="s">
        <v>14</v>
      </c>
      <c r="C711" s="9" t="s">
        <v>60</v>
      </c>
      <c r="D711" s="22" t="s">
        <v>912</v>
      </c>
      <c r="E711" s="10">
        <v>1</v>
      </c>
      <c r="F711" s="10">
        <v>327.94</v>
      </c>
      <c r="G711" s="11">
        <f>ROUND(E711*F711,2)</f>
        <v>327.94</v>
      </c>
      <c r="H711" s="10">
        <v>1</v>
      </c>
      <c r="I711" s="34">
        <v>0</v>
      </c>
      <c r="J711" s="11">
        <f>ROUND(H711*I711,2)</f>
        <v>0</v>
      </c>
    </row>
    <row r="712" spans="1:10" ht="135" x14ac:dyDescent="0.25">
      <c r="A712" s="12"/>
      <c r="B712" s="12"/>
      <c r="C712" s="12"/>
      <c r="D712" s="22" t="s">
        <v>913</v>
      </c>
      <c r="E712" s="12"/>
      <c r="F712" s="12"/>
      <c r="G712" s="12"/>
      <c r="H712" s="12"/>
      <c r="I712" s="12"/>
      <c r="J712" s="12"/>
    </row>
    <row r="713" spans="1:10" ht="22.5" x14ac:dyDescent="0.25">
      <c r="A713" s="8" t="s">
        <v>914</v>
      </c>
      <c r="B713" s="9" t="s">
        <v>14</v>
      </c>
      <c r="C713" s="9" t="s">
        <v>60</v>
      </c>
      <c r="D713" s="22" t="s">
        <v>915</v>
      </c>
      <c r="E713" s="10">
        <v>1</v>
      </c>
      <c r="F713" s="10">
        <v>992.34</v>
      </c>
      <c r="G713" s="11">
        <f>ROUND(E713*F713,2)</f>
        <v>992.34</v>
      </c>
      <c r="H713" s="10">
        <v>1</v>
      </c>
      <c r="I713" s="34">
        <v>0</v>
      </c>
      <c r="J713" s="11">
        <f>ROUND(H713*I713,2)</f>
        <v>0</v>
      </c>
    </row>
    <row r="714" spans="1:10" ht="371.25" x14ac:dyDescent="0.25">
      <c r="A714" s="12"/>
      <c r="B714" s="12"/>
      <c r="C714" s="12"/>
      <c r="D714" s="22" t="s">
        <v>916</v>
      </c>
      <c r="E714" s="12"/>
      <c r="F714" s="12"/>
      <c r="G714" s="12"/>
      <c r="H714" s="12"/>
      <c r="I714" s="12"/>
      <c r="J714" s="12"/>
    </row>
    <row r="715" spans="1:10" ht="22.5" x14ac:dyDescent="0.25">
      <c r="A715" s="8" t="s">
        <v>917</v>
      </c>
      <c r="B715" s="9" t="s">
        <v>14</v>
      </c>
      <c r="C715" s="9" t="s">
        <v>60</v>
      </c>
      <c r="D715" s="22" t="s">
        <v>918</v>
      </c>
      <c r="E715" s="10">
        <v>1</v>
      </c>
      <c r="F715" s="10">
        <v>5892.55</v>
      </c>
      <c r="G715" s="11">
        <f>ROUND(E715*F715,2)</f>
        <v>5892.55</v>
      </c>
      <c r="H715" s="10">
        <v>1</v>
      </c>
      <c r="I715" s="34">
        <v>0</v>
      </c>
      <c r="J715" s="11">
        <f>ROUND(H715*I715,2)</f>
        <v>0</v>
      </c>
    </row>
    <row r="716" spans="1:10" ht="337.5" x14ac:dyDescent="0.25">
      <c r="A716" s="12"/>
      <c r="B716" s="12"/>
      <c r="C716" s="12"/>
      <c r="D716" s="22" t="s">
        <v>919</v>
      </c>
      <c r="E716" s="12"/>
      <c r="F716" s="12"/>
      <c r="G716" s="12"/>
      <c r="H716" s="12"/>
      <c r="I716" s="12"/>
      <c r="J716" s="12"/>
    </row>
    <row r="717" spans="1:10" x14ac:dyDescent="0.25">
      <c r="A717" s="8" t="s">
        <v>920</v>
      </c>
      <c r="B717" s="9" t="s">
        <v>14</v>
      </c>
      <c r="C717" s="9" t="s">
        <v>39</v>
      </c>
      <c r="D717" s="22" t="s">
        <v>921</v>
      </c>
      <c r="E717" s="10">
        <v>450</v>
      </c>
      <c r="F717" s="10">
        <v>12.29</v>
      </c>
      <c r="G717" s="11">
        <f>ROUND(E717*F717,2)</f>
        <v>5530.5</v>
      </c>
      <c r="H717" s="10">
        <v>450</v>
      </c>
      <c r="I717" s="34">
        <v>0</v>
      </c>
      <c r="J717" s="11">
        <f>ROUND(H717*I717,2)</f>
        <v>0</v>
      </c>
    </row>
    <row r="718" spans="1:10" ht="78.75" x14ac:dyDescent="0.25">
      <c r="A718" s="12"/>
      <c r="B718" s="12"/>
      <c r="C718" s="12"/>
      <c r="D718" s="22" t="s">
        <v>922</v>
      </c>
      <c r="E718" s="12"/>
      <c r="F718" s="12"/>
      <c r="G718" s="12"/>
      <c r="H718" s="12"/>
      <c r="I718" s="12"/>
      <c r="J718" s="12"/>
    </row>
    <row r="719" spans="1:10" ht="22.5" x14ac:dyDescent="0.25">
      <c r="A719" s="8" t="s">
        <v>923</v>
      </c>
      <c r="B719" s="9" t="s">
        <v>14</v>
      </c>
      <c r="C719" s="9" t="s">
        <v>60</v>
      </c>
      <c r="D719" s="22" t="s">
        <v>924</v>
      </c>
      <c r="E719" s="10">
        <v>1</v>
      </c>
      <c r="F719" s="10">
        <v>75.48</v>
      </c>
      <c r="G719" s="11">
        <f>ROUND(E719*F719,2)</f>
        <v>75.48</v>
      </c>
      <c r="H719" s="10">
        <v>1</v>
      </c>
      <c r="I719" s="34">
        <v>0</v>
      </c>
      <c r="J719" s="11">
        <f>ROUND(H719*I719,2)</f>
        <v>0</v>
      </c>
    </row>
    <row r="720" spans="1:10" ht="135" x14ac:dyDescent="0.25">
      <c r="A720" s="12"/>
      <c r="B720" s="12"/>
      <c r="C720" s="12"/>
      <c r="D720" s="22" t="s">
        <v>925</v>
      </c>
      <c r="E720" s="12"/>
      <c r="F720" s="12"/>
      <c r="G720" s="12"/>
      <c r="H720" s="12"/>
      <c r="I720" s="12"/>
      <c r="J720" s="12"/>
    </row>
    <row r="721" spans="1:10" x14ac:dyDescent="0.25">
      <c r="A721" s="8" t="s">
        <v>926</v>
      </c>
      <c r="B721" s="9" t="s">
        <v>14</v>
      </c>
      <c r="C721" s="9" t="s">
        <v>39</v>
      </c>
      <c r="D721" s="22" t="s">
        <v>927</v>
      </c>
      <c r="E721" s="10">
        <v>50</v>
      </c>
      <c r="F721" s="10">
        <v>10.14</v>
      </c>
      <c r="G721" s="11">
        <f>ROUND(E721*F721,2)</f>
        <v>507</v>
      </c>
      <c r="H721" s="10">
        <v>50</v>
      </c>
      <c r="I721" s="34">
        <v>0</v>
      </c>
      <c r="J721" s="11">
        <f>ROUND(H721*I721,2)</f>
        <v>0</v>
      </c>
    </row>
    <row r="722" spans="1:10" ht="123.75" x14ac:dyDescent="0.25">
      <c r="A722" s="12"/>
      <c r="B722" s="12"/>
      <c r="C722" s="12"/>
      <c r="D722" s="22" t="s">
        <v>928</v>
      </c>
      <c r="E722" s="12"/>
      <c r="F722" s="12"/>
      <c r="G722" s="12"/>
      <c r="H722" s="12"/>
      <c r="I722" s="12"/>
      <c r="J722" s="12"/>
    </row>
    <row r="723" spans="1:10" ht="22.5" x14ac:dyDescent="0.25">
      <c r="A723" s="8" t="s">
        <v>929</v>
      </c>
      <c r="B723" s="9" t="s">
        <v>14</v>
      </c>
      <c r="C723" s="9" t="s">
        <v>39</v>
      </c>
      <c r="D723" s="22" t="s">
        <v>930</v>
      </c>
      <c r="E723" s="10">
        <v>50</v>
      </c>
      <c r="F723" s="10">
        <v>18.91</v>
      </c>
      <c r="G723" s="11">
        <f>ROUND(E723*F723,2)</f>
        <v>945.5</v>
      </c>
      <c r="H723" s="10">
        <v>50</v>
      </c>
      <c r="I723" s="34">
        <v>0</v>
      </c>
      <c r="J723" s="11">
        <f>ROUND(H723*I723,2)</f>
        <v>0</v>
      </c>
    </row>
    <row r="724" spans="1:10" ht="123.75" x14ac:dyDescent="0.25">
      <c r="A724" s="12"/>
      <c r="B724" s="12"/>
      <c r="C724" s="12"/>
      <c r="D724" s="22" t="s">
        <v>931</v>
      </c>
      <c r="E724" s="12"/>
      <c r="F724" s="12"/>
      <c r="G724" s="12"/>
      <c r="H724" s="12"/>
      <c r="I724" s="12"/>
      <c r="J724" s="12"/>
    </row>
    <row r="725" spans="1:10" x14ac:dyDescent="0.25">
      <c r="A725" s="8" t="s">
        <v>932</v>
      </c>
      <c r="B725" s="9" t="s">
        <v>14</v>
      </c>
      <c r="C725" s="9" t="s">
        <v>60</v>
      </c>
      <c r="D725" s="22" t="s">
        <v>933</v>
      </c>
      <c r="E725" s="10">
        <v>2</v>
      </c>
      <c r="F725" s="10">
        <v>2594.64</v>
      </c>
      <c r="G725" s="11">
        <f>ROUND(E725*F725,2)</f>
        <v>5189.28</v>
      </c>
      <c r="H725" s="10">
        <v>2</v>
      </c>
      <c r="I725" s="34">
        <v>0</v>
      </c>
      <c r="J725" s="11">
        <f>ROUND(H725*I725,2)</f>
        <v>0</v>
      </c>
    </row>
    <row r="726" spans="1:10" ht="101.25" x14ac:dyDescent="0.25">
      <c r="A726" s="12"/>
      <c r="B726" s="12"/>
      <c r="C726" s="12"/>
      <c r="D726" s="22" t="s">
        <v>934</v>
      </c>
      <c r="E726" s="12"/>
      <c r="F726" s="12"/>
      <c r="G726" s="12"/>
      <c r="H726" s="12"/>
      <c r="I726" s="12"/>
      <c r="J726" s="12"/>
    </row>
    <row r="727" spans="1:10" ht="22.5" x14ac:dyDescent="0.25">
      <c r="A727" s="8" t="s">
        <v>935</v>
      </c>
      <c r="B727" s="9" t="s">
        <v>14</v>
      </c>
      <c r="C727" s="9" t="s">
        <v>60</v>
      </c>
      <c r="D727" s="22" t="s">
        <v>936</v>
      </c>
      <c r="E727" s="10">
        <v>1</v>
      </c>
      <c r="F727" s="10">
        <v>1634.89</v>
      </c>
      <c r="G727" s="11">
        <f>ROUND(E727*F727,2)</f>
        <v>1634.89</v>
      </c>
      <c r="H727" s="10">
        <v>1</v>
      </c>
      <c r="I727" s="34">
        <v>0</v>
      </c>
      <c r="J727" s="11">
        <f>ROUND(H727*I727,2)</f>
        <v>0</v>
      </c>
    </row>
    <row r="728" spans="1:10" ht="258.75" x14ac:dyDescent="0.25">
      <c r="A728" s="12"/>
      <c r="B728" s="12"/>
      <c r="C728" s="12"/>
      <c r="D728" s="22" t="s">
        <v>937</v>
      </c>
      <c r="E728" s="12"/>
      <c r="F728" s="12"/>
      <c r="G728" s="12"/>
      <c r="H728" s="12"/>
      <c r="I728" s="12"/>
      <c r="J728" s="12"/>
    </row>
    <row r="729" spans="1:10" x14ac:dyDescent="0.25">
      <c r="A729" s="8" t="s">
        <v>938</v>
      </c>
      <c r="B729" s="9" t="s">
        <v>14</v>
      </c>
      <c r="C729" s="9" t="s">
        <v>60</v>
      </c>
      <c r="D729" s="22" t="s">
        <v>939</v>
      </c>
      <c r="E729" s="10">
        <v>1</v>
      </c>
      <c r="F729" s="10">
        <v>971.66</v>
      </c>
      <c r="G729" s="11">
        <f>ROUND(E729*F729,2)</f>
        <v>971.66</v>
      </c>
      <c r="H729" s="10">
        <v>1</v>
      </c>
      <c r="I729" s="34">
        <v>0</v>
      </c>
      <c r="J729" s="11">
        <f>ROUND(H729*I729,2)</f>
        <v>0</v>
      </c>
    </row>
    <row r="730" spans="1:10" ht="78.75" x14ac:dyDescent="0.25">
      <c r="A730" s="12"/>
      <c r="B730" s="12"/>
      <c r="C730" s="12"/>
      <c r="D730" s="22" t="s">
        <v>940</v>
      </c>
      <c r="E730" s="12"/>
      <c r="F730" s="12"/>
      <c r="G730" s="12"/>
      <c r="H730" s="12"/>
      <c r="I730" s="12"/>
      <c r="J730" s="12"/>
    </row>
    <row r="731" spans="1:10" ht="22.5" x14ac:dyDescent="0.25">
      <c r="A731" s="8" t="s">
        <v>941</v>
      </c>
      <c r="B731" s="9" t="s">
        <v>14</v>
      </c>
      <c r="C731" s="9" t="s">
        <v>60</v>
      </c>
      <c r="D731" s="22" t="s">
        <v>942</v>
      </c>
      <c r="E731" s="10">
        <v>1</v>
      </c>
      <c r="F731" s="10">
        <v>222.18</v>
      </c>
      <c r="G731" s="11">
        <f>ROUND(E731*F731,2)</f>
        <v>222.18</v>
      </c>
      <c r="H731" s="10">
        <v>1</v>
      </c>
      <c r="I731" s="34">
        <v>0</v>
      </c>
      <c r="J731" s="11">
        <f>ROUND(H731*I731,2)</f>
        <v>0</v>
      </c>
    </row>
    <row r="732" spans="1:10" ht="101.25" x14ac:dyDescent="0.25">
      <c r="A732" s="12"/>
      <c r="B732" s="12"/>
      <c r="C732" s="12"/>
      <c r="D732" s="22" t="s">
        <v>943</v>
      </c>
      <c r="E732" s="12"/>
      <c r="F732" s="12"/>
      <c r="G732" s="12"/>
      <c r="H732" s="12"/>
      <c r="I732" s="12"/>
      <c r="J732" s="12"/>
    </row>
    <row r="733" spans="1:10" x14ac:dyDescent="0.25">
      <c r="A733" s="8" t="s">
        <v>944</v>
      </c>
      <c r="B733" s="9" t="s">
        <v>14</v>
      </c>
      <c r="C733" s="9" t="s">
        <v>60</v>
      </c>
      <c r="D733" s="22" t="s">
        <v>945</v>
      </c>
      <c r="E733" s="10">
        <v>1</v>
      </c>
      <c r="F733" s="10">
        <v>2437.0700000000002</v>
      </c>
      <c r="G733" s="11">
        <f>ROUND(E733*F733,2)</f>
        <v>2437.0700000000002</v>
      </c>
      <c r="H733" s="10">
        <v>1</v>
      </c>
      <c r="I733" s="34">
        <v>0</v>
      </c>
      <c r="J733" s="11">
        <f>ROUND(H733*I733,2)</f>
        <v>0</v>
      </c>
    </row>
    <row r="734" spans="1:10" ht="45" x14ac:dyDescent="0.25">
      <c r="A734" s="12"/>
      <c r="B734" s="12"/>
      <c r="C734" s="12"/>
      <c r="D734" s="22" t="s">
        <v>946</v>
      </c>
      <c r="E734" s="12"/>
      <c r="F734" s="12"/>
      <c r="G734" s="12"/>
      <c r="H734" s="12"/>
      <c r="I734" s="12"/>
      <c r="J734" s="12"/>
    </row>
    <row r="735" spans="1:10" x14ac:dyDescent="0.25">
      <c r="A735" s="8" t="s">
        <v>947</v>
      </c>
      <c r="B735" s="9" t="s">
        <v>14</v>
      </c>
      <c r="C735" s="9" t="s">
        <v>39</v>
      </c>
      <c r="D735" s="22" t="s">
        <v>948</v>
      </c>
      <c r="E735" s="10">
        <v>80</v>
      </c>
      <c r="F735" s="10">
        <v>89.54</v>
      </c>
      <c r="G735" s="11">
        <f>ROUND(E735*F735,2)</f>
        <v>7163.2</v>
      </c>
      <c r="H735" s="10">
        <v>80</v>
      </c>
      <c r="I735" s="34">
        <v>0</v>
      </c>
      <c r="J735" s="11">
        <f>ROUND(H735*I735,2)</f>
        <v>0</v>
      </c>
    </row>
    <row r="736" spans="1:10" ht="67.5" x14ac:dyDescent="0.25">
      <c r="A736" s="12"/>
      <c r="B736" s="12"/>
      <c r="C736" s="12"/>
      <c r="D736" s="22" t="s">
        <v>949</v>
      </c>
      <c r="E736" s="12"/>
      <c r="F736" s="12"/>
      <c r="G736" s="12"/>
      <c r="H736" s="12"/>
      <c r="I736" s="12"/>
      <c r="J736" s="12"/>
    </row>
    <row r="737" spans="1:10" x14ac:dyDescent="0.25">
      <c r="A737" s="8" t="s">
        <v>950</v>
      </c>
      <c r="B737" s="9" t="s">
        <v>14</v>
      </c>
      <c r="C737" s="9" t="s">
        <v>39</v>
      </c>
      <c r="D737" s="22" t="s">
        <v>951</v>
      </c>
      <c r="E737" s="10">
        <v>12</v>
      </c>
      <c r="F737" s="10">
        <v>66.69</v>
      </c>
      <c r="G737" s="11">
        <f>ROUND(E737*F737,2)</f>
        <v>800.28</v>
      </c>
      <c r="H737" s="10">
        <v>12</v>
      </c>
      <c r="I737" s="34">
        <v>0</v>
      </c>
      <c r="J737" s="11">
        <f>ROUND(H737*I737,2)</f>
        <v>0</v>
      </c>
    </row>
    <row r="738" spans="1:10" ht="67.5" x14ac:dyDescent="0.25">
      <c r="A738" s="12"/>
      <c r="B738" s="12"/>
      <c r="C738" s="12"/>
      <c r="D738" s="22" t="s">
        <v>952</v>
      </c>
      <c r="E738" s="12"/>
      <c r="F738" s="12"/>
      <c r="G738" s="12"/>
      <c r="H738" s="12"/>
      <c r="I738" s="12"/>
      <c r="J738" s="12"/>
    </row>
    <row r="739" spans="1:10" x14ac:dyDescent="0.25">
      <c r="A739" s="8" t="s">
        <v>953</v>
      </c>
      <c r="B739" s="9" t="s">
        <v>14</v>
      </c>
      <c r="C739" s="9" t="s">
        <v>60</v>
      </c>
      <c r="D739" s="22" t="s">
        <v>954</v>
      </c>
      <c r="E739" s="10">
        <v>2</v>
      </c>
      <c r="F739" s="10">
        <v>2588.83</v>
      </c>
      <c r="G739" s="11">
        <f>ROUND(E739*F739,2)</f>
        <v>5177.66</v>
      </c>
      <c r="H739" s="10">
        <v>2</v>
      </c>
      <c r="I739" s="34">
        <v>0</v>
      </c>
      <c r="J739" s="11">
        <f>ROUND(H739*I739,2)</f>
        <v>0</v>
      </c>
    </row>
    <row r="740" spans="1:10" ht="90" x14ac:dyDescent="0.25">
      <c r="A740" s="12"/>
      <c r="B740" s="12"/>
      <c r="C740" s="12"/>
      <c r="D740" s="22" t="s">
        <v>955</v>
      </c>
      <c r="E740" s="12"/>
      <c r="F740" s="12"/>
      <c r="G740" s="12"/>
      <c r="H740" s="12"/>
      <c r="I740" s="12"/>
      <c r="J740" s="12"/>
    </row>
    <row r="741" spans="1:10" x14ac:dyDescent="0.25">
      <c r="A741" s="8" t="s">
        <v>956</v>
      </c>
      <c r="B741" s="9" t="s">
        <v>14</v>
      </c>
      <c r="C741" s="9" t="s">
        <v>60</v>
      </c>
      <c r="D741" s="22" t="s">
        <v>957</v>
      </c>
      <c r="E741" s="10">
        <v>1</v>
      </c>
      <c r="F741" s="10">
        <v>1997.52</v>
      </c>
      <c r="G741" s="11">
        <f>ROUND(E741*F741,2)</f>
        <v>1997.52</v>
      </c>
      <c r="H741" s="10">
        <v>1</v>
      </c>
      <c r="I741" s="34">
        <v>0</v>
      </c>
      <c r="J741" s="11">
        <f>ROUND(H741*I741,2)</f>
        <v>0</v>
      </c>
    </row>
    <row r="742" spans="1:10" ht="191.25" x14ac:dyDescent="0.25">
      <c r="A742" s="12"/>
      <c r="B742" s="12"/>
      <c r="C742" s="12"/>
      <c r="D742" s="22" t="s">
        <v>958</v>
      </c>
      <c r="E742" s="12"/>
      <c r="F742" s="12"/>
      <c r="G742" s="12"/>
      <c r="H742" s="12"/>
      <c r="I742" s="12"/>
      <c r="J742" s="12"/>
    </row>
    <row r="743" spans="1:10" x14ac:dyDescent="0.25">
      <c r="A743" s="8" t="s">
        <v>959</v>
      </c>
      <c r="B743" s="9" t="s">
        <v>14</v>
      </c>
      <c r="C743" s="9" t="s">
        <v>60</v>
      </c>
      <c r="D743" s="22" t="s">
        <v>960</v>
      </c>
      <c r="E743" s="10">
        <v>2</v>
      </c>
      <c r="F743" s="10">
        <v>331.31</v>
      </c>
      <c r="G743" s="11">
        <f>ROUND(E743*F743,2)</f>
        <v>662.62</v>
      </c>
      <c r="H743" s="10">
        <v>2</v>
      </c>
      <c r="I743" s="34">
        <v>0</v>
      </c>
      <c r="J743" s="11">
        <f>ROUND(H743*I743,2)</f>
        <v>0</v>
      </c>
    </row>
    <row r="744" spans="1:10" ht="22.5" x14ac:dyDescent="0.25">
      <c r="A744" s="12"/>
      <c r="B744" s="12"/>
      <c r="C744" s="12"/>
      <c r="D744" s="22" t="s">
        <v>961</v>
      </c>
      <c r="E744" s="12"/>
      <c r="F744" s="12"/>
      <c r="G744" s="12"/>
      <c r="H744" s="12"/>
      <c r="I744" s="12"/>
      <c r="J744" s="12"/>
    </row>
    <row r="745" spans="1:10" x14ac:dyDescent="0.25">
      <c r="A745" s="8" t="s">
        <v>962</v>
      </c>
      <c r="B745" s="9" t="s">
        <v>14</v>
      </c>
      <c r="C745" s="9" t="s">
        <v>60</v>
      </c>
      <c r="D745" s="22" t="s">
        <v>963</v>
      </c>
      <c r="E745" s="10">
        <v>1</v>
      </c>
      <c r="F745" s="10">
        <v>957.18</v>
      </c>
      <c r="G745" s="11">
        <f>ROUND(E745*F745,2)</f>
        <v>957.18</v>
      </c>
      <c r="H745" s="10">
        <v>1</v>
      </c>
      <c r="I745" s="34">
        <v>0</v>
      </c>
      <c r="J745" s="11">
        <f>ROUND(H745*I745,2)</f>
        <v>0</v>
      </c>
    </row>
    <row r="746" spans="1:10" ht="22.5" x14ac:dyDescent="0.25">
      <c r="A746" s="12"/>
      <c r="B746" s="12"/>
      <c r="C746" s="12"/>
      <c r="D746" s="22" t="s">
        <v>964</v>
      </c>
      <c r="E746" s="12"/>
      <c r="F746" s="12"/>
      <c r="G746" s="12"/>
      <c r="H746" s="12"/>
      <c r="I746" s="12"/>
      <c r="J746" s="12"/>
    </row>
    <row r="747" spans="1:10" x14ac:dyDescent="0.25">
      <c r="A747" s="8" t="s">
        <v>965</v>
      </c>
      <c r="B747" s="9" t="s">
        <v>14</v>
      </c>
      <c r="C747" s="9" t="s">
        <v>60</v>
      </c>
      <c r="D747" s="22" t="s">
        <v>966</v>
      </c>
      <c r="E747" s="10">
        <v>2</v>
      </c>
      <c r="F747" s="10">
        <v>1536.16</v>
      </c>
      <c r="G747" s="11">
        <f>ROUND(E747*F747,2)</f>
        <v>3072.32</v>
      </c>
      <c r="H747" s="10">
        <v>2</v>
      </c>
      <c r="I747" s="34">
        <v>0</v>
      </c>
      <c r="J747" s="11">
        <f>ROUND(H747*I747,2)</f>
        <v>0</v>
      </c>
    </row>
    <row r="748" spans="1:10" x14ac:dyDescent="0.25">
      <c r="A748" s="12"/>
      <c r="B748" s="12"/>
      <c r="C748" s="12"/>
      <c r="D748" s="22" t="s">
        <v>966</v>
      </c>
      <c r="E748" s="12"/>
      <c r="F748" s="12"/>
      <c r="G748" s="12"/>
      <c r="H748" s="12"/>
      <c r="I748" s="12"/>
      <c r="J748" s="12"/>
    </row>
    <row r="749" spans="1:10" ht="22.5" x14ac:dyDescent="0.25">
      <c r="A749" s="8" t="s">
        <v>967</v>
      </c>
      <c r="B749" s="9" t="s">
        <v>14</v>
      </c>
      <c r="C749" s="9" t="s">
        <v>60</v>
      </c>
      <c r="D749" s="22" t="s">
        <v>968</v>
      </c>
      <c r="E749" s="10">
        <v>1</v>
      </c>
      <c r="F749" s="10">
        <v>511.31</v>
      </c>
      <c r="G749" s="11">
        <f>ROUND(E749*F749,2)</f>
        <v>511.31</v>
      </c>
      <c r="H749" s="10">
        <v>1</v>
      </c>
      <c r="I749" s="34">
        <v>0</v>
      </c>
      <c r="J749" s="11">
        <f>ROUND(H749*I749,2)</f>
        <v>0</v>
      </c>
    </row>
    <row r="750" spans="1:10" ht="90" x14ac:dyDescent="0.25">
      <c r="A750" s="12"/>
      <c r="B750" s="12"/>
      <c r="C750" s="12"/>
      <c r="D750" s="22" t="s">
        <v>969</v>
      </c>
      <c r="E750" s="12"/>
      <c r="F750" s="12"/>
      <c r="G750" s="12"/>
      <c r="H750" s="12"/>
      <c r="I750" s="12"/>
      <c r="J750" s="12"/>
    </row>
    <row r="751" spans="1:10" x14ac:dyDescent="0.25">
      <c r="A751" s="8" t="s">
        <v>970</v>
      </c>
      <c r="B751" s="9" t="s">
        <v>14</v>
      </c>
      <c r="C751" s="9" t="s">
        <v>60</v>
      </c>
      <c r="D751" s="22" t="s">
        <v>971</v>
      </c>
      <c r="E751" s="10">
        <v>9</v>
      </c>
      <c r="F751" s="10">
        <v>95.41</v>
      </c>
      <c r="G751" s="11">
        <f>ROUND(E751*F751,2)</f>
        <v>858.69</v>
      </c>
      <c r="H751" s="10">
        <v>9</v>
      </c>
      <c r="I751" s="34">
        <v>0</v>
      </c>
      <c r="J751" s="11">
        <f>ROUND(H751*I751,2)</f>
        <v>0</v>
      </c>
    </row>
    <row r="752" spans="1:10" ht="56.25" x14ac:dyDescent="0.25">
      <c r="A752" s="12"/>
      <c r="B752" s="12"/>
      <c r="C752" s="12"/>
      <c r="D752" s="22" t="s">
        <v>972</v>
      </c>
      <c r="E752" s="12"/>
      <c r="F752" s="12"/>
      <c r="G752" s="12"/>
      <c r="H752" s="12"/>
      <c r="I752" s="12"/>
      <c r="J752" s="12"/>
    </row>
    <row r="753" spans="1:10" x14ac:dyDescent="0.25">
      <c r="A753" s="8" t="s">
        <v>973</v>
      </c>
      <c r="B753" s="9" t="s">
        <v>14</v>
      </c>
      <c r="C753" s="9" t="s">
        <v>60</v>
      </c>
      <c r="D753" s="22" t="s">
        <v>974</v>
      </c>
      <c r="E753" s="10">
        <v>9</v>
      </c>
      <c r="F753" s="10">
        <v>174.52</v>
      </c>
      <c r="G753" s="11">
        <f>ROUND(E753*F753,2)</f>
        <v>1570.68</v>
      </c>
      <c r="H753" s="10">
        <v>9</v>
      </c>
      <c r="I753" s="34">
        <v>0</v>
      </c>
      <c r="J753" s="11">
        <f>ROUND(H753*I753,2)</f>
        <v>0</v>
      </c>
    </row>
    <row r="754" spans="1:10" ht="45" x14ac:dyDescent="0.25">
      <c r="A754" s="12"/>
      <c r="B754" s="12"/>
      <c r="C754" s="12"/>
      <c r="D754" s="22" t="s">
        <v>975</v>
      </c>
      <c r="E754" s="12"/>
      <c r="F754" s="12"/>
      <c r="G754" s="12"/>
      <c r="H754" s="12"/>
      <c r="I754" s="12"/>
      <c r="J754" s="12"/>
    </row>
    <row r="755" spans="1:10" ht="22.5" x14ac:dyDescent="0.25">
      <c r="A755" s="8" t="s">
        <v>976</v>
      </c>
      <c r="B755" s="9" t="s">
        <v>14</v>
      </c>
      <c r="C755" s="9" t="s">
        <v>60</v>
      </c>
      <c r="D755" s="22" t="s">
        <v>977</v>
      </c>
      <c r="E755" s="10">
        <v>18</v>
      </c>
      <c r="F755" s="10">
        <v>30.09</v>
      </c>
      <c r="G755" s="11">
        <f>ROUND(E755*F755,2)</f>
        <v>541.62</v>
      </c>
      <c r="H755" s="10">
        <v>18</v>
      </c>
      <c r="I755" s="34">
        <v>0</v>
      </c>
      <c r="J755" s="11">
        <f>ROUND(H755*I755,2)</f>
        <v>0</v>
      </c>
    </row>
    <row r="756" spans="1:10" ht="90" x14ac:dyDescent="0.25">
      <c r="A756" s="12"/>
      <c r="B756" s="12"/>
      <c r="C756" s="12"/>
      <c r="D756" s="22" t="s">
        <v>978</v>
      </c>
      <c r="E756" s="12"/>
      <c r="F756" s="12"/>
      <c r="G756" s="12"/>
      <c r="H756" s="12"/>
      <c r="I756" s="12"/>
      <c r="J756" s="12"/>
    </row>
    <row r="757" spans="1:10" ht="22.5" x14ac:dyDescent="0.25">
      <c r="A757" s="8" t="s">
        <v>979</v>
      </c>
      <c r="B757" s="9" t="s">
        <v>14</v>
      </c>
      <c r="C757" s="9" t="s">
        <v>60</v>
      </c>
      <c r="D757" s="22" t="s">
        <v>980</v>
      </c>
      <c r="E757" s="10">
        <v>1</v>
      </c>
      <c r="F757" s="10">
        <v>5586.04</v>
      </c>
      <c r="G757" s="11">
        <f>ROUND(E757*F757,2)</f>
        <v>5586.04</v>
      </c>
      <c r="H757" s="10">
        <v>1</v>
      </c>
      <c r="I757" s="34">
        <v>0</v>
      </c>
      <c r="J757" s="11">
        <f>ROUND(H757*I757,2)</f>
        <v>0</v>
      </c>
    </row>
    <row r="758" spans="1:10" ht="191.25" x14ac:dyDescent="0.25">
      <c r="A758" s="12"/>
      <c r="B758" s="12"/>
      <c r="C758" s="12"/>
      <c r="D758" s="22" t="s">
        <v>981</v>
      </c>
      <c r="E758" s="12"/>
      <c r="F758" s="12"/>
      <c r="G758" s="12"/>
      <c r="H758" s="12"/>
      <c r="I758" s="12"/>
      <c r="J758" s="12"/>
    </row>
    <row r="759" spans="1:10" ht="22.5" x14ac:dyDescent="0.25">
      <c r="A759" s="8" t="s">
        <v>982</v>
      </c>
      <c r="B759" s="9" t="s">
        <v>14</v>
      </c>
      <c r="C759" s="9" t="s">
        <v>60</v>
      </c>
      <c r="D759" s="22" t="s">
        <v>983</v>
      </c>
      <c r="E759" s="10">
        <v>1</v>
      </c>
      <c r="F759" s="10">
        <v>1611.8</v>
      </c>
      <c r="G759" s="11">
        <f>ROUND(E759*F759,2)</f>
        <v>1611.8</v>
      </c>
      <c r="H759" s="10">
        <v>1</v>
      </c>
      <c r="I759" s="34">
        <v>0</v>
      </c>
      <c r="J759" s="11">
        <f>ROUND(H759*I759,2)</f>
        <v>0</v>
      </c>
    </row>
    <row r="760" spans="1:10" ht="157.5" x14ac:dyDescent="0.25">
      <c r="A760" s="12"/>
      <c r="B760" s="12"/>
      <c r="C760" s="12"/>
      <c r="D760" s="22" t="s">
        <v>984</v>
      </c>
      <c r="E760" s="12"/>
      <c r="F760" s="12"/>
      <c r="G760" s="12"/>
      <c r="H760" s="12"/>
      <c r="I760" s="12"/>
      <c r="J760" s="12"/>
    </row>
    <row r="761" spans="1:10" ht="22.5" x14ac:dyDescent="0.25">
      <c r="A761" s="8" t="s">
        <v>985</v>
      </c>
      <c r="B761" s="9" t="s">
        <v>14</v>
      </c>
      <c r="C761" s="9" t="s">
        <v>60</v>
      </c>
      <c r="D761" s="22" t="s">
        <v>986</v>
      </c>
      <c r="E761" s="10">
        <v>1</v>
      </c>
      <c r="F761" s="10">
        <v>3794.45</v>
      </c>
      <c r="G761" s="11">
        <f>ROUND(E761*F761,2)</f>
        <v>3794.45</v>
      </c>
      <c r="H761" s="10">
        <v>1</v>
      </c>
      <c r="I761" s="34">
        <v>0</v>
      </c>
      <c r="J761" s="11">
        <f>ROUND(H761*I761,2)</f>
        <v>0</v>
      </c>
    </row>
    <row r="762" spans="1:10" ht="281.25" x14ac:dyDescent="0.25">
      <c r="A762" s="12"/>
      <c r="B762" s="12"/>
      <c r="C762" s="12"/>
      <c r="D762" s="22" t="s">
        <v>987</v>
      </c>
      <c r="E762" s="12"/>
      <c r="F762" s="12"/>
      <c r="G762" s="12"/>
      <c r="H762" s="12"/>
      <c r="I762" s="12"/>
      <c r="J762" s="12"/>
    </row>
    <row r="763" spans="1:10" ht="22.5" x14ac:dyDescent="0.25">
      <c r="A763" s="8" t="s">
        <v>988</v>
      </c>
      <c r="B763" s="9" t="s">
        <v>14</v>
      </c>
      <c r="C763" s="9" t="s">
        <v>60</v>
      </c>
      <c r="D763" s="22" t="s">
        <v>989</v>
      </c>
      <c r="E763" s="10">
        <v>1</v>
      </c>
      <c r="F763" s="10">
        <v>4247.68</v>
      </c>
      <c r="G763" s="11">
        <f>ROUND(E763*F763,2)</f>
        <v>4247.68</v>
      </c>
      <c r="H763" s="10">
        <v>1</v>
      </c>
      <c r="I763" s="34">
        <v>0</v>
      </c>
      <c r="J763" s="11">
        <f>ROUND(H763*I763,2)</f>
        <v>0</v>
      </c>
    </row>
    <row r="764" spans="1:10" ht="292.5" x14ac:dyDescent="0.25">
      <c r="A764" s="12"/>
      <c r="B764" s="12"/>
      <c r="C764" s="12"/>
      <c r="D764" s="22" t="s">
        <v>990</v>
      </c>
      <c r="E764" s="12"/>
      <c r="F764" s="12"/>
      <c r="G764" s="12"/>
      <c r="H764" s="12"/>
      <c r="I764" s="12"/>
      <c r="J764" s="12"/>
    </row>
    <row r="765" spans="1:10" x14ac:dyDescent="0.25">
      <c r="A765" s="8" t="s">
        <v>991</v>
      </c>
      <c r="B765" s="9" t="s">
        <v>14</v>
      </c>
      <c r="C765" s="9" t="s">
        <v>60</v>
      </c>
      <c r="D765" s="22" t="s">
        <v>992</v>
      </c>
      <c r="E765" s="10">
        <v>1</v>
      </c>
      <c r="F765" s="10">
        <v>3577.7</v>
      </c>
      <c r="G765" s="11">
        <f>ROUND(E765*F765,2)</f>
        <v>3577.7</v>
      </c>
      <c r="H765" s="10">
        <v>1</v>
      </c>
      <c r="I765" s="34">
        <v>0</v>
      </c>
      <c r="J765" s="11">
        <f>ROUND(H765*I765,2)</f>
        <v>0</v>
      </c>
    </row>
    <row r="766" spans="1:10" ht="168.75" x14ac:dyDescent="0.25">
      <c r="A766" s="12"/>
      <c r="B766" s="12"/>
      <c r="C766" s="12"/>
      <c r="D766" s="22" t="s">
        <v>993</v>
      </c>
      <c r="E766" s="12"/>
      <c r="F766" s="12"/>
      <c r="G766" s="12"/>
      <c r="H766" s="12"/>
      <c r="I766" s="12"/>
      <c r="J766" s="12"/>
    </row>
    <row r="767" spans="1:10" ht="22.5" x14ac:dyDescent="0.25">
      <c r="A767" s="8" t="s">
        <v>994</v>
      </c>
      <c r="B767" s="9" t="s">
        <v>14</v>
      </c>
      <c r="C767" s="9" t="s">
        <v>60</v>
      </c>
      <c r="D767" s="22" t="s">
        <v>995</v>
      </c>
      <c r="E767" s="10">
        <v>1</v>
      </c>
      <c r="F767" s="10">
        <v>2141.9699999999998</v>
      </c>
      <c r="G767" s="11">
        <f>ROUND(E767*F767,2)</f>
        <v>2141.9699999999998</v>
      </c>
      <c r="H767" s="10">
        <v>1</v>
      </c>
      <c r="I767" s="34">
        <v>0</v>
      </c>
      <c r="J767" s="11">
        <f>ROUND(H767*I767,2)</f>
        <v>0</v>
      </c>
    </row>
    <row r="768" spans="1:10" ht="258.75" x14ac:dyDescent="0.25">
      <c r="A768" s="12"/>
      <c r="B768" s="12"/>
      <c r="C768" s="12"/>
      <c r="D768" s="22" t="s">
        <v>996</v>
      </c>
      <c r="E768" s="12"/>
      <c r="F768" s="12"/>
      <c r="G768" s="12"/>
      <c r="H768" s="12"/>
      <c r="I768" s="12"/>
      <c r="J768" s="12"/>
    </row>
    <row r="769" spans="1:10" ht="22.5" x14ac:dyDescent="0.25">
      <c r="A769" s="8" t="s">
        <v>997</v>
      </c>
      <c r="B769" s="9" t="s">
        <v>14</v>
      </c>
      <c r="C769" s="9" t="s">
        <v>60</v>
      </c>
      <c r="D769" s="22" t="s">
        <v>998</v>
      </c>
      <c r="E769" s="10">
        <v>1</v>
      </c>
      <c r="F769" s="10">
        <v>1723.93</v>
      </c>
      <c r="G769" s="11">
        <f>ROUND(E769*F769,2)</f>
        <v>1723.93</v>
      </c>
      <c r="H769" s="10">
        <v>1</v>
      </c>
      <c r="I769" s="34">
        <v>0</v>
      </c>
      <c r="J769" s="11">
        <f>ROUND(H769*I769,2)</f>
        <v>0</v>
      </c>
    </row>
    <row r="770" spans="1:10" ht="45" x14ac:dyDescent="0.25">
      <c r="A770" s="12"/>
      <c r="B770" s="12"/>
      <c r="C770" s="12"/>
      <c r="D770" s="22" t="s">
        <v>999</v>
      </c>
      <c r="E770" s="12"/>
      <c r="F770" s="12"/>
      <c r="G770" s="12"/>
      <c r="H770" s="12"/>
      <c r="I770" s="12"/>
      <c r="J770" s="12"/>
    </row>
    <row r="771" spans="1:10" ht="22.5" x14ac:dyDescent="0.25">
      <c r="A771" s="8" t="s">
        <v>1000</v>
      </c>
      <c r="B771" s="9" t="s">
        <v>14</v>
      </c>
      <c r="C771" s="9" t="s">
        <v>60</v>
      </c>
      <c r="D771" s="22" t="s">
        <v>1001</v>
      </c>
      <c r="E771" s="10">
        <v>1</v>
      </c>
      <c r="F771" s="10">
        <v>3861.89</v>
      </c>
      <c r="G771" s="11">
        <f>ROUND(E771*F771,2)</f>
        <v>3861.89</v>
      </c>
      <c r="H771" s="10">
        <v>1</v>
      </c>
      <c r="I771" s="34">
        <v>0</v>
      </c>
      <c r="J771" s="11">
        <f>ROUND(H771*I771,2)</f>
        <v>0</v>
      </c>
    </row>
    <row r="772" spans="1:10" ht="270" x14ac:dyDescent="0.25">
      <c r="A772" s="12"/>
      <c r="B772" s="12"/>
      <c r="C772" s="12"/>
      <c r="D772" s="22" t="s">
        <v>1002</v>
      </c>
      <c r="E772" s="12"/>
      <c r="F772" s="12"/>
      <c r="G772" s="12"/>
      <c r="H772" s="12"/>
      <c r="I772" s="12"/>
      <c r="J772" s="12"/>
    </row>
    <row r="773" spans="1:10" x14ac:dyDescent="0.25">
      <c r="A773" s="8" t="s">
        <v>1003</v>
      </c>
      <c r="B773" s="9" t="s">
        <v>14</v>
      </c>
      <c r="C773" s="9" t="s">
        <v>60</v>
      </c>
      <c r="D773" s="22" t="s">
        <v>889</v>
      </c>
      <c r="E773" s="10">
        <v>2</v>
      </c>
      <c r="F773" s="10">
        <v>1186.55</v>
      </c>
      <c r="G773" s="11">
        <f>ROUND(E773*F773,2)</f>
        <v>2373.1</v>
      </c>
      <c r="H773" s="10">
        <v>2</v>
      </c>
      <c r="I773" s="34">
        <v>0</v>
      </c>
      <c r="J773" s="11">
        <f>ROUND(H773*I773,2)</f>
        <v>0</v>
      </c>
    </row>
    <row r="774" spans="1:10" ht="22.5" x14ac:dyDescent="0.25">
      <c r="A774" s="12"/>
      <c r="B774" s="12"/>
      <c r="C774" s="12"/>
      <c r="D774" s="22" t="s">
        <v>890</v>
      </c>
      <c r="E774" s="12"/>
      <c r="F774" s="12"/>
      <c r="G774" s="12"/>
      <c r="H774" s="12"/>
      <c r="I774" s="12"/>
      <c r="J774" s="12"/>
    </row>
    <row r="775" spans="1:10" x14ac:dyDescent="0.25">
      <c r="A775" s="12"/>
      <c r="B775" s="12"/>
      <c r="C775" s="12"/>
      <c r="D775" s="27" t="s">
        <v>1004</v>
      </c>
      <c r="E775" s="10">
        <v>1</v>
      </c>
      <c r="F775" s="14">
        <f>G671+G673+G675+G677+G679+G681+G683+G685+G687+G689+G691+G693+G695+G697+G699+G701+G703+G705+G707+G709+G711+G713+G715+G717+G719+G721+G723+G725+G727+G729+G731+G733+G735+G737+G739+G741+G743+G745+G747+G749+G751+G753+G755+G757+G759+G761+G763+G765+G767+G769+G771+G773</f>
        <v>109254.38</v>
      </c>
      <c r="G775" s="14">
        <f>ROUND(E775*F775,2)</f>
        <v>109254.38</v>
      </c>
      <c r="H775" s="10">
        <v>1</v>
      </c>
      <c r="I775" s="14">
        <f>J671+J673+J675+J677+J679+J681+J683+J685+J687+J689+J691+J693+J695+J697+J699+J701+J703+J705+J707+J709+J711+J713+J715+J717+J719+J721+J723+J725+J727+J729+J731+J733+J735+J737+J739+J741+J743+J745+J747+J749+J751+J753+J755+J757+J759+J761+J763+J765+J767+J769+J771+J773</f>
        <v>0</v>
      </c>
      <c r="J775" s="14">
        <f>ROUND(H775*I775,2)</f>
        <v>0</v>
      </c>
    </row>
    <row r="776" spans="1:10" ht="1.1499999999999999" customHeight="1" x14ac:dyDescent="0.25">
      <c r="A776" s="15"/>
      <c r="B776" s="15"/>
      <c r="C776" s="15"/>
      <c r="D776" s="28"/>
      <c r="E776" s="15"/>
      <c r="F776" s="15"/>
      <c r="G776" s="15"/>
      <c r="H776" s="15"/>
      <c r="I776" s="15"/>
      <c r="J776" s="15"/>
    </row>
    <row r="777" spans="1:10" x14ac:dyDescent="0.25">
      <c r="A777" s="18" t="s">
        <v>1005</v>
      </c>
      <c r="B777" s="18" t="s">
        <v>10</v>
      </c>
      <c r="C777" s="18" t="s">
        <v>11</v>
      </c>
      <c r="D777" s="30" t="s">
        <v>1006</v>
      </c>
      <c r="E777" s="19">
        <f t="shared" ref="E777:J777" si="61">E780</f>
        <v>1</v>
      </c>
      <c r="F777" s="19">
        <f t="shared" si="61"/>
        <v>4703.3599999999997</v>
      </c>
      <c r="G777" s="19">
        <f t="shared" si="61"/>
        <v>4703.3599999999997</v>
      </c>
      <c r="H777" s="19">
        <f t="shared" si="61"/>
        <v>1</v>
      </c>
      <c r="I777" s="19">
        <f t="shared" si="61"/>
        <v>0</v>
      </c>
      <c r="J777" s="19">
        <f t="shared" si="61"/>
        <v>0</v>
      </c>
    </row>
    <row r="778" spans="1:10" x14ac:dyDescent="0.25">
      <c r="A778" s="8" t="s">
        <v>1007</v>
      </c>
      <c r="B778" s="9" t="s">
        <v>14</v>
      </c>
      <c r="C778" s="9" t="s">
        <v>60</v>
      </c>
      <c r="D778" s="22" t="s">
        <v>1008</v>
      </c>
      <c r="E778" s="10">
        <v>1</v>
      </c>
      <c r="F778" s="10">
        <v>4703.3599999999997</v>
      </c>
      <c r="G778" s="11">
        <f>ROUND(E778*F778,2)</f>
        <v>4703.3599999999997</v>
      </c>
      <c r="H778" s="10">
        <v>1</v>
      </c>
      <c r="I778" s="34">
        <v>0</v>
      </c>
      <c r="J778" s="11">
        <f>ROUND(H778*I778,2)</f>
        <v>0</v>
      </c>
    </row>
    <row r="779" spans="1:10" ht="409.5" x14ac:dyDescent="0.25">
      <c r="A779" s="12"/>
      <c r="B779" s="12"/>
      <c r="C779" s="12"/>
      <c r="D779" s="22" t="s">
        <v>1009</v>
      </c>
      <c r="E779" s="12"/>
      <c r="F779" s="12"/>
      <c r="G779" s="12"/>
      <c r="H779" s="12"/>
      <c r="I779" s="12"/>
      <c r="J779" s="12"/>
    </row>
    <row r="780" spans="1:10" x14ac:dyDescent="0.25">
      <c r="A780" s="12"/>
      <c r="B780" s="12"/>
      <c r="C780" s="12"/>
      <c r="D780" s="27" t="s">
        <v>1010</v>
      </c>
      <c r="E780" s="10">
        <v>1</v>
      </c>
      <c r="F780" s="14">
        <f>G778</f>
        <v>4703.3599999999997</v>
      </c>
      <c r="G780" s="14">
        <f>ROUND(E780*F780,2)</f>
        <v>4703.3599999999997</v>
      </c>
      <c r="H780" s="10">
        <v>1</v>
      </c>
      <c r="I780" s="14">
        <f>J778</f>
        <v>0</v>
      </c>
      <c r="J780" s="14">
        <f>ROUND(H780*I780,2)</f>
        <v>0</v>
      </c>
    </row>
    <row r="781" spans="1:10" ht="1.1499999999999999" customHeight="1" x14ac:dyDescent="0.25">
      <c r="A781" s="15"/>
      <c r="B781" s="15"/>
      <c r="C781" s="15"/>
      <c r="D781" s="28"/>
      <c r="E781" s="15"/>
      <c r="F781" s="15"/>
      <c r="G781" s="15"/>
      <c r="H781" s="15"/>
      <c r="I781" s="15"/>
      <c r="J781" s="15"/>
    </row>
    <row r="782" spans="1:10" x14ac:dyDescent="0.25">
      <c r="A782" s="18" t="s">
        <v>1011</v>
      </c>
      <c r="B782" s="18" t="s">
        <v>10</v>
      </c>
      <c r="C782" s="18" t="s">
        <v>11</v>
      </c>
      <c r="D782" s="30" t="s">
        <v>1012</v>
      </c>
      <c r="E782" s="19">
        <f t="shared" ref="E782:J782" si="62">E787</f>
        <v>1</v>
      </c>
      <c r="F782" s="19">
        <f t="shared" si="62"/>
        <v>8747.7999999999993</v>
      </c>
      <c r="G782" s="19">
        <f t="shared" si="62"/>
        <v>8747.7999999999993</v>
      </c>
      <c r="H782" s="19">
        <f t="shared" si="62"/>
        <v>1</v>
      </c>
      <c r="I782" s="19">
        <f t="shared" si="62"/>
        <v>0</v>
      </c>
      <c r="J782" s="19">
        <f t="shared" si="62"/>
        <v>0</v>
      </c>
    </row>
    <row r="783" spans="1:10" x14ac:dyDescent="0.25">
      <c r="A783" s="8" t="s">
        <v>1013</v>
      </c>
      <c r="B783" s="9" t="s">
        <v>14</v>
      </c>
      <c r="C783" s="9" t="s">
        <v>60</v>
      </c>
      <c r="D783" s="22" t="s">
        <v>1014</v>
      </c>
      <c r="E783" s="10">
        <v>1</v>
      </c>
      <c r="F783" s="10">
        <v>7467.85</v>
      </c>
      <c r="G783" s="11">
        <f>ROUND(E783*F783,2)</f>
        <v>7467.85</v>
      </c>
      <c r="H783" s="10">
        <v>1</v>
      </c>
      <c r="I783" s="34">
        <v>0</v>
      </c>
      <c r="J783" s="11">
        <f>ROUND(H783*I783,2)</f>
        <v>0</v>
      </c>
    </row>
    <row r="784" spans="1:10" ht="67.5" x14ac:dyDescent="0.25">
      <c r="A784" s="12"/>
      <c r="B784" s="12"/>
      <c r="C784" s="12"/>
      <c r="D784" s="22" t="s">
        <v>1015</v>
      </c>
      <c r="E784" s="12"/>
      <c r="F784" s="12"/>
      <c r="G784" s="12"/>
      <c r="H784" s="12"/>
      <c r="I784" s="12"/>
      <c r="J784" s="12"/>
    </row>
    <row r="785" spans="1:10" x14ac:dyDescent="0.25">
      <c r="A785" s="8" t="s">
        <v>1016</v>
      </c>
      <c r="B785" s="9" t="s">
        <v>14</v>
      </c>
      <c r="C785" s="9" t="s">
        <v>60</v>
      </c>
      <c r="D785" s="22" t="s">
        <v>1017</v>
      </c>
      <c r="E785" s="10">
        <v>1</v>
      </c>
      <c r="F785" s="10">
        <v>1279.95</v>
      </c>
      <c r="G785" s="11">
        <f>ROUND(E785*F785,2)</f>
        <v>1279.95</v>
      </c>
      <c r="H785" s="10">
        <v>1</v>
      </c>
      <c r="I785" s="34">
        <v>0</v>
      </c>
      <c r="J785" s="11">
        <f>ROUND(H785*I785,2)</f>
        <v>0</v>
      </c>
    </row>
    <row r="786" spans="1:10" ht="180" x14ac:dyDescent="0.25">
      <c r="A786" s="12"/>
      <c r="B786" s="12"/>
      <c r="C786" s="12"/>
      <c r="D786" s="22" t="s">
        <v>1018</v>
      </c>
      <c r="E786" s="12"/>
      <c r="F786" s="12"/>
      <c r="G786" s="12"/>
      <c r="H786" s="12"/>
      <c r="I786" s="12"/>
      <c r="J786" s="12"/>
    </row>
    <row r="787" spans="1:10" x14ac:dyDescent="0.25">
      <c r="A787" s="12"/>
      <c r="B787" s="12"/>
      <c r="C787" s="12"/>
      <c r="D787" s="27" t="s">
        <v>1019</v>
      </c>
      <c r="E787" s="10">
        <v>1</v>
      </c>
      <c r="F787" s="14">
        <f>G783+G785</f>
        <v>8747.7999999999993</v>
      </c>
      <c r="G787" s="14">
        <f>ROUND(E787*F787,2)</f>
        <v>8747.7999999999993</v>
      </c>
      <c r="H787" s="10">
        <v>1</v>
      </c>
      <c r="I787" s="14">
        <f>J783+J785</f>
        <v>0</v>
      </c>
      <c r="J787" s="14">
        <f>ROUND(H787*I787,2)</f>
        <v>0</v>
      </c>
    </row>
    <row r="788" spans="1:10" ht="1.1499999999999999" customHeight="1" x14ac:dyDescent="0.25">
      <c r="A788" s="15"/>
      <c r="B788" s="15"/>
      <c r="C788" s="15"/>
      <c r="D788" s="28"/>
      <c r="E788" s="15"/>
      <c r="F788" s="15"/>
      <c r="G788" s="15"/>
      <c r="H788" s="15"/>
      <c r="I788" s="15"/>
      <c r="J788" s="15"/>
    </row>
    <row r="789" spans="1:10" x14ac:dyDescent="0.25">
      <c r="A789" s="18" t="s">
        <v>1020</v>
      </c>
      <c r="B789" s="18" t="s">
        <v>10</v>
      </c>
      <c r="C789" s="18" t="s">
        <v>11</v>
      </c>
      <c r="D789" s="30" t="s">
        <v>1021</v>
      </c>
      <c r="E789" s="19">
        <f t="shared" ref="E789:J789" si="63">E808</f>
        <v>1</v>
      </c>
      <c r="F789" s="19">
        <f t="shared" si="63"/>
        <v>224923.06</v>
      </c>
      <c r="G789" s="19">
        <f t="shared" si="63"/>
        <v>224923.06</v>
      </c>
      <c r="H789" s="19">
        <f t="shared" si="63"/>
        <v>1</v>
      </c>
      <c r="I789" s="19">
        <f t="shared" si="63"/>
        <v>0</v>
      </c>
      <c r="J789" s="19">
        <f t="shared" si="63"/>
        <v>0</v>
      </c>
    </row>
    <row r="790" spans="1:10" ht="33.75" x14ac:dyDescent="0.25">
      <c r="A790" s="8" t="s">
        <v>1022</v>
      </c>
      <c r="B790" s="9" t="s">
        <v>14</v>
      </c>
      <c r="C790" s="9" t="s">
        <v>39</v>
      </c>
      <c r="D790" s="22" t="s">
        <v>1023</v>
      </c>
      <c r="E790" s="10">
        <v>880</v>
      </c>
      <c r="F790" s="10">
        <v>150.44</v>
      </c>
      <c r="G790" s="11">
        <f>ROUND(E790*F790,2)</f>
        <v>132387.20000000001</v>
      </c>
      <c r="H790" s="10">
        <v>880</v>
      </c>
      <c r="I790" s="34">
        <v>0</v>
      </c>
      <c r="J790" s="11">
        <f>ROUND(H790*I790,2)</f>
        <v>0</v>
      </c>
    </row>
    <row r="791" spans="1:10" ht="270" x14ac:dyDescent="0.25">
      <c r="A791" s="12"/>
      <c r="B791" s="12"/>
      <c r="C791" s="12"/>
      <c r="D791" s="22" t="s">
        <v>1024</v>
      </c>
      <c r="E791" s="12"/>
      <c r="F791" s="12"/>
      <c r="G791" s="12"/>
      <c r="H791" s="12"/>
      <c r="I791" s="12"/>
      <c r="J791" s="12"/>
    </row>
    <row r="792" spans="1:10" ht="22.5" x14ac:dyDescent="0.25">
      <c r="A792" s="8" t="s">
        <v>1025</v>
      </c>
      <c r="B792" s="9" t="s">
        <v>14</v>
      </c>
      <c r="C792" s="9" t="s">
        <v>39</v>
      </c>
      <c r="D792" s="22" t="s">
        <v>1026</v>
      </c>
      <c r="E792" s="10">
        <v>75</v>
      </c>
      <c r="F792" s="10">
        <v>165.64</v>
      </c>
      <c r="G792" s="11">
        <f>ROUND(E792*F792,2)</f>
        <v>12423</v>
      </c>
      <c r="H792" s="10">
        <v>75</v>
      </c>
      <c r="I792" s="34">
        <v>0</v>
      </c>
      <c r="J792" s="11">
        <f>ROUND(H792*I792,2)</f>
        <v>0</v>
      </c>
    </row>
    <row r="793" spans="1:10" ht="236.25" x14ac:dyDescent="0.25">
      <c r="A793" s="12"/>
      <c r="B793" s="12"/>
      <c r="C793" s="12"/>
      <c r="D793" s="22" t="s">
        <v>1027</v>
      </c>
      <c r="E793" s="12"/>
      <c r="F793" s="12"/>
      <c r="G793" s="12"/>
      <c r="H793" s="12"/>
      <c r="I793" s="12"/>
      <c r="J793" s="12"/>
    </row>
    <row r="794" spans="1:10" ht="22.5" x14ac:dyDescent="0.25">
      <c r="A794" s="8" t="s">
        <v>1028</v>
      </c>
      <c r="B794" s="9" t="s">
        <v>14</v>
      </c>
      <c r="C794" s="9" t="s">
        <v>39</v>
      </c>
      <c r="D794" s="22" t="s">
        <v>1029</v>
      </c>
      <c r="E794" s="10">
        <v>50</v>
      </c>
      <c r="F794" s="10">
        <v>66.41</v>
      </c>
      <c r="G794" s="11">
        <f>ROUND(E794*F794,2)</f>
        <v>3320.5</v>
      </c>
      <c r="H794" s="10">
        <v>50</v>
      </c>
      <c r="I794" s="34">
        <v>0</v>
      </c>
      <c r="J794" s="11">
        <f>ROUND(H794*I794,2)</f>
        <v>0</v>
      </c>
    </row>
    <row r="795" spans="1:10" ht="225" x14ac:dyDescent="0.25">
      <c r="A795" s="12"/>
      <c r="B795" s="12"/>
      <c r="C795" s="12"/>
      <c r="D795" s="22" t="s">
        <v>1030</v>
      </c>
      <c r="E795" s="12"/>
      <c r="F795" s="12"/>
      <c r="G795" s="12"/>
      <c r="H795" s="12"/>
      <c r="I795" s="12"/>
      <c r="J795" s="12"/>
    </row>
    <row r="796" spans="1:10" ht="22.5" x14ac:dyDescent="0.25">
      <c r="A796" s="8" t="s">
        <v>1031</v>
      </c>
      <c r="B796" s="9" t="s">
        <v>14</v>
      </c>
      <c r="C796" s="9" t="s">
        <v>39</v>
      </c>
      <c r="D796" s="22" t="s">
        <v>1032</v>
      </c>
      <c r="E796" s="10">
        <v>50</v>
      </c>
      <c r="F796" s="10">
        <v>94.02</v>
      </c>
      <c r="G796" s="11">
        <f>ROUND(E796*F796,2)</f>
        <v>4701</v>
      </c>
      <c r="H796" s="10">
        <v>50</v>
      </c>
      <c r="I796" s="34">
        <v>0</v>
      </c>
      <c r="J796" s="11">
        <f>ROUND(H796*I796,2)</f>
        <v>0</v>
      </c>
    </row>
    <row r="797" spans="1:10" ht="225" x14ac:dyDescent="0.25">
      <c r="A797" s="12"/>
      <c r="B797" s="12"/>
      <c r="C797" s="12"/>
      <c r="D797" s="22" t="s">
        <v>1033</v>
      </c>
      <c r="E797" s="12"/>
      <c r="F797" s="12"/>
      <c r="G797" s="12"/>
      <c r="H797" s="12"/>
      <c r="I797" s="12"/>
      <c r="J797" s="12"/>
    </row>
    <row r="798" spans="1:10" ht="22.5" x14ac:dyDescent="0.25">
      <c r="A798" s="8" t="s">
        <v>1034</v>
      </c>
      <c r="B798" s="9" t="s">
        <v>14</v>
      </c>
      <c r="C798" s="9" t="s">
        <v>39</v>
      </c>
      <c r="D798" s="22" t="s">
        <v>1035</v>
      </c>
      <c r="E798" s="10">
        <v>320</v>
      </c>
      <c r="F798" s="10">
        <v>30.52</v>
      </c>
      <c r="G798" s="11">
        <f>ROUND(E798*F798,2)</f>
        <v>9766.4</v>
      </c>
      <c r="H798" s="10">
        <v>320</v>
      </c>
      <c r="I798" s="34">
        <v>0</v>
      </c>
      <c r="J798" s="11">
        <f>ROUND(H798*I798,2)</f>
        <v>0</v>
      </c>
    </row>
    <row r="799" spans="1:10" ht="67.5" x14ac:dyDescent="0.25">
      <c r="A799" s="12"/>
      <c r="B799" s="12"/>
      <c r="C799" s="12"/>
      <c r="D799" s="22" t="s">
        <v>1036</v>
      </c>
      <c r="E799" s="12"/>
      <c r="F799" s="12"/>
      <c r="G799" s="12"/>
      <c r="H799" s="12"/>
      <c r="I799" s="12"/>
      <c r="J799" s="12"/>
    </row>
    <row r="800" spans="1:10" ht="33.75" x14ac:dyDescent="0.25">
      <c r="A800" s="8" t="s">
        <v>1037</v>
      </c>
      <c r="B800" s="9" t="s">
        <v>14</v>
      </c>
      <c r="C800" s="9" t="s">
        <v>60</v>
      </c>
      <c r="D800" s="22" t="s">
        <v>1038</v>
      </c>
      <c r="E800" s="10">
        <v>8250</v>
      </c>
      <c r="F800" s="10">
        <v>5.85</v>
      </c>
      <c r="G800" s="11">
        <f>ROUND(E800*F800,2)</f>
        <v>48262.5</v>
      </c>
      <c r="H800" s="10">
        <v>8250</v>
      </c>
      <c r="I800" s="34">
        <v>0</v>
      </c>
      <c r="J800" s="11">
        <f>ROUND(H800*I800,2)</f>
        <v>0</v>
      </c>
    </row>
    <row r="801" spans="1:10" ht="33.75" x14ac:dyDescent="0.25">
      <c r="A801" s="12"/>
      <c r="B801" s="12"/>
      <c r="C801" s="12"/>
      <c r="D801" s="22" t="s">
        <v>1038</v>
      </c>
      <c r="E801" s="12"/>
      <c r="F801" s="12"/>
      <c r="G801" s="12"/>
      <c r="H801" s="12"/>
      <c r="I801" s="12"/>
      <c r="J801" s="12"/>
    </row>
    <row r="802" spans="1:10" ht="22.5" x14ac:dyDescent="0.25">
      <c r="A802" s="8" t="s">
        <v>1039</v>
      </c>
      <c r="B802" s="9" t="s">
        <v>14</v>
      </c>
      <c r="C802" s="9" t="s">
        <v>60</v>
      </c>
      <c r="D802" s="22" t="s">
        <v>1040</v>
      </c>
      <c r="E802" s="10">
        <v>100</v>
      </c>
      <c r="F802" s="10">
        <v>23.01</v>
      </c>
      <c r="G802" s="11">
        <f>ROUND(E802*F802,2)</f>
        <v>2301</v>
      </c>
      <c r="H802" s="10">
        <v>100</v>
      </c>
      <c r="I802" s="34">
        <v>0</v>
      </c>
      <c r="J802" s="11">
        <f>ROUND(H802*I802,2)</f>
        <v>0</v>
      </c>
    </row>
    <row r="803" spans="1:10" ht="67.5" x14ac:dyDescent="0.25">
      <c r="A803" s="12"/>
      <c r="B803" s="12"/>
      <c r="C803" s="12"/>
      <c r="D803" s="22" t="s">
        <v>1041</v>
      </c>
      <c r="E803" s="12"/>
      <c r="F803" s="12"/>
      <c r="G803" s="12"/>
      <c r="H803" s="12"/>
      <c r="I803" s="12"/>
      <c r="J803" s="12"/>
    </row>
    <row r="804" spans="1:10" ht="33.75" x14ac:dyDescent="0.25">
      <c r="A804" s="8" t="s">
        <v>1042</v>
      </c>
      <c r="B804" s="9" t="s">
        <v>14</v>
      </c>
      <c r="C804" s="9" t="s">
        <v>60</v>
      </c>
      <c r="D804" s="22" t="s">
        <v>1043</v>
      </c>
      <c r="E804" s="10">
        <v>100</v>
      </c>
      <c r="F804" s="10">
        <v>36.36</v>
      </c>
      <c r="G804" s="11">
        <f>ROUND(E804*F804,2)</f>
        <v>3636</v>
      </c>
      <c r="H804" s="10">
        <v>100</v>
      </c>
      <c r="I804" s="34">
        <v>0</v>
      </c>
      <c r="J804" s="11">
        <f>ROUND(H804*I804,2)</f>
        <v>0</v>
      </c>
    </row>
    <row r="805" spans="1:10" ht="33.75" x14ac:dyDescent="0.25">
      <c r="A805" s="12"/>
      <c r="B805" s="12"/>
      <c r="C805" s="12"/>
      <c r="D805" s="22" t="s">
        <v>1044</v>
      </c>
      <c r="E805" s="12"/>
      <c r="F805" s="12"/>
      <c r="G805" s="12"/>
      <c r="H805" s="12"/>
      <c r="I805" s="12"/>
      <c r="J805" s="12"/>
    </row>
    <row r="806" spans="1:10" ht="22.5" x14ac:dyDescent="0.25">
      <c r="A806" s="8" t="s">
        <v>1045</v>
      </c>
      <c r="B806" s="9" t="s">
        <v>14</v>
      </c>
      <c r="C806" s="9" t="s">
        <v>60</v>
      </c>
      <c r="D806" s="22" t="s">
        <v>1046</v>
      </c>
      <c r="E806" s="10">
        <v>1</v>
      </c>
      <c r="F806" s="10">
        <v>8125.46</v>
      </c>
      <c r="G806" s="11">
        <f>ROUND(E806*F806,2)</f>
        <v>8125.46</v>
      </c>
      <c r="H806" s="10">
        <v>1</v>
      </c>
      <c r="I806" s="34">
        <v>0</v>
      </c>
      <c r="J806" s="11">
        <f>ROUND(H806*I806,2)</f>
        <v>0</v>
      </c>
    </row>
    <row r="807" spans="1:10" ht="409.5" x14ac:dyDescent="0.25">
      <c r="A807" s="12"/>
      <c r="B807" s="12"/>
      <c r="C807" s="12"/>
      <c r="D807" s="22" t="s">
        <v>1047</v>
      </c>
      <c r="E807" s="12"/>
      <c r="F807" s="12"/>
      <c r="G807" s="12"/>
      <c r="H807" s="12"/>
      <c r="I807" s="12"/>
      <c r="J807" s="12"/>
    </row>
    <row r="808" spans="1:10" x14ac:dyDescent="0.25">
      <c r="A808" s="12"/>
      <c r="B808" s="12"/>
      <c r="C808" s="12"/>
      <c r="D808" s="27" t="s">
        <v>1048</v>
      </c>
      <c r="E808" s="10">
        <v>1</v>
      </c>
      <c r="F808" s="14">
        <f>G790+G792+G794+G796+G798+G800+G802+G804+G806</f>
        <v>224923.06</v>
      </c>
      <c r="G808" s="14">
        <f>ROUND(E808*F808,2)</f>
        <v>224923.06</v>
      </c>
      <c r="H808" s="10">
        <v>1</v>
      </c>
      <c r="I808" s="14">
        <f>J790+J792+J794+J796+J798+J800+J802+J804+J806</f>
        <v>0</v>
      </c>
      <c r="J808" s="14">
        <f>ROUND(H808*I808,2)</f>
        <v>0</v>
      </c>
    </row>
    <row r="809" spans="1:10" ht="1.1499999999999999" customHeight="1" x14ac:dyDescent="0.25">
      <c r="A809" s="15"/>
      <c r="B809" s="15"/>
      <c r="C809" s="15"/>
      <c r="D809" s="28"/>
      <c r="E809" s="15"/>
      <c r="F809" s="15"/>
      <c r="G809" s="15"/>
      <c r="H809" s="15"/>
      <c r="I809" s="15"/>
      <c r="J809" s="15"/>
    </row>
    <row r="810" spans="1:10" x14ac:dyDescent="0.25">
      <c r="A810" s="12"/>
      <c r="B810" s="12"/>
      <c r="C810" s="12"/>
      <c r="D810" s="27" t="s">
        <v>1049</v>
      </c>
      <c r="E810" s="10">
        <v>1</v>
      </c>
      <c r="F810" s="14">
        <f>G556+G597+G610+G660+G665+G670+G777+G782+G789</f>
        <v>507165.12</v>
      </c>
      <c r="G810" s="14">
        <f>ROUND(E810*F810,2)</f>
        <v>507165.12</v>
      </c>
      <c r="H810" s="10">
        <v>1</v>
      </c>
      <c r="I810" s="14">
        <f>J556+J597+J610+J660+J665+J670+J777+J782+J789</f>
        <v>0</v>
      </c>
      <c r="J810" s="14">
        <f>ROUND(H810*I810,2)</f>
        <v>0</v>
      </c>
    </row>
    <row r="811" spans="1:10" ht="1.1499999999999999" customHeight="1" x14ac:dyDescent="0.25">
      <c r="A811" s="15"/>
      <c r="B811" s="15"/>
      <c r="C811" s="15"/>
      <c r="D811" s="28"/>
      <c r="E811" s="15"/>
      <c r="F811" s="15"/>
      <c r="G811" s="15"/>
      <c r="H811" s="15"/>
      <c r="I811" s="15"/>
      <c r="J811" s="15"/>
    </row>
    <row r="812" spans="1:10" ht="22.5" x14ac:dyDescent="0.25">
      <c r="A812" s="16" t="s">
        <v>1050</v>
      </c>
      <c r="B812" s="16" t="s">
        <v>10</v>
      </c>
      <c r="C812" s="16" t="s">
        <v>11</v>
      </c>
      <c r="D812" s="29" t="s">
        <v>1051</v>
      </c>
      <c r="E812" s="17">
        <f t="shared" ref="E812:J812" si="64">E827</f>
        <v>1</v>
      </c>
      <c r="F812" s="17">
        <f t="shared" si="64"/>
        <v>17371.29</v>
      </c>
      <c r="G812" s="17">
        <f t="shared" si="64"/>
        <v>17371.29</v>
      </c>
      <c r="H812" s="17">
        <f t="shared" si="64"/>
        <v>1</v>
      </c>
      <c r="I812" s="17">
        <f t="shared" si="64"/>
        <v>0</v>
      </c>
      <c r="J812" s="17">
        <f t="shared" si="64"/>
        <v>0</v>
      </c>
    </row>
    <row r="813" spans="1:10" ht="22.5" x14ac:dyDescent="0.25">
      <c r="A813" s="8" t="s">
        <v>483</v>
      </c>
      <c r="B813" s="9" t="s">
        <v>14</v>
      </c>
      <c r="C813" s="9" t="s">
        <v>60</v>
      </c>
      <c r="D813" s="22" t="s">
        <v>484</v>
      </c>
      <c r="E813" s="10">
        <v>1</v>
      </c>
      <c r="F813" s="10">
        <v>3992.61</v>
      </c>
      <c r="G813" s="11">
        <f>ROUND(E813*F813,2)</f>
        <v>3992.61</v>
      </c>
      <c r="H813" s="10">
        <v>1</v>
      </c>
      <c r="I813" s="34">
        <v>0</v>
      </c>
      <c r="J813" s="11">
        <f>ROUND(H813*I813,2)</f>
        <v>0</v>
      </c>
    </row>
    <row r="814" spans="1:10" ht="56.25" x14ac:dyDescent="0.25">
      <c r="A814" s="12"/>
      <c r="B814" s="12"/>
      <c r="C814" s="12"/>
      <c r="D814" s="22" t="s">
        <v>485</v>
      </c>
      <c r="E814" s="12"/>
      <c r="F814" s="12"/>
      <c r="G814" s="12"/>
      <c r="H814" s="12"/>
      <c r="I814" s="12"/>
      <c r="J814" s="12"/>
    </row>
    <row r="815" spans="1:10" ht="22.5" x14ac:dyDescent="0.25">
      <c r="A815" s="8" t="s">
        <v>1052</v>
      </c>
      <c r="B815" s="9" t="s">
        <v>14</v>
      </c>
      <c r="C815" s="9" t="s">
        <v>60</v>
      </c>
      <c r="D815" s="22" t="s">
        <v>1053</v>
      </c>
      <c r="E815" s="10">
        <v>1</v>
      </c>
      <c r="F815" s="10">
        <v>2592.1799999999998</v>
      </c>
      <c r="G815" s="11">
        <f>ROUND(E815*F815,2)</f>
        <v>2592.1799999999998</v>
      </c>
      <c r="H815" s="10">
        <v>1</v>
      </c>
      <c r="I815" s="34">
        <v>0</v>
      </c>
      <c r="J815" s="11">
        <f>ROUND(H815*I815,2)</f>
        <v>0</v>
      </c>
    </row>
    <row r="816" spans="1:10" ht="101.25" x14ac:dyDescent="0.25">
      <c r="A816" s="12"/>
      <c r="B816" s="12"/>
      <c r="C816" s="12"/>
      <c r="D816" s="22" t="s">
        <v>1054</v>
      </c>
      <c r="E816" s="12"/>
      <c r="F816" s="12"/>
      <c r="G816" s="12"/>
      <c r="H816" s="12"/>
      <c r="I816" s="12"/>
      <c r="J816" s="12"/>
    </row>
    <row r="817" spans="1:10" ht="22.5" x14ac:dyDescent="0.25">
      <c r="A817" s="8" t="s">
        <v>1055</v>
      </c>
      <c r="B817" s="9" t="s">
        <v>14</v>
      </c>
      <c r="C817" s="9" t="s">
        <v>60</v>
      </c>
      <c r="D817" s="22" t="s">
        <v>1056</v>
      </c>
      <c r="E817" s="10">
        <v>1</v>
      </c>
      <c r="F817" s="10">
        <v>5410.46</v>
      </c>
      <c r="G817" s="11">
        <f>ROUND(E817*F817,2)</f>
        <v>5410.46</v>
      </c>
      <c r="H817" s="10">
        <v>1</v>
      </c>
      <c r="I817" s="34">
        <v>0</v>
      </c>
      <c r="J817" s="11">
        <f>ROUND(H817*I817,2)</f>
        <v>0</v>
      </c>
    </row>
    <row r="818" spans="1:10" ht="123.75" x14ac:dyDescent="0.25">
      <c r="A818" s="12"/>
      <c r="B818" s="12"/>
      <c r="C818" s="12"/>
      <c r="D818" s="22" t="s">
        <v>1057</v>
      </c>
      <c r="E818" s="12"/>
      <c r="F818" s="12"/>
      <c r="G818" s="12"/>
      <c r="H818" s="12"/>
      <c r="I818" s="12"/>
      <c r="J818" s="12"/>
    </row>
    <row r="819" spans="1:10" ht="22.5" x14ac:dyDescent="0.25">
      <c r="A819" s="8" t="s">
        <v>1058</v>
      </c>
      <c r="B819" s="9" t="s">
        <v>14</v>
      </c>
      <c r="C819" s="9" t="s">
        <v>60</v>
      </c>
      <c r="D819" s="22" t="s">
        <v>1059</v>
      </c>
      <c r="E819" s="10">
        <v>3</v>
      </c>
      <c r="F819" s="10">
        <v>690.23</v>
      </c>
      <c r="G819" s="11">
        <f>ROUND(E819*F819,2)</f>
        <v>2070.69</v>
      </c>
      <c r="H819" s="10">
        <v>3</v>
      </c>
      <c r="I819" s="34">
        <v>0</v>
      </c>
      <c r="J819" s="11">
        <f>ROUND(H819*I819,2)</f>
        <v>0</v>
      </c>
    </row>
    <row r="820" spans="1:10" ht="123.75" x14ac:dyDescent="0.25">
      <c r="A820" s="12"/>
      <c r="B820" s="12"/>
      <c r="C820" s="12"/>
      <c r="D820" s="22" t="s">
        <v>1060</v>
      </c>
      <c r="E820" s="12"/>
      <c r="F820" s="12"/>
      <c r="G820" s="12"/>
      <c r="H820" s="12"/>
      <c r="I820" s="12"/>
      <c r="J820" s="12"/>
    </row>
    <row r="821" spans="1:10" ht="22.5" x14ac:dyDescent="0.25">
      <c r="A821" s="8" t="s">
        <v>1061</v>
      </c>
      <c r="B821" s="9" t="s">
        <v>14</v>
      </c>
      <c r="C821" s="9" t="s">
        <v>60</v>
      </c>
      <c r="D821" s="22" t="s">
        <v>1062</v>
      </c>
      <c r="E821" s="10">
        <v>1</v>
      </c>
      <c r="F821" s="10">
        <v>2829.25</v>
      </c>
      <c r="G821" s="11">
        <f>ROUND(E821*F821,2)</f>
        <v>2829.25</v>
      </c>
      <c r="H821" s="10">
        <v>1</v>
      </c>
      <c r="I821" s="34">
        <v>0</v>
      </c>
      <c r="J821" s="11">
        <f>ROUND(H821*I821,2)</f>
        <v>0</v>
      </c>
    </row>
    <row r="822" spans="1:10" ht="33.75" x14ac:dyDescent="0.25">
      <c r="A822" s="12"/>
      <c r="B822" s="12"/>
      <c r="C822" s="12"/>
      <c r="D822" s="22" t="s">
        <v>1063</v>
      </c>
      <c r="E822" s="12"/>
      <c r="F822" s="12"/>
      <c r="G822" s="12"/>
      <c r="H822" s="12"/>
      <c r="I822" s="12"/>
      <c r="J822" s="12"/>
    </row>
    <row r="823" spans="1:10" x14ac:dyDescent="0.25">
      <c r="A823" s="8" t="s">
        <v>1064</v>
      </c>
      <c r="B823" s="9" t="s">
        <v>14</v>
      </c>
      <c r="C823" s="9" t="s">
        <v>60</v>
      </c>
      <c r="D823" s="22" t="s">
        <v>1065</v>
      </c>
      <c r="E823" s="10">
        <v>2</v>
      </c>
      <c r="F823" s="10">
        <v>161.19999999999999</v>
      </c>
      <c r="G823" s="11">
        <f>ROUND(E823*F823,2)</f>
        <v>322.39999999999998</v>
      </c>
      <c r="H823" s="10">
        <v>2</v>
      </c>
      <c r="I823" s="34">
        <v>0</v>
      </c>
      <c r="J823" s="11">
        <f>ROUND(H823*I823,2)</f>
        <v>0</v>
      </c>
    </row>
    <row r="824" spans="1:10" ht="33.75" x14ac:dyDescent="0.25">
      <c r="A824" s="12"/>
      <c r="B824" s="12"/>
      <c r="C824" s="12"/>
      <c r="D824" s="22" t="s">
        <v>1066</v>
      </c>
      <c r="E824" s="12"/>
      <c r="F824" s="12"/>
      <c r="G824" s="12"/>
      <c r="H824" s="12"/>
      <c r="I824" s="12"/>
      <c r="J824" s="12"/>
    </row>
    <row r="825" spans="1:10" ht="33.75" x14ac:dyDescent="0.25">
      <c r="A825" s="8" t="s">
        <v>1067</v>
      </c>
      <c r="B825" s="9" t="s">
        <v>14</v>
      </c>
      <c r="C825" s="9" t="s">
        <v>60</v>
      </c>
      <c r="D825" s="22" t="s">
        <v>1068</v>
      </c>
      <c r="E825" s="10">
        <v>1</v>
      </c>
      <c r="F825" s="10">
        <v>153.69999999999999</v>
      </c>
      <c r="G825" s="11">
        <f>ROUND(E825*F825,2)</f>
        <v>153.69999999999999</v>
      </c>
      <c r="H825" s="10">
        <v>1</v>
      </c>
      <c r="I825" s="34">
        <v>0</v>
      </c>
      <c r="J825" s="11">
        <f>ROUND(H825*I825,2)</f>
        <v>0</v>
      </c>
    </row>
    <row r="826" spans="1:10" ht="56.25" x14ac:dyDescent="0.25">
      <c r="A826" s="12"/>
      <c r="B826" s="12"/>
      <c r="C826" s="12"/>
      <c r="D826" s="22" t="s">
        <v>1069</v>
      </c>
      <c r="E826" s="12"/>
      <c r="F826" s="12"/>
      <c r="G826" s="12"/>
      <c r="H826" s="12"/>
      <c r="I826" s="12"/>
      <c r="J826" s="12"/>
    </row>
    <row r="827" spans="1:10" x14ac:dyDescent="0.25">
      <c r="A827" s="12"/>
      <c r="B827" s="12"/>
      <c r="C827" s="12"/>
      <c r="D827" s="27" t="s">
        <v>1070</v>
      </c>
      <c r="E827" s="10">
        <v>1</v>
      </c>
      <c r="F827" s="14">
        <f>G813+G815+G817+G819+G821+G823+G825</f>
        <v>17371.29</v>
      </c>
      <c r="G827" s="14">
        <f>ROUND(E827*F827,2)</f>
        <v>17371.29</v>
      </c>
      <c r="H827" s="10">
        <v>1</v>
      </c>
      <c r="I827" s="14">
        <f>J813+J815+J817+J819+J821+J823+J825</f>
        <v>0</v>
      </c>
      <c r="J827" s="14">
        <f>ROUND(H827*I827,2)</f>
        <v>0</v>
      </c>
    </row>
    <row r="828" spans="1:10" ht="1.1499999999999999" customHeight="1" x14ac:dyDescent="0.25">
      <c r="A828" s="15"/>
      <c r="B828" s="15"/>
      <c r="C828" s="15"/>
      <c r="D828" s="28"/>
      <c r="E828" s="15"/>
      <c r="F828" s="15"/>
      <c r="G828" s="15"/>
      <c r="H828" s="15"/>
      <c r="I828" s="15"/>
      <c r="J828" s="15"/>
    </row>
    <row r="829" spans="1:10" x14ac:dyDescent="0.25">
      <c r="A829" s="16" t="s">
        <v>1071</v>
      </c>
      <c r="B829" s="16" t="s">
        <v>10</v>
      </c>
      <c r="C829" s="16" t="s">
        <v>11</v>
      </c>
      <c r="D829" s="29" t="s">
        <v>1072</v>
      </c>
      <c r="E829" s="17">
        <f t="shared" ref="E829:J829" si="65">E899</f>
        <v>1</v>
      </c>
      <c r="F829" s="17">
        <f t="shared" si="65"/>
        <v>210923.21</v>
      </c>
      <c r="G829" s="17">
        <f t="shared" si="65"/>
        <v>210923.21</v>
      </c>
      <c r="H829" s="17">
        <f t="shared" si="65"/>
        <v>1</v>
      </c>
      <c r="I829" s="17">
        <f t="shared" si="65"/>
        <v>0</v>
      </c>
      <c r="J829" s="17">
        <f t="shared" si="65"/>
        <v>0</v>
      </c>
    </row>
    <row r="830" spans="1:10" x14ac:dyDescent="0.25">
      <c r="A830" s="18" t="s">
        <v>1073</v>
      </c>
      <c r="B830" s="18" t="s">
        <v>10</v>
      </c>
      <c r="C830" s="18" t="s">
        <v>11</v>
      </c>
      <c r="D830" s="30" t="s">
        <v>1074</v>
      </c>
      <c r="E830" s="19">
        <f t="shared" ref="E830:J830" si="66">E837</f>
        <v>1</v>
      </c>
      <c r="F830" s="19">
        <f t="shared" si="66"/>
        <v>3825.29</v>
      </c>
      <c r="G830" s="19">
        <f t="shared" si="66"/>
        <v>3825.29</v>
      </c>
      <c r="H830" s="19">
        <f t="shared" si="66"/>
        <v>1</v>
      </c>
      <c r="I830" s="19">
        <f t="shared" si="66"/>
        <v>0</v>
      </c>
      <c r="J830" s="19">
        <f t="shared" si="66"/>
        <v>0</v>
      </c>
    </row>
    <row r="831" spans="1:10" ht="22.5" x14ac:dyDescent="0.25">
      <c r="A831" s="8" t="s">
        <v>1075</v>
      </c>
      <c r="B831" s="9" t="s">
        <v>14</v>
      </c>
      <c r="C831" s="9" t="s">
        <v>60</v>
      </c>
      <c r="D831" s="22" t="s">
        <v>1076</v>
      </c>
      <c r="E831" s="10">
        <v>1</v>
      </c>
      <c r="F831" s="10">
        <v>727.27</v>
      </c>
      <c r="G831" s="11">
        <f>ROUND(E831*F831,2)</f>
        <v>727.27</v>
      </c>
      <c r="H831" s="10">
        <v>1</v>
      </c>
      <c r="I831" s="34">
        <v>0</v>
      </c>
      <c r="J831" s="11">
        <f>ROUND(H831*I831,2)</f>
        <v>0</v>
      </c>
    </row>
    <row r="832" spans="1:10" ht="101.25" x14ac:dyDescent="0.25">
      <c r="A832" s="12"/>
      <c r="B832" s="12"/>
      <c r="C832" s="12"/>
      <c r="D832" s="22" t="s">
        <v>1077</v>
      </c>
      <c r="E832" s="12"/>
      <c r="F832" s="12"/>
      <c r="G832" s="12"/>
      <c r="H832" s="12"/>
      <c r="I832" s="12"/>
      <c r="J832" s="12"/>
    </row>
    <row r="833" spans="1:10" ht="33.75" x14ac:dyDescent="0.25">
      <c r="A833" s="8" t="s">
        <v>1078</v>
      </c>
      <c r="B833" s="9" t="s">
        <v>14</v>
      </c>
      <c r="C833" s="9" t="s">
        <v>60</v>
      </c>
      <c r="D833" s="22" t="s">
        <v>1079</v>
      </c>
      <c r="E833" s="10">
        <v>1</v>
      </c>
      <c r="F833" s="10">
        <v>1746.48</v>
      </c>
      <c r="G833" s="11">
        <f>ROUND(E833*F833,2)</f>
        <v>1746.48</v>
      </c>
      <c r="H833" s="10">
        <v>1</v>
      </c>
      <c r="I833" s="34">
        <v>0</v>
      </c>
      <c r="J833" s="11">
        <f>ROUND(H833*I833,2)</f>
        <v>0</v>
      </c>
    </row>
    <row r="834" spans="1:10" ht="90" x14ac:dyDescent="0.25">
      <c r="A834" s="12"/>
      <c r="B834" s="12"/>
      <c r="C834" s="12"/>
      <c r="D834" s="22" t="s">
        <v>1080</v>
      </c>
      <c r="E834" s="12"/>
      <c r="F834" s="12"/>
      <c r="G834" s="12"/>
      <c r="H834" s="12"/>
      <c r="I834" s="12"/>
      <c r="J834" s="12"/>
    </row>
    <row r="835" spans="1:10" ht="33.75" x14ac:dyDescent="0.25">
      <c r="A835" s="8" t="s">
        <v>1081</v>
      </c>
      <c r="B835" s="9" t="s">
        <v>14</v>
      </c>
      <c r="C835" s="9" t="s">
        <v>60</v>
      </c>
      <c r="D835" s="22" t="s">
        <v>1082</v>
      </c>
      <c r="E835" s="10">
        <v>2</v>
      </c>
      <c r="F835" s="10">
        <v>675.77</v>
      </c>
      <c r="G835" s="11">
        <f>ROUND(E835*F835,2)</f>
        <v>1351.54</v>
      </c>
      <c r="H835" s="10">
        <v>2</v>
      </c>
      <c r="I835" s="34">
        <v>0</v>
      </c>
      <c r="J835" s="11">
        <f>ROUND(H835*I835,2)</f>
        <v>0</v>
      </c>
    </row>
    <row r="836" spans="1:10" ht="101.25" x14ac:dyDescent="0.25">
      <c r="A836" s="12"/>
      <c r="B836" s="12"/>
      <c r="C836" s="12"/>
      <c r="D836" s="22" t="s">
        <v>1083</v>
      </c>
      <c r="E836" s="12"/>
      <c r="F836" s="12"/>
      <c r="G836" s="12"/>
      <c r="H836" s="12"/>
      <c r="I836" s="12"/>
      <c r="J836" s="12"/>
    </row>
    <row r="837" spans="1:10" x14ac:dyDescent="0.25">
      <c r="A837" s="12"/>
      <c r="B837" s="12"/>
      <c r="C837" s="12"/>
      <c r="D837" s="27" t="s">
        <v>1084</v>
      </c>
      <c r="E837" s="10">
        <v>1</v>
      </c>
      <c r="F837" s="14">
        <f>G831+G833+G835</f>
        <v>3825.29</v>
      </c>
      <c r="G837" s="14">
        <f>ROUND(E837*F837,2)</f>
        <v>3825.29</v>
      </c>
      <c r="H837" s="10">
        <v>1</v>
      </c>
      <c r="I837" s="14">
        <f>J831+J833+J835</f>
        <v>0</v>
      </c>
      <c r="J837" s="14">
        <f>ROUND(H837*I837,2)</f>
        <v>0</v>
      </c>
    </row>
    <row r="838" spans="1:10" ht="1.1499999999999999" customHeight="1" x14ac:dyDescent="0.25">
      <c r="A838" s="15"/>
      <c r="B838" s="15"/>
      <c r="C838" s="15"/>
      <c r="D838" s="28"/>
      <c r="E838" s="15"/>
      <c r="F838" s="15"/>
      <c r="G838" s="15"/>
      <c r="H838" s="15"/>
      <c r="I838" s="15"/>
      <c r="J838" s="15"/>
    </row>
    <row r="839" spans="1:10" ht="22.5" x14ac:dyDescent="0.25">
      <c r="A839" s="18" t="s">
        <v>1085</v>
      </c>
      <c r="B839" s="18" t="s">
        <v>10</v>
      </c>
      <c r="C839" s="18" t="s">
        <v>11</v>
      </c>
      <c r="D839" s="30" t="s">
        <v>1086</v>
      </c>
      <c r="E839" s="19">
        <f t="shared" ref="E839:J839" si="67">E870</f>
        <v>1</v>
      </c>
      <c r="F839" s="19">
        <f t="shared" si="67"/>
        <v>69202.41</v>
      </c>
      <c r="G839" s="19">
        <f t="shared" si="67"/>
        <v>69202.41</v>
      </c>
      <c r="H839" s="19">
        <f t="shared" si="67"/>
        <v>1</v>
      </c>
      <c r="I839" s="19">
        <f t="shared" si="67"/>
        <v>0</v>
      </c>
      <c r="J839" s="19">
        <f t="shared" si="67"/>
        <v>0</v>
      </c>
    </row>
    <row r="840" spans="1:10" x14ac:dyDescent="0.25">
      <c r="A840" s="20" t="s">
        <v>1087</v>
      </c>
      <c r="B840" s="20" t="s">
        <v>10</v>
      </c>
      <c r="C840" s="20" t="s">
        <v>11</v>
      </c>
      <c r="D840" s="31" t="s">
        <v>1088</v>
      </c>
      <c r="E840" s="21">
        <f t="shared" ref="E840:J840" si="68">E851</f>
        <v>1</v>
      </c>
      <c r="F840" s="21">
        <f t="shared" si="68"/>
        <v>35992.26</v>
      </c>
      <c r="G840" s="21">
        <f t="shared" si="68"/>
        <v>35992.26</v>
      </c>
      <c r="H840" s="21">
        <f t="shared" si="68"/>
        <v>1</v>
      </c>
      <c r="I840" s="21">
        <f t="shared" si="68"/>
        <v>0</v>
      </c>
      <c r="J840" s="21">
        <f t="shared" si="68"/>
        <v>0</v>
      </c>
    </row>
    <row r="841" spans="1:10" ht="22.5" x14ac:dyDescent="0.25">
      <c r="A841" s="8" t="s">
        <v>1089</v>
      </c>
      <c r="B841" s="9" t="s">
        <v>14</v>
      </c>
      <c r="C841" s="9" t="s">
        <v>60</v>
      </c>
      <c r="D841" s="22" t="s">
        <v>1090</v>
      </c>
      <c r="E841" s="10">
        <v>2</v>
      </c>
      <c r="F841" s="10">
        <v>1000.03</v>
      </c>
      <c r="G841" s="11">
        <f>ROUND(E841*F841,2)</f>
        <v>2000.06</v>
      </c>
      <c r="H841" s="10">
        <v>2</v>
      </c>
      <c r="I841" s="34">
        <v>0</v>
      </c>
      <c r="J841" s="11">
        <f>ROUND(H841*I841,2)</f>
        <v>0</v>
      </c>
    </row>
    <row r="842" spans="1:10" ht="56.25" x14ac:dyDescent="0.25">
      <c r="A842" s="12"/>
      <c r="B842" s="12"/>
      <c r="C842" s="12"/>
      <c r="D842" s="22" t="s">
        <v>1091</v>
      </c>
      <c r="E842" s="12"/>
      <c r="F842" s="12"/>
      <c r="G842" s="12"/>
      <c r="H842" s="12"/>
      <c r="I842" s="12"/>
      <c r="J842" s="12"/>
    </row>
    <row r="843" spans="1:10" ht="22.5" x14ac:dyDescent="0.25">
      <c r="A843" s="8" t="s">
        <v>1092</v>
      </c>
      <c r="B843" s="9" t="s">
        <v>14</v>
      </c>
      <c r="C843" s="9" t="s">
        <v>60</v>
      </c>
      <c r="D843" s="22" t="s">
        <v>1093</v>
      </c>
      <c r="E843" s="10">
        <v>10</v>
      </c>
      <c r="F843" s="10">
        <v>53.75</v>
      </c>
      <c r="G843" s="11">
        <f>ROUND(E843*F843,2)</f>
        <v>537.5</v>
      </c>
      <c r="H843" s="10">
        <v>10</v>
      </c>
      <c r="I843" s="34">
        <v>0</v>
      </c>
      <c r="J843" s="11">
        <f>ROUND(H843*I843,2)</f>
        <v>0</v>
      </c>
    </row>
    <row r="844" spans="1:10" ht="45" x14ac:dyDescent="0.25">
      <c r="A844" s="12"/>
      <c r="B844" s="12"/>
      <c r="C844" s="12"/>
      <c r="D844" s="22" t="s">
        <v>1094</v>
      </c>
      <c r="E844" s="12"/>
      <c r="F844" s="12"/>
      <c r="G844" s="12"/>
      <c r="H844" s="12"/>
      <c r="I844" s="12"/>
      <c r="J844" s="12"/>
    </row>
    <row r="845" spans="1:10" ht="33.75" x14ac:dyDescent="0.25">
      <c r="A845" s="8" t="s">
        <v>1095</v>
      </c>
      <c r="B845" s="9" t="s">
        <v>14</v>
      </c>
      <c r="C845" s="9" t="s">
        <v>60</v>
      </c>
      <c r="D845" s="22" t="s">
        <v>1096</v>
      </c>
      <c r="E845" s="10">
        <v>1</v>
      </c>
      <c r="F845" s="10">
        <v>1172.3499999999999</v>
      </c>
      <c r="G845" s="11">
        <f>ROUND(E845*F845,2)</f>
        <v>1172.3499999999999</v>
      </c>
      <c r="H845" s="10">
        <v>1</v>
      </c>
      <c r="I845" s="34">
        <v>0</v>
      </c>
      <c r="J845" s="11">
        <f>ROUND(H845*I845,2)</f>
        <v>0</v>
      </c>
    </row>
    <row r="846" spans="1:10" ht="135" x14ac:dyDescent="0.25">
      <c r="A846" s="12"/>
      <c r="B846" s="12"/>
      <c r="C846" s="12"/>
      <c r="D846" s="22" t="s">
        <v>1097</v>
      </c>
      <c r="E846" s="12"/>
      <c r="F846" s="12"/>
      <c r="G846" s="12"/>
      <c r="H846" s="12"/>
      <c r="I846" s="12"/>
      <c r="J846" s="12"/>
    </row>
    <row r="847" spans="1:10" ht="33.75" x14ac:dyDescent="0.25">
      <c r="A847" s="8" t="s">
        <v>1098</v>
      </c>
      <c r="B847" s="9" t="s">
        <v>14</v>
      </c>
      <c r="C847" s="9" t="s">
        <v>60</v>
      </c>
      <c r="D847" s="22" t="s">
        <v>1099</v>
      </c>
      <c r="E847" s="10">
        <v>1</v>
      </c>
      <c r="F847" s="10">
        <v>1172.3499999999999</v>
      </c>
      <c r="G847" s="11">
        <f>ROUND(E847*F847,2)</f>
        <v>1172.3499999999999</v>
      </c>
      <c r="H847" s="10">
        <v>1</v>
      </c>
      <c r="I847" s="34">
        <v>0</v>
      </c>
      <c r="J847" s="11">
        <f>ROUND(H847*I847,2)</f>
        <v>0</v>
      </c>
    </row>
    <row r="848" spans="1:10" ht="123.75" x14ac:dyDescent="0.25">
      <c r="A848" s="12"/>
      <c r="B848" s="12"/>
      <c r="C848" s="12"/>
      <c r="D848" s="22" t="s">
        <v>1100</v>
      </c>
      <c r="E848" s="12"/>
      <c r="F848" s="12"/>
      <c r="G848" s="12"/>
      <c r="H848" s="12"/>
      <c r="I848" s="12"/>
      <c r="J848" s="12"/>
    </row>
    <row r="849" spans="1:10" ht="22.5" x14ac:dyDescent="0.25">
      <c r="A849" s="8" t="s">
        <v>1101</v>
      </c>
      <c r="B849" s="9" t="s">
        <v>14</v>
      </c>
      <c r="C849" s="9" t="s">
        <v>39</v>
      </c>
      <c r="D849" s="22" t="s">
        <v>1102</v>
      </c>
      <c r="E849" s="10">
        <v>3000</v>
      </c>
      <c r="F849" s="10">
        <v>10.37</v>
      </c>
      <c r="G849" s="11">
        <f>ROUND(E849*F849,2)</f>
        <v>31110</v>
      </c>
      <c r="H849" s="10">
        <v>3000</v>
      </c>
      <c r="I849" s="34">
        <v>0</v>
      </c>
      <c r="J849" s="11">
        <f>ROUND(H849*I849,2)</f>
        <v>0</v>
      </c>
    </row>
    <row r="850" spans="1:10" ht="90" x14ac:dyDescent="0.25">
      <c r="A850" s="12"/>
      <c r="B850" s="12"/>
      <c r="C850" s="12"/>
      <c r="D850" s="22" t="s">
        <v>1103</v>
      </c>
      <c r="E850" s="12"/>
      <c r="F850" s="12"/>
      <c r="G850" s="12"/>
      <c r="H850" s="12"/>
      <c r="I850" s="12"/>
      <c r="J850" s="12"/>
    </row>
    <row r="851" spans="1:10" x14ac:dyDescent="0.25">
      <c r="A851" s="12"/>
      <c r="B851" s="12"/>
      <c r="C851" s="12"/>
      <c r="D851" s="27" t="s">
        <v>1104</v>
      </c>
      <c r="E851" s="10">
        <v>1</v>
      </c>
      <c r="F851" s="14">
        <f>G841+G843+G845+G847+G849</f>
        <v>35992.26</v>
      </c>
      <c r="G851" s="14">
        <f>ROUND(E851*F851,2)</f>
        <v>35992.26</v>
      </c>
      <c r="H851" s="10">
        <v>1</v>
      </c>
      <c r="I851" s="14">
        <f>J841+J843+J845+J847+J849</f>
        <v>0</v>
      </c>
      <c r="J851" s="14">
        <f>ROUND(H851*I851,2)</f>
        <v>0</v>
      </c>
    </row>
    <row r="852" spans="1:10" ht="1.1499999999999999" customHeight="1" x14ac:dyDescent="0.25">
      <c r="A852" s="15"/>
      <c r="B852" s="15"/>
      <c r="C852" s="15"/>
      <c r="D852" s="28"/>
      <c r="E852" s="15"/>
      <c r="F852" s="15"/>
      <c r="G852" s="15"/>
      <c r="H852" s="15"/>
      <c r="I852" s="15"/>
      <c r="J852" s="15"/>
    </row>
    <row r="853" spans="1:10" x14ac:dyDescent="0.25">
      <c r="A853" s="20" t="s">
        <v>1105</v>
      </c>
      <c r="B853" s="20" t="s">
        <v>10</v>
      </c>
      <c r="C853" s="20" t="s">
        <v>11</v>
      </c>
      <c r="D853" s="31" t="s">
        <v>1106</v>
      </c>
      <c r="E853" s="21">
        <f t="shared" ref="E853:J853" si="69">E868</f>
        <v>1</v>
      </c>
      <c r="F853" s="21">
        <f t="shared" si="69"/>
        <v>33210.15</v>
      </c>
      <c r="G853" s="21">
        <f t="shared" si="69"/>
        <v>33210.15</v>
      </c>
      <c r="H853" s="21">
        <f t="shared" si="69"/>
        <v>1</v>
      </c>
      <c r="I853" s="21">
        <f t="shared" si="69"/>
        <v>0</v>
      </c>
      <c r="J853" s="21">
        <f t="shared" si="69"/>
        <v>0</v>
      </c>
    </row>
    <row r="854" spans="1:10" ht="22.5" x14ac:dyDescent="0.25">
      <c r="A854" s="8" t="s">
        <v>1107</v>
      </c>
      <c r="B854" s="9" t="s">
        <v>14</v>
      </c>
      <c r="C854" s="9" t="s">
        <v>60</v>
      </c>
      <c r="D854" s="22" t="s">
        <v>1108</v>
      </c>
      <c r="E854" s="10">
        <v>100</v>
      </c>
      <c r="F854" s="10">
        <v>24.41</v>
      </c>
      <c r="G854" s="11">
        <f>ROUND(E854*F854,2)</f>
        <v>2441</v>
      </c>
      <c r="H854" s="10">
        <v>100</v>
      </c>
      <c r="I854" s="34">
        <v>0</v>
      </c>
      <c r="J854" s="11">
        <f>ROUND(H854*I854,2)</f>
        <v>0</v>
      </c>
    </row>
    <row r="855" spans="1:10" ht="33.75" x14ac:dyDescent="0.25">
      <c r="A855" s="12"/>
      <c r="B855" s="12"/>
      <c r="C855" s="12"/>
      <c r="D855" s="22" t="s">
        <v>1109</v>
      </c>
      <c r="E855" s="12"/>
      <c r="F855" s="12"/>
      <c r="G855" s="12"/>
      <c r="H855" s="12"/>
      <c r="I855" s="12"/>
      <c r="J855" s="12"/>
    </row>
    <row r="856" spans="1:10" ht="33.75" x14ac:dyDescent="0.25">
      <c r="A856" s="8" t="s">
        <v>1110</v>
      </c>
      <c r="B856" s="9" t="s">
        <v>14</v>
      </c>
      <c r="C856" s="9" t="s">
        <v>39</v>
      </c>
      <c r="D856" s="22" t="s">
        <v>1111</v>
      </c>
      <c r="E856" s="10">
        <v>400</v>
      </c>
      <c r="F856" s="10">
        <v>25.15</v>
      </c>
      <c r="G856" s="11">
        <f>ROUND(E856*F856,2)</f>
        <v>10060</v>
      </c>
      <c r="H856" s="10">
        <v>400</v>
      </c>
      <c r="I856" s="34">
        <v>0</v>
      </c>
      <c r="J856" s="11">
        <f>ROUND(H856*I856,2)</f>
        <v>0</v>
      </c>
    </row>
    <row r="857" spans="1:10" ht="112.5" x14ac:dyDescent="0.25">
      <c r="A857" s="12"/>
      <c r="B857" s="12"/>
      <c r="C857" s="12"/>
      <c r="D857" s="22" t="s">
        <v>1112</v>
      </c>
      <c r="E857" s="12"/>
      <c r="F857" s="12"/>
      <c r="G857" s="12"/>
      <c r="H857" s="12"/>
      <c r="I857" s="12"/>
      <c r="J857" s="12"/>
    </row>
    <row r="858" spans="1:10" ht="33.75" x14ac:dyDescent="0.25">
      <c r="A858" s="8" t="s">
        <v>1113</v>
      </c>
      <c r="B858" s="9" t="s">
        <v>14</v>
      </c>
      <c r="C858" s="9" t="s">
        <v>39</v>
      </c>
      <c r="D858" s="22" t="s">
        <v>1114</v>
      </c>
      <c r="E858" s="10">
        <v>400</v>
      </c>
      <c r="F858" s="10">
        <v>42.93</v>
      </c>
      <c r="G858" s="11">
        <f>ROUND(E858*F858,2)</f>
        <v>17172</v>
      </c>
      <c r="H858" s="10">
        <v>400</v>
      </c>
      <c r="I858" s="34">
        <v>0</v>
      </c>
      <c r="J858" s="11">
        <f>ROUND(H858*I858,2)</f>
        <v>0</v>
      </c>
    </row>
    <row r="859" spans="1:10" ht="112.5" x14ac:dyDescent="0.25">
      <c r="A859" s="12"/>
      <c r="B859" s="12"/>
      <c r="C859" s="12"/>
      <c r="D859" s="22" t="s">
        <v>1115</v>
      </c>
      <c r="E859" s="12"/>
      <c r="F859" s="12"/>
      <c r="G859" s="12"/>
      <c r="H859" s="12"/>
      <c r="I859" s="12"/>
      <c r="J859" s="12"/>
    </row>
    <row r="860" spans="1:10" ht="22.5" x14ac:dyDescent="0.25">
      <c r="A860" s="8" t="s">
        <v>1116</v>
      </c>
      <c r="B860" s="9" t="s">
        <v>14</v>
      </c>
      <c r="C860" s="9" t="s">
        <v>60</v>
      </c>
      <c r="D860" s="22" t="s">
        <v>1117</v>
      </c>
      <c r="E860" s="10">
        <v>1</v>
      </c>
      <c r="F860" s="10">
        <v>575.70000000000005</v>
      </c>
      <c r="G860" s="11">
        <f>ROUND(E860*F860,2)</f>
        <v>575.70000000000005</v>
      </c>
      <c r="H860" s="10">
        <v>1</v>
      </c>
      <c r="I860" s="34">
        <v>0</v>
      </c>
      <c r="J860" s="11">
        <f>ROUND(H860*I860,2)</f>
        <v>0</v>
      </c>
    </row>
    <row r="861" spans="1:10" ht="123.75" x14ac:dyDescent="0.25">
      <c r="A861" s="12"/>
      <c r="B861" s="12"/>
      <c r="C861" s="12"/>
      <c r="D861" s="22" t="s">
        <v>1118</v>
      </c>
      <c r="E861" s="12"/>
      <c r="F861" s="12"/>
      <c r="G861" s="12"/>
      <c r="H861" s="12"/>
      <c r="I861" s="12"/>
      <c r="J861" s="12"/>
    </row>
    <row r="862" spans="1:10" ht="33.75" x14ac:dyDescent="0.25">
      <c r="A862" s="8" t="s">
        <v>1098</v>
      </c>
      <c r="B862" s="9" t="s">
        <v>14</v>
      </c>
      <c r="C862" s="9" t="s">
        <v>60</v>
      </c>
      <c r="D862" s="22" t="s">
        <v>1099</v>
      </c>
      <c r="E862" s="10">
        <v>1</v>
      </c>
      <c r="F862" s="10">
        <v>1172.3499999999999</v>
      </c>
      <c r="G862" s="11">
        <f>ROUND(E862*F862,2)</f>
        <v>1172.3499999999999</v>
      </c>
      <c r="H862" s="10">
        <v>1</v>
      </c>
      <c r="I862" s="34">
        <v>0</v>
      </c>
      <c r="J862" s="11">
        <f>ROUND(H862*I862,2)</f>
        <v>0</v>
      </c>
    </row>
    <row r="863" spans="1:10" ht="123.75" x14ac:dyDescent="0.25">
      <c r="A863" s="12"/>
      <c r="B863" s="12"/>
      <c r="C863" s="12"/>
      <c r="D863" s="22" t="s">
        <v>1100</v>
      </c>
      <c r="E863" s="12"/>
      <c r="F863" s="12"/>
      <c r="G863" s="12"/>
      <c r="H863" s="12"/>
      <c r="I863" s="12"/>
      <c r="J863" s="12"/>
    </row>
    <row r="864" spans="1:10" ht="22.5" x14ac:dyDescent="0.25">
      <c r="A864" s="8" t="s">
        <v>1119</v>
      </c>
      <c r="B864" s="9" t="s">
        <v>14</v>
      </c>
      <c r="C864" s="9" t="s">
        <v>60</v>
      </c>
      <c r="D864" s="22" t="s">
        <v>1120</v>
      </c>
      <c r="E864" s="10">
        <v>1</v>
      </c>
      <c r="F864" s="10">
        <v>247.2</v>
      </c>
      <c r="G864" s="11">
        <f>ROUND(E864*F864,2)</f>
        <v>247.2</v>
      </c>
      <c r="H864" s="10">
        <v>1</v>
      </c>
      <c r="I864" s="34">
        <v>0</v>
      </c>
      <c r="J864" s="11">
        <f>ROUND(H864*I864,2)</f>
        <v>0</v>
      </c>
    </row>
    <row r="865" spans="1:10" ht="90" x14ac:dyDescent="0.25">
      <c r="A865" s="12"/>
      <c r="B865" s="12"/>
      <c r="C865" s="12"/>
      <c r="D865" s="22" t="s">
        <v>1121</v>
      </c>
      <c r="E865" s="12"/>
      <c r="F865" s="12"/>
      <c r="G865" s="12"/>
      <c r="H865" s="12"/>
      <c r="I865" s="12"/>
      <c r="J865" s="12"/>
    </row>
    <row r="866" spans="1:10" ht="33.75" x14ac:dyDescent="0.25">
      <c r="A866" s="8" t="s">
        <v>1122</v>
      </c>
      <c r="B866" s="9" t="s">
        <v>14</v>
      </c>
      <c r="C866" s="9" t="s">
        <v>60</v>
      </c>
      <c r="D866" s="22" t="s">
        <v>1123</v>
      </c>
      <c r="E866" s="10">
        <v>1</v>
      </c>
      <c r="F866" s="10">
        <v>1541.9</v>
      </c>
      <c r="G866" s="11">
        <f>ROUND(E866*F866,2)</f>
        <v>1541.9</v>
      </c>
      <c r="H866" s="10">
        <v>1</v>
      </c>
      <c r="I866" s="34">
        <v>0</v>
      </c>
      <c r="J866" s="11">
        <f>ROUND(H866*I866,2)</f>
        <v>0</v>
      </c>
    </row>
    <row r="867" spans="1:10" ht="45" x14ac:dyDescent="0.25">
      <c r="A867" s="12"/>
      <c r="B867" s="12"/>
      <c r="C867" s="12"/>
      <c r="D867" s="22" t="s">
        <v>1124</v>
      </c>
      <c r="E867" s="12"/>
      <c r="F867" s="12"/>
      <c r="G867" s="12"/>
      <c r="H867" s="12"/>
      <c r="I867" s="12"/>
      <c r="J867" s="12"/>
    </row>
    <row r="868" spans="1:10" x14ac:dyDescent="0.25">
      <c r="A868" s="12"/>
      <c r="B868" s="12"/>
      <c r="C868" s="12"/>
      <c r="D868" s="27" t="s">
        <v>1125</v>
      </c>
      <c r="E868" s="10">
        <v>1</v>
      </c>
      <c r="F868" s="14">
        <f>G854+G856+G858+G860+G862+G864+G866</f>
        <v>33210.15</v>
      </c>
      <c r="G868" s="14">
        <f>ROUND(E868*F868,2)</f>
        <v>33210.15</v>
      </c>
      <c r="H868" s="10">
        <v>1</v>
      </c>
      <c r="I868" s="14">
        <f>J854+J856+J858+J860+J862+J864+J866</f>
        <v>0</v>
      </c>
      <c r="J868" s="14">
        <f>ROUND(H868*I868,2)</f>
        <v>0</v>
      </c>
    </row>
    <row r="869" spans="1:10" ht="1.1499999999999999" customHeight="1" x14ac:dyDescent="0.25">
      <c r="A869" s="15"/>
      <c r="B869" s="15"/>
      <c r="C869" s="15"/>
      <c r="D869" s="28"/>
      <c r="E869" s="15"/>
      <c r="F869" s="15"/>
      <c r="G869" s="15"/>
      <c r="H869" s="15"/>
      <c r="I869" s="15"/>
      <c r="J869" s="15"/>
    </row>
    <row r="870" spans="1:10" x14ac:dyDescent="0.25">
      <c r="A870" s="12"/>
      <c r="B870" s="12"/>
      <c r="C870" s="12"/>
      <c r="D870" s="27" t="s">
        <v>1126</v>
      </c>
      <c r="E870" s="10">
        <v>1</v>
      </c>
      <c r="F870" s="14">
        <f>G840+G853</f>
        <v>69202.41</v>
      </c>
      <c r="G870" s="14">
        <f>ROUND(E870*F870,2)</f>
        <v>69202.41</v>
      </c>
      <c r="H870" s="10">
        <v>1</v>
      </c>
      <c r="I870" s="14">
        <f>J840+J853</f>
        <v>0</v>
      </c>
      <c r="J870" s="14">
        <f>ROUND(H870*I870,2)</f>
        <v>0</v>
      </c>
    </row>
    <row r="871" spans="1:10" ht="1.1499999999999999" customHeight="1" x14ac:dyDescent="0.25">
      <c r="A871" s="15"/>
      <c r="B871" s="15"/>
      <c r="C871" s="15"/>
      <c r="D871" s="28"/>
      <c r="E871" s="15"/>
      <c r="F871" s="15"/>
      <c r="G871" s="15"/>
      <c r="H871" s="15"/>
      <c r="I871" s="15"/>
      <c r="J871" s="15"/>
    </row>
    <row r="872" spans="1:10" ht="22.5" x14ac:dyDescent="0.25">
      <c r="A872" s="18" t="s">
        <v>1127</v>
      </c>
      <c r="B872" s="18" t="s">
        <v>10</v>
      </c>
      <c r="C872" s="18" t="s">
        <v>11</v>
      </c>
      <c r="D872" s="30" t="s">
        <v>1128</v>
      </c>
      <c r="E872" s="19">
        <f t="shared" ref="E872:J872" si="70">E897</f>
        <v>1</v>
      </c>
      <c r="F872" s="19">
        <f t="shared" si="70"/>
        <v>137895.51</v>
      </c>
      <c r="G872" s="19">
        <f t="shared" si="70"/>
        <v>137895.51</v>
      </c>
      <c r="H872" s="19">
        <f t="shared" si="70"/>
        <v>1</v>
      </c>
      <c r="I872" s="19">
        <f t="shared" si="70"/>
        <v>0</v>
      </c>
      <c r="J872" s="19">
        <f t="shared" si="70"/>
        <v>0</v>
      </c>
    </row>
    <row r="873" spans="1:10" ht="22.5" x14ac:dyDescent="0.25">
      <c r="A873" s="8" t="s">
        <v>1129</v>
      </c>
      <c r="B873" s="9" t="s">
        <v>14</v>
      </c>
      <c r="C873" s="9" t="s">
        <v>39</v>
      </c>
      <c r="D873" s="22" t="s">
        <v>1130</v>
      </c>
      <c r="E873" s="10">
        <v>350</v>
      </c>
      <c r="F873" s="10">
        <v>26.92</v>
      </c>
      <c r="G873" s="11">
        <f>ROUND(E873*F873,2)</f>
        <v>9422</v>
      </c>
      <c r="H873" s="10">
        <v>350</v>
      </c>
      <c r="I873" s="34">
        <v>0</v>
      </c>
      <c r="J873" s="11">
        <f>ROUND(H873*I873,2)</f>
        <v>0</v>
      </c>
    </row>
    <row r="874" spans="1:10" ht="67.5" x14ac:dyDescent="0.25">
      <c r="A874" s="12"/>
      <c r="B874" s="12"/>
      <c r="C874" s="12"/>
      <c r="D874" s="22" t="s">
        <v>1131</v>
      </c>
      <c r="E874" s="12"/>
      <c r="F874" s="12"/>
      <c r="G874" s="12"/>
      <c r="H874" s="12"/>
      <c r="I874" s="12"/>
      <c r="J874" s="12"/>
    </row>
    <row r="875" spans="1:10" ht="33.75" x14ac:dyDescent="0.25">
      <c r="A875" s="8" t="s">
        <v>1110</v>
      </c>
      <c r="B875" s="9" t="s">
        <v>14</v>
      </c>
      <c r="C875" s="9" t="s">
        <v>39</v>
      </c>
      <c r="D875" s="22" t="s">
        <v>1111</v>
      </c>
      <c r="E875" s="10">
        <v>2200</v>
      </c>
      <c r="F875" s="10">
        <v>25.15</v>
      </c>
      <c r="G875" s="11">
        <f>ROUND(E875*F875,2)</f>
        <v>55330</v>
      </c>
      <c r="H875" s="10">
        <v>2200</v>
      </c>
      <c r="I875" s="34">
        <v>0</v>
      </c>
      <c r="J875" s="11">
        <f>ROUND(H875*I875,2)</f>
        <v>0</v>
      </c>
    </row>
    <row r="876" spans="1:10" ht="112.5" x14ac:dyDescent="0.25">
      <c r="A876" s="12"/>
      <c r="B876" s="12"/>
      <c r="C876" s="12"/>
      <c r="D876" s="22" t="s">
        <v>1112</v>
      </c>
      <c r="E876" s="12"/>
      <c r="F876" s="12"/>
      <c r="G876" s="12"/>
      <c r="H876" s="12"/>
      <c r="I876" s="12"/>
      <c r="J876" s="12"/>
    </row>
    <row r="877" spans="1:10" ht="22.5" x14ac:dyDescent="0.25">
      <c r="A877" s="8" t="s">
        <v>1119</v>
      </c>
      <c r="B877" s="9" t="s">
        <v>14</v>
      </c>
      <c r="C877" s="9" t="s">
        <v>60</v>
      </c>
      <c r="D877" s="22" t="s">
        <v>1120</v>
      </c>
      <c r="E877" s="10">
        <v>1</v>
      </c>
      <c r="F877" s="10">
        <v>247.2</v>
      </c>
      <c r="G877" s="11">
        <f>ROUND(E877*F877,2)</f>
        <v>247.2</v>
      </c>
      <c r="H877" s="10">
        <v>1</v>
      </c>
      <c r="I877" s="34">
        <v>0</v>
      </c>
      <c r="J877" s="11">
        <f>ROUND(H877*I877,2)</f>
        <v>0</v>
      </c>
    </row>
    <row r="878" spans="1:10" ht="90" x14ac:dyDescent="0.25">
      <c r="A878" s="12"/>
      <c r="B878" s="12"/>
      <c r="C878" s="12"/>
      <c r="D878" s="22" t="s">
        <v>1121</v>
      </c>
      <c r="E878" s="12"/>
      <c r="F878" s="12"/>
      <c r="G878" s="12"/>
      <c r="H878" s="12"/>
      <c r="I878" s="12"/>
      <c r="J878" s="12"/>
    </row>
    <row r="879" spans="1:10" ht="33.75" x14ac:dyDescent="0.25">
      <c r="A879" s="8" t="s">
        <v>1132</v>
      </c>
      <c r="B879" s="9" t="s">
        <v>14</v>
      </c>
      <c r="C879" s="9" t="s">
        <v>60</v>
      </c>
      <c r="D879" s="22" t="s">
        <v>1133</v>
      </c>
      <c r="E879" s="10">
        <v>35</v>
      </c>
      <c r="F879" s="10">
        <v>128.99</v>
      </c>
      <c r="G879" s="11">
        <f>ROUND(E879*F879,2)</f>
        <v>4514.6499999999996</v>
      </c>
      <c r="H879" s="10">
        <v>35</v>
      </c>
      <c r="I879" s="34">
        <v>0</v>
      </c>
      <c r="J879" s="11">
        <f>ROUND(H879*I879,2)</f>
        <v>0</v>
      </c>
    </row>
    <row r="880" spans="1:10" ht="101.25" x14ac:dyDescent="0.25">
      <c r="A880" s="12"/>
      <c r="B880" s="12"/>
      <c r="C880" s="12"/>
      <c r="D880" s="22" t="s">
        <v>1134</v>
      </c>
      <c r="E880" s="12"/>
      <c r="F880" s="12"/>
      <c r="G880" s="12"/>
      <c r="H880" s="12"/>
      <c r="I880" s="12"/>
      <c r="J880" s="12"/>
    </row>
    <row r="881" spans="1:10" ht="22.5" x14ac:dyDescent="0.25">
      <c r="A881" s="8" t="s">
        <v>1107</v>
      </c>
      <c r="B881" s="9" t="s">
        <v>14</v>
      </c>
      <c r="C881" s="9" t="s">
        <v>60</v>
      </c>
      <c r="D881" s="22" t="s">
        <v>1108</v>
      </c>
      <c r="E881" s="10">
        <v>100</v>
      </c>
      <c r="F881" s="10">
        <v>24.41</v>
      </c>
      <c r="G881" s="11">
        <f>ROUND(E881*F881,2)</f>
        <v>2441</v>
      </c>
      <c r="H881" s="10">
        <v>100</v>
      </c>
      <c r="I881" s="34">
        <v>0</v>
      </c>
      <c r="J881" s="11">
        <f>ROUND(H881*I881,2)</f>
        <v>0</v>
      </c>
    </row>
    <row r="882" spans="1:10" ht="33.75" x14ac:dyDescent="0.25">
      <c r="A882" s="12"/>
      <c r="B882" s="12"/>
      <c r="C882" s="12"/>
      <c r="D882" s="22" t="s">
        <v>1109</v>
      </c>
      <c r="E882" s="12"/>
      <c r="F882" s="12"/>
      <c r="G882" s="12"/>
      <c r="H882" s="12"/>
      <c r="I882" s="12"/>
      <c r="J882" s="12"/>
    </row>
    <row r="883" spans="1:10" ht="33.75" x14ac:dyDescent="0.25">
      <c r="A883" s="8" t="s">
        <v>1135</v>
      </c>
      <c r="B883" s="9" t="s">
        <v>14</v>
      </c>
      <c r="C883" s="9" t="s">
        <v>60</v>
      </c>
      <c r="D883" s="22" t="s">
        <v>1136</v>
      </c>
      <c r="E883" s="10">
        <v>1</v>
      </c>
      <c r="F883" s="10">
        <v>39887.879999999997</v>
      </c>
      <c r="G883" s="11">
        <f>ROUND(E883*F883,2)</f>
        <v>39887.879999999997</v>
      </c>
      <c r="H883" s="10">
        <v>1</v>
      </c>
      <c r="I883" s="34">
        <v>0</v>
      </c>
      <c r="J883" s="11">
        <f>ROUND(H883*I883,2)</f>
        <v>0</v>
      </c>
    </row>
    <row r="884" spans="1:10" ht="360" x14ac:dyDescent="0.25">
      <c r="A884" s="12"/>
      <c r="B884" s="12"/>
      <c r="C884" s="12"/>
      <c r="D884" s="22" t="s">
        <v>1137</v>
      </c>
      <c r="E884" s="12"/>
      <c r="F884" s="12"/>
      <c r="G884" s="12"/>
      <c r="H884" s="12"/>
      <c r="I884" s="12"/>
      <c r="J884" s="12"/>
    </row>
    <row r="885" spans="1:10" ht="33.75" x14ac:dyDescent="0.25">
      <c r="A885" s="8" t="s">
        <v>1138</v>
      </c>
      <c r="B885" s="9" t="s">
        <v>14</v>
      </c>
      <c r="C885" s="9" t="s">
        <v>60</v>
      </c>
      <c r="D885" s="22" t="s">
        <v>1139</v>
      </c>
      <c r="E885" s="10">
        <v>1</v>
      </c>
      <c r="F885" s="10">
        <v>1333.82</v>
      </c>
      <c r="G885" s="11">
        <f>ROUND(E885*F885,2)</f>
        <v>1333.82</v>
      </c>
      <c r="H885" s="10">
        <v>1</v>
      </c>
      <c r="I885" s="34">
        <v>0</v>
      </c>
      <c r="J885" s="11">
        <f>ROUND(H885*I885,2)</f>
        <v>0</v>
      </c>
    </row>
    <row r="886" spans="1:10" ht="78.75" x14ac:dyDescent="0.25">
      <c r="A886" s="12"/>
      <c r="B886" s="12"/>
      <c r="C886" s="12"/>
      <c r="D886" s="22" t="s">
        <v>1140</v>
      </c>
      <c r="E886" s="12"/>
      <c r="F886" s="12"/>
      <c r="G886" s="12"/>
      <c r="H886" s="12"/>
      <c r="I886" s="12"/>
      <c r="J886" s="12"/>
    </row>
    <row r="887" spans="1:10" ht="33.75" x14ac:dyDescent="0.25">
      <c r="A887" s="8" t="s">
        <v>1141</v>
      </c>
      <c r="B887" s="9" t="s">
        <v>14</v>
      </c>
      <c r="C887" s="9" t="s">
        <v>60</v>
      </c>
      <c r="D887" s="22" t="s">
        <v>1142</v>
      </c>
      <c r="E887" s="10">
        <v>1</v>
      </c>
      <c r="F887" s="10">
        <v>12312.31</v>
      </c>
      <c r="G887" s="11">
        <f>ROUND(E887*F887,2)</f>
        <v>12312.31</v>
      </c>
      <c r="H887" s="10">
        <v>1</v>
      </c>
      <c r="I887" s="34">
        <v>0</v>
      </c>
      <c r="J887" s="11">
        <f>ROUND(H887*I887,2)</f>
        <v>0</v>
      </c>
    </row>
    <row r="888" spans="1:10" ht="123.75" x14ac:dyDescent="0.25">
      <c r="A888" s="12"/>
      <c r="B888" s="12"/>
      <c r="C888" s="12"/>
      <c r="D888" s="22" t="s">
        <v>1143</v>
      </c>
      <c r="E888" s="12"/>
      <c r="F888" s="12"/>
      <c r="G888" s="12"/>
      <c r="H888" s="12"/>
      <c r="I888" s="12"/>
      <c r="J888" s="12"/>
    </row>
    <row r="889" spans="1:10" ht="33.75" x14ac:dyDescent="0.25">
      <c r="A889" s="8" t="s">
        <v>1144</v>
      </c>
      <c r="B889" s="9" t="s">
        <v>14</v>
      </c>
      <c r="C889" s="9" t="s">
        <v>60</v>
      </c>
      <c r="D889" s="22" t="s">
        <v>1145</v>
      </c>
      <c r="E889" s="10">
        <v>1</v>
      </c>
      <c r="F889" s="10">
        <v>4568.3100000000004</v>
      </c>
      <c r="G889" s="11">
        <f>ROUND(E889*F889,2)</f>
        <v>4568.3100000000004</v>
      </c>
      <c r="H889" s="10">
        <v>1</v>
      </c>
      <c r="I889" s="34">
        <v>0</v>
      </c>
      <c r="J889" s="11">
        <f>ROUND(H889*I889,2)</f>
        <v>0</v>
      </c>
    </row>
    <row r="890" spans="1:10" ht="33.75" x14ac:dyDescent="0.25">
      <c r="A890" s="12"/>
      <c r="B890" s="12"/>
      <c r="C890" s="12"/>
      <c r="D890" s="22" t="s">
        <v>1146</v>
      </c>
      <c r="E890" s="12"/>
      <c r="F890" s="12"/>
      <c r="G890" s="12"/>
      <c r="H890" s="12"/>
      <c r="I890" s="12"/>
      <c r="J890" s="12"/>
    </row>
    <row r="891" spans="1:10" ht="22.5" x14ac:dyDescent="0.25">
      <c r="A891" s="8" t="s">
        <v>1147</v>
      </c>
      <c r="B891" s="9" t="s">
        <v>14</v>
      </c>
      <c r="C891" s="9" t="s">
        <v>39</v>
      </c>
      <c r="D891" s="22" t="s">
        <v>1148</v>
      </c>
      <c r="E891" s="10">
        <v>500</v>
      </c>
      <c r="F891" s="10">
        <v>7.44</v>
      </c>
      <c r="G891" s="11">
        <f>ROUND(E891*F891,2)</f>
        <v>3720</v>
      </c>
      <c r="H891" s="10">
        <v>500</v>
      </c>
      <c r="I891" s="34">
        <v>0</v>
      </c>
      <c r="J891" s="11">
        <f>ROUND(H891*I891,2)</f>
        <v>0</v>
      </c>
    </row>
    <row r="892" spans="1:10" ht="56.25" x14ac:dyDescent="0.25">
      <c r="A892" s="12"/>
      <c r="B892" s="12"/>
      <c r="C892" s="12"/>
      <c r="D892" s="22" t="s">
        <v>1149</v>
      </c>
      <c r="E892" s="12"/>
      <c r="F892" s="12"/>
      <c r="G892" s="12"/>
      <c r="H892" s="12"/>
      <c r="I892" s="12"/>
      <c r="J892" s="12"/>
    </row>
    <row r="893" spans="1:10" ht="22.5" x14ac:dyDescent="0.25">
      <c r="A893" s="8" t="s">
        <v>1150</v>
      </c>
      <c r="B893" s="9" t="s">
        <v>14</v>
      </c>
      <c r="C893" s="9" t="s">
        <v>60</v>
      </c>
      <c r="D893" s="22" t="s">
        <v>1151</v>
      </c>
      <c r="E893" s="10">
        <v>2</v>
      </c>
      <c r="F893" s="10">
        <v>1288.22</v>
      </c>
      <c r="G893" s="11">
        <f>ROUND(E893*F893,2)</f>
        <v>2576.44</v>
      </c>
      <c r="H893" s="10">
        <v>2</v>
      </c>
      <c r="I893" s="34">
        <v>0</v>
      </c>
      <c r="J893" s="11">
        <f>ROUND(H893*I893,2)</f>
        <v>0</v>
      </c>
    </row>
    <row r="894" spans="1:10" ht="112.5" x14ac:dyDescent="0.25">
      <c r="A894" s="12"/>
      <c r="B894" s="12"/>
      <c r="C894" s="12"/>
      <c r="D894" s="22" t="s">
        <v>1152</v>
      </c>
      <c r="E894" s="12"/>
      <c r="F894" s="12"/>
      <c r="G894" s="12"/>
      <c r="H894" s="12"/>
      <c r="I894" s="12"/>
      <c r="J894" s="12"/>
    </row>
    <row r="895" spans="1:10" ht="33.75" x14ac:dyDescent="0.25">
      <c r="A895" s="8" t="s">
        <v>1122</v>
      </c>
      <c r="B895" s="9" t="s">
        <v>14</v>
      </c>
      <c r="C895" s="9" t="s">
        <v>60</v>
      </c>
      <c r="D895" s="22" t="s">
        <v>1123</v>
      </c>
      <c r="E895" s="10">
        <v>1</v>
      </c>
      <c r="F895" s="10">
        <v>1541.9</v>
      </c>
      <c r="G895" s="11">
        <f>ROUND(E895*F895,2)</f>
        <v>1541.9</v>
      </c>
      <c r="H895" s="10">
        <v>1</v>
      </c>
      <c r="I895" s="34">
        <v>0</v>
      </c>
      <c r="J895" s="11">
        <f>ROUND(H895*I895,2)</f>
        <v>0</v>
      </c>
    </row>
    <row r="896" spans="1:10" ht="45" x14ac:dyDescent="0.25">
      <c r="A896" s="12"/>
      <c r="B896" s="12"/>
      <c r="C896" s="12"/>
      <c r="D896" s="22" t="s">
        <v>1124</v>
      </c>
      <c r="E896" s="12"/>
      <c r="F896" s="12"/>
      <c r="G896" s="12"/>
      <c r="H896" s="12"/>
      <c r="I896" s="12"/>
      <c r="J896" s="12"/>
    </row>
    <row r="897" spans="1:10" x14ac:dyDescent="0.25">
      <c r="A897" s="12"/>
      <c r="B897" s="12"/>
      <c r="C897" s="12"/>
      <c r="D897" s="27" t="s">
        <v>1153</v>
      </c>
      <c r="E897" s="10">
        <v>1</v>
      </c>
      <c r="F897" s="14">
        <f>G873+G875+G877+G879+G881+G883+G885+G887+G889+G891+G893+G895</f>
        <v>137895.51</v>
      </c>
      <c r="G897" s="14">
        <f>ROUND(E897*F897,2)</f>
        <v>137895.51</v>
      </c>
      <c r="H897" s="10">
        <v>1</v>
      </c>
      <c r="I897" s="14">
        <f>J873+J875+J877+J879+J881+J883+J885+J887+J889+J891+J893+J895</f>
        <v>0</v>
      </c>
      <c r="J897" s="14">
        <f>ROUND(H897*I897,2)</f>
        <v>0</v>
      </c>
    </row>
    <row r="898" spans="1:10" ht="1.1499999999999999" customHeight="1" x14ac:dyDescent="0.25">
      <c r="A898" s="15"/>
      <c r="B898" s="15"/>
      <c r="C898" s="15"/>
      <c r="D898" s="28"/>
      <c r="E898" s="15"/>
      <c r="F898" s="15"/>
      <c r="G898" s="15"/>
      <c r="H898" s="15"/>
      <c r="I898" s="15"/>
      <c r="J898" s="15"/>
    </row>
    <row r="899" spans="1:10" x14ac:dyDescent="0.25">
      <c r="A899" s="12"/>
      <c r="B899" s="12"/>
      <c r="C899" s="12"/>
      <c r="D899" s="27" t="s">
        <v>1154</v>
      </c>
      <c r="E899" s="10">
        <v>1</v>
      </c>
      <c r="F899" s="14">
        <f>G830+G839+G872</f>
        <v>210923.21</v>
      </c>
      <c r="G899" s="14">
        <f>ROUND(E899*F899,2)</f>
        <v>210923.21</v>
      </c>
      <c r="H899" s="10">
        <v>1</v>
      </c>
      <c r="I899" s="14">
        <f>J830+J839+J872</f>
        <v>0</v>
      </c>
      <c r="J899" s="14">
        <f>ROUND(H899*I899,2)</f>
        <v>0</v>
      </c>
    </row>
    <row r="900" spans="1:10" ht="1.1499999999999999" customHeight="1" x14ac:dyDescent="0.25">
      <c r="A900" s="15"/>
      <c r="B900" s="15"/>
      <c r="C900" s="15"/>
      <c r="D900" s="28"/>
      <c r="E900" s="15"/>
      <c r="F900" s="15"/>
      <c r="G900" s="15"/>
      <c r="H900" s="15"/>
      <c r="I900" s="15"/>
      <c r="J900" s="15"/>
    </row>
    <row r="901" spans="1:10" x14ac:dyDescent="0.25">
      <c r="A901" s="16" t="s">
        <v>1155</v>
      </c>
      <c r="B901" s="16" t="s">
        <v>10</v>
      </c>
      <c r="C901" s="16" t="s">
        <v>11</v>
      </c>
      <c r="D901" s="29" t="s">
        <v>1156</v>
      </c>
      <c r="E901" s="17">
        <f t="shared" ref="E901:J901" si="71">E912</f>
        <v>1</v>
      </c>
      <c r="F901" s="17">
        <f t="shared" si="71"/>
        <v>6371.09</v>
      </c>
      <c r="G901" s="17">
        <f t="shared" si="71"/>
        <v>6371.09</v>
      </c>
      <c r="H901" s="17">
        <f t="shared" si="71"/>
        <v>1</v>
      </c>
      <c r="I901" s="17">
        <f t="shared" si="71"/>
        <v>0</v>
      </c>
      <c r="J901" s="17">
        <f t="shared" si="71"/>
        <v>0</v>
      </c>
    </row>
    <row r="902" spans="1:10" x14ac:dyDescent="0.25">
      <c r="A902" s="8" t="s">
        <v>1157</v>
      </c>
      <c r="B902" s="9" t="s">
        <v>14</v>
      </c>
      <c r="C902" s="9" t="s">
        <v>60</v>
      </c>
      <c r="D902" s="22" t="s">
        <v>1158</v>
      </c>
      <c r="E902" s="10">
        <v>1</v>
      </c>
      <c r="F902" s="10">
        <v>596.85</v>
      </c>
      <c r="G902" s="11">
        <f>ROUND(E902*F902,2)</f>
        <v>596.85</v>
      </c>
      <c r="H902" s="10">
        <v>1</v>
      </c>
      <c r="I902" s="34">
        <v>0</v>
      </c>
      <c r="J902" s="11">
        <f>ROUND(H902*I902,2)</f>
        <v>0</v>
      </c>
    </row>
    <row r="903" spans="1:10" ht="112.5" x14ac:dyDescent="0.25">
      <c r="A903" s="12"/>
      <c r="B903" s="12"/>
      <c r="C903" s="12"/>
      <c r="D903" s="22" t="s">
        <v>1159</v>
      </c>
      <c r="E903" s="12"/>
      <c r="F903" s="12"/>
      <c r="G903" s="12"/>
      <c r="H903" s="12"/>
      <c r="I903" s="12"/>
      <c r="J903" s="12"/>
    </row>
    <row r="904" spans="1:10" ht="22.5" x14ac:dyDescent="0.25">
      <c r="A904" s="8" t="s">
        <v>1160</v>
      </c>
      <c r="B904" s="9" t="s">
        <v>14</v>
      </c>
      <c r="C904" s="9" t="s">
        <v>60</v>
      </c>
      <c r="D904" s="22" t="s">
        <v>1161</v>
      </c>
      <c r="E904" s="10">
        <v>1</v>
      </c>
      <c r="F904" s="10">
        <v>4868.55</v>
      </c>
      <c r="G904" s="11">
        <f>ROUND(E904*F904,2)</f>
        <v>4868.55</v>
      </c>
      <c r="H904" s="10">
        <v>1</v>
      </c>
      <c r="I904" s="34">
        <v>0</v>
      </c>
      <c r="J904" s="11">
        <f>ROUND(H904*I904,2)</f>
        <v>0</v>
      </c>
    </row>
    <row r="905" spans="1:10" ht="146.25" x14ac:dyDescent="0.25">
      <c r="A905" s="12"/>
      <c r="B905" s="12"/>
      <c r="C905" s="12"/>
      <c r="D905" s="22" t="s">
        <v>1162</v>
      </c>
      <c r="E905" s="12"/>
      <c r="F905" s="12"/>
      <c r="G905" s="12"/>
      <c r="H905" s="12"/>
      <c r="I905" s="12"/>
      <c r="J905" s="12"/>
    </row>
    <row r="906" spans="1:10" x14ac:dyDescent="0.25">
      <c r="A906" s="8" t="s">
        <v>1163</v>
      </c>
      <c r="B906" s="9" t="s">
        <v>14</v>
      </c>
      <c r="C906" s="9" t="s">
        <v>60</v>
      </c>
      <c r="D906" s="22" t="s">
        <v>1164</v>
      </c>
      <c r="E906" s="10">
        <v>1</v>
      </c>
      <c r="F906" s="10">
        <v>278.25</v>
      </c>
      <c r="G906" s="11">
        <f>ROUND(E906*F906,2)</f>
        <v>278.25</v>
      </c>
      <c r="H906" s="10">
        <v>1</v>
      </c>
      <c r="I906" s="34">
        <v>0</v>
      </c>
      <c r="J906" s="11">
        <f>ROUND(H906*I906,2)</f>
        <v>0</v>
      </c>
    </row>
    <row r="907" spans="1:10" ht="67.5" x14ac:dyDescent="0.25">
      <c r="A907" s="12"/>
      <c r="B907" s="12"/>
      <c r="C907" s="12"/>
      <c r="D907" s="22" t="s">
        <v>1165</v>
      </c>
      <c r="E907" s="12"/>
      <c r="F907" s="12"/>
      <c r="G907" s="12"/>
      <c r="H907" s="12"/>
      <c r="I907" s="12"/>
      <c r="J907" s="12"/>
    </row>
    <row r="908" spans="1:10" x14ac:dyDescent="0.25">
      <c r="A908" s="8" t="s">
        <v>1064</v>
      </c>
      <c r="B908" s="9" t="s">
        <v>14</v>
      </c>
      <c r="C908" s="9" t="s">
        <v>60</v>
      </c>
      <c r="D908" s="22" t="s">
        <v>1065</v>
      </c>
      <c r="E908" s="10">
        <v>1</v>
      </c>
      <c r="F908" s="10">
        <v>161.19999999999999</v>
      </c>
      <c r="G908" s="11">
        <f>ROUND(E908*F908,2)</f>
        <v>161.19999999999999</v>
      </c>
      <c r="H908" s="10">
        <v>1</v>
      </c>
      <c r="I908" s="34">
        <v>0</v>
      </c>
      <c r="J908" s="11">
        <f>ROUND(H908*I908,2)</f>
        <v>0</v>
      </c>
    </row>
    <row r="909" spans="1:10" ht="33.75" x14ac:dyDescent="0.25">
      <c r="A909" s="12"/>
      <c r="B909" s="12"/>
      <c r="C909" s="12"/>
      <c r="D909" s="22" t="s">
        <v>1066</v>
      </c>
      <c r="E909" s="12"/>
      <c r="F909" s="12"/>
      <c r="G909" s="12"/>
      <c r="H909" s="12"/>
      <c r="I909" s="12"/>
      <c r="J909" s="12"/>
    </row>
    <row r="910" spans="1:10" ht="22.5" x14ac:dyDescent="0.25">
      <c r="A910" s="8" t="s">
        <v>1166</v>
      </c>
      <c r="B910" s="9" t="s">
        <v>14</v>
      </c>
      <c r="C910" s="9" t="s">
        <v>60</v>
      </c>
      <c r="D910" s="22" t="s">
        <v>1167</v>
      </c>
      <c r="E910" s="10">
        <v>1</v>
      </c>
      <c r="F910" s="10">
        <v>466.24</v>
      </c>
      <c r="G910" s="11">
        <f>ROUND(E910*F910,2)</f>
        <v>466.24</v>
      </c>
      <c r="H910" s="10">
        <v>1</v>
      </c>
      <c r="I910" s="34">
        <v>0</v>
      </c>
      <c r="J910" s="11">
        <f>ROUND(H910*I910,2)</f>
        <v>0</v>
      </c>
    </row>
    <row r="911" spans="1:10" ht="78.75" x14ac:dyDescent="0.25">
      <c r="A911" s="12"/>
      <c r="B911" s="12"/>
      <c r="C911" s="12"/>
      <c r="D911" s="22" t="s">
        <v>1168</v>
      </c>
      <c r="E911" s="12"/>
      <c r="F911" s="12"/>
      <c r="G911" s="12"/>
      <c r="H911" s="12"/>
      <c r="I911" s="12"/>
      <c r="J911" s="12"/>
    </row>
    <row r="912" spans="1:10" x14ac:dyDescent="0.25">
      <c r="A912" s="12"/>
      <c r="B912" s="12"/>
      <c r="C912" s="12"/>
      <c r="D912" s="27" t="s">
        <v>1169</v>
      </c>
      <c r="E912" s="10">
        <v>1</v>
      </c>
      <c r="F912" s="14">
        <f>G902+G904+G906+G908+G910</f>
        <v>6371.09</v>
      </c>
      <c r="G912" s="14">
        <f>ROUND(E912*F912,2)</f>
        <v>6371.09</v>
      </c>
      <c r="H912" s="10">
        <v>1</v>
      </c>
      <c r="I912" s="14">
        <f>J902+J904+J906+J908+J910</f>
        <v>0</v>
      </c>
      <c r="J912" s="14">
        <f>ROUND(H912*I912,2)</f>
        <v>0</v>
      </c>
    </row>
    <row r="913" spans="1:10" ht="1.1499999999999999" customHeight="1" x14ac:dyDescent="0.25">
      <c r="A913" s="15"/>
      <c r="B913" s="15"/>
      <c r="C913" s="15"/>
      <c r="D913" s="28"/>
      <c r="E913" s="15"/>
      <c r="F913" s="15"/>
      <c r="G913" s="15"/>
      <c r="H913" s="15"/>
      <c r="I913" s="15"/>
      <c r="J913" s="15"/>
    </row>
    <row r="914" spans="1:10" x14ac:dyDescent="0.25">
      <c r="A914" s="16" t="s">
        <v>1170</v>
      </c>
      <c r="B914" s="16" t="s">
        <v>10</v>
      </c>
      <c r="C914" s="16" t="s">
        <v>11</v>
      </c>
      <c r="D914" s="29" t="s">
        <v>1171</v>
      </c>
      <c r="E914" s="17">
        <f t="shared" ref="E914:J914" si="72">E929</f>
        <v>1</v>
      </c>
      <c r="F914" s="17">
        <f t="shared" si="72"/>
        <v>73643.89</v>
      </c>
      <c r="G914" s="17">
        <f t="shared" si="72"/>
        <v>73643.89</v>
      </c>
      <c r="H914" s="17">
        <f t="shared" si="72"/>
        <v>1</v>
      </c>
      <c r="I914" s="17">
        <f t="shared" si="72"/>
        <v>0</v>
      </c>
      <c r="J914" s="17">
        <f t="shared" si="72"/>
        <v>0</v>
      </c>
    </row>
    <row r="915" spans="1:10" ht="22.5" x14ac:dyDescent="0.25">
      <c r="A915" s="18" t="s">
        <v>1172</v>
      </c>
      <c r="B915" s="18" t="s">
        <v>10</v>
      </c>
      <c r="C915" s="18" t="s">
        <v>11</v>
      </c>
      <c r="D915" s="30" t="s">
        <v>1173</v>
      </c>
      <c r="E915" s="19">
        <f t="shared" ref="E915:J915" si="73">E920</f>
        <v>1</v>
      </c>
      <c r="F915" s="19">
        <f t="shared" si="73"/>
        <v>38732.400000000001</v>
      </c>
      <c r="G915" s="19">
        <f t="shared" si="73"/>
        <v>38732.400000000001</v>
      </c>
      <c r="H915" s="19">
        <f t="shared" si="73"/>
        <v>1</v>
      </c>
      <c r="I915" s="19">
        <f t="shared" si="73"/>
        <v>0</v>
      </c>
      <c r="J915" s="19">
        <f t="shared" si="73"/>
        <v>0</v>
      </c>
    </row>
    <row r="916" spans="1:10" ht="22.5" x14ac:dyDescent="0.25">
      <c r="A916" s="8" t="s">
        <v>1174</v>
      </c>
      <c r="B916" s="9" t="s">
        <v>14</v>
      </c>
      <c r="C916" s="9" t="s">
        <v>60</v>
      </c>
      <c r="D916" s="22" t="s">
        <v>1175</v>
      </c>
      <c r="E916" s="10">
        <v>3</v>
      </c>
      <c r="F916" s="10">
        <v>10128.299999999999</v>
      </c>
      <c r="G916" s="11">
        <f>ROUND(E916*F916,2)</f>
        <v>30384.9</v>
      </c>
      <c r="H916" s="10">
        <v>3</v>
      </c>
      <c r="I916" s="34">
        <v>0</v>
      </c>
      <c r="J916" s="11">
        <f>ROUND(H916*I916,2)</f>
        <v>0</v>
      </c>
    </row>
    <row r="917" spans="1:10" ht="337.5" x14ac:dyDescent="0.25">
      <c r="A917" s="12"/>
      <c r="B917" s="12"/>
      <c r="C917" s="12"/>
      <c r="D917" s="22" t="s">
        <v>1176</v>
      </c>
      <c r="E917" s="12"/>
      <c r="F917" s="12"/>
      <c r="G917" s="12"/>
      <c r="H917" s="12"/>
      <c r="I917" s="12"/>
      <c r="J917" s="12"/>
    </row>
    <row r="918" spans="1:10" ht="22.5" x14ac:dyDescent="0.25">
      <c r="A918" s="8" t="s">
        <v>1177</v>
      </c>
      <c r="B918" s="9" t="s">
        <v>14</v>
      </c>
      <c r="C918" s="9" t="s">
        <v>60</v>
      </c>
      <c r="D918" s="22" t="s">
        <v>1178</v>
      </c>
      <c r="E918" s="10">
        <v>1</v>
      </c>
      <c r="F918" s="10">
        <v>8347.5</v>
      </c>
      <c r="G918" s="11">
        <f>ROUND(E918*F918,2)</f>
        <v>8347.5</v>
      </c>
      <c r="H918" s="10">
        <v>1</v>
      </c>
      <c r="I918" s="34">
        <v>0</v>
      </c>
      <c r="J918" s="11">
        <f>ROUND(H918*I918,2)</f>
        <v>0</v>
      </c>
    </row>
    <row r="919" spans="1:10" ht="409.5" x14ac:dyDescent="0.25">
      <c r="A919" s="12"/>
      <c r="B919" s="12"/>
      <c r="C919" s="12"/>
      <c r="D919" s="22" t="s">
        <v>1179</v>
      </c>
      <c r="E919" s="12"/>
      <c r="F919" s="12"/>
      <c r="G919" s="12"/>
      <c r="H919" s="12"/>
      <c r="I919" s="12"/>
      <c r="J919" s="12"/>
    </row>
    <row r="920" spans="1:10" x14ac:dyDescent="0.25">
      <c r="A920" s="12"/>
      <c r="B920" s="12"/>
      <c r="C920" s="12"/>
      <c r="D920" s="27" t="s">
        <v>1180</v>
      </c>
      <c r="E920" s="10">
        <v>1</v>
      </c>
      <c r="F920" s="14">
        <f>G916+G918</f>
        <v>38732.400000000001</v>
      </c>
      <c r="G920" s="14">
        <f>ROUND(E920*F920,2)</f>
        <v>38732.400000000001</v>
      </c>
      <c r="H920" s="10">
        <v>1</v>
      </c>
      <c r="I920" s="14">
        <f>J916+J918</f>
        <v>0</v>
      </c>
      <c r="J920" s="14">
        <f>ROUND(H920*I920,2)</f>
        <v>0</v>
      </c>
    </row>
    <row r="921" spans="1:10" ht="1.1499999999999999" customHeight="1" x14ac:dyDescent="0.25">
      <c r="A921" s="15"/>
      <c r="B921" s="15"/>
      <c r="C921" s="15"/>
      <c r="D921" s="28"/>
      <c r="E921" s="15"/>
      <c r="F921" s="15"/>
      <c r="G921" s="15"/>
      <c r="H921" s="15"/>
      <c r="I921" s="15"/>
      <c r="J921" s="15"/>
    </row>
    <row r="922" spans="1:10" x14ac:dyDescent="0.25">
      <c r="A922" s="18" t="s">
        <v>1181</v>
      </c>
      <c r="B922" s="18" t="s">
        <v>10</v>
      </c>
      <c r="C922" s="18" t="s">
        <v>11</v>
      </c>
      <c r="D922" s="30" t="s">
        <v>1182</v>
      </c>
      <c r="E922" s="19">
        <f t="shared" ref="E922:J922" si="74">E927</f>
        <v>1</v>
      </c>
      <c r="F922" s="19">
        <f t="shared" si="74"/>
        <v>34911.49</v>
      </c>
      <c r="G922" s="19">
        <f t="shared" si="74"/>
        <v>34911.49</v>
      </c>
      <c r="H922" s="19">
        <f t="shared" si="74"/>
        <v>1</v>
      </c>
      <c r="I922" s="19">
        <f t="shared" si="74"/>
        <v>0</v>
      </c>
      <c r="J922" s="19">
        <f t="shared" si="74"/>
        <v>0</v>
      </c>
    </row>
    <row r="923" spans="1:10" ht="22.5" x14ac:dyDescent="0.25">
      <c r="A923" s="8" t="s">
        <v>1183</v>
      </c>
      <c r="B923" s="9" t="s">
        <v>14</v>
      </c>
      <c r="C923" s="9" t="s">
        <v>60</v>
      </c>
      <c r="D923" s="22" t="s">
        <v>1184</v>
      </c>
      <c r="E923" s="10">
        <v>11</v>
      </c>
      <c r="F923" s="10">
        <v>2936.48</v>
      </c>
      <c r="G923" s="11">
        <f>ROUND(E923*F923,2)</f>
        <v>32301.279999999999</v>
      </c>
      <c r="H923" s="10">
        <v>11</v>
      </c>
      <c r="I923" s="34">
        <v>0</v>
      </c>
      <c r="J923" s="11">
        <f>ROUND(H923*I923,2)</f>
        <v>0</v>
      </c>
    </row>
    <row r="924" spans="1:10" ht="236.25" x14ac:dyDescent="0.25">
      <c r="A924" s="12"/>
      <c r="B924" s="12"/>
      <c r="C924" s="12"/>
      <c r="D924" s="22" t="s">
        <v>1185</v>
      </c>
      <c r="E924" s="12"/>
      <c r="F924" s="12"/>
      <c r="G924" s="12"/>
      <c r="H924" s="12"/>
      <c r="I924" s="12"/>
      <c r="J924" s="12"/>
    </row>
    <row r="925" spans="1:10" ht="22.5" x14ac:dyDescent="0.25">
      <c r="A925" s="8" t="s">
        <v>1186</v>
      </c>
      <c r="B925" s="9" t="s">
        <v>14</v>
      </c>
      <c r="C925" s="9" t="s">
        <v>60</v>
      </c>
      <c r="D925" s="22" t="s">
        <v>1187</v>
      </c>
      <c r="E925" s="10">
        <v>1</v>
      </c>
      <c r="F925" s="10">
        <v>2610.21</v>
      </c>
      <c r="G925" s="11">
        <f>ROUND(E925*F925,2)</f>
        <v>2610.21</v>
      </c>
      <c r="H925" s="10">
        <v>1</v>
      </c>
      <c r="I925" s="34">
        <v>0</v>
      </c>
      <c r="J925" s="11">
        <f>ROUND(H925*I925,2)</f>
        <v>0</v>
      </c>
    </row>
    <row r="926" spans="1:10" ht="168.75" x14ac:dyDescent="0.25">
      <c r="A926" s="12"/>
      <c r="B926" s="12"/>
      <c r="C926" s="12"/>
      <c r="D926" s="22" t="s">
        <v>1188</v>
      </c>
      <c r="E926" s="12"/>
      <c r="F926" s="12"/>
      <c r="G926" s="12"/>
      <c r="H926" s="12"/>
      <c r="I926" s="12"/>
      <c r="J926" s="12"/>
    </row>
    <row r="927" spans="1:10" x14ac:dyDescent="0.25">
      <c r="A927" s="12"/>
      <c r="B927" s="12"/>
      <c r="C927" s="12"/>
      <c r="D927" s="27" t="s">
        <v>1189</v>
      </c>
      <c r="E927" s="10">
        <v>1</v>
      </c>
      <c r="F927" s="14">
        <f>G923+G925</f>
        <v>34911.49</v>
      </c>
      <c r="G927" s="14">
        <f>ROUND(E927*F927,2)</f>
        <v>34911.49</v>
      </c>
      <c r="H927" s="10">
        <v>1</v>
      </c>
      <c r="I927" s="14">
        <f>J923+J925</f>
        <v>0</v>
      </c>
      <c r="J927" s="14">
        <f>ROUND(H927*I927,2)</f>
        <v>0</v>
      </c>
    </row>
    <row r="928" spans="1:10" ht="1.1499999999999999" customHeight="1" x14ac:dyDescent="0.25">
      <c r="A928" s="15"/>
      <c r="B928" s="15"/>
      <c r="C928" s="15"/>
      <c r="D928" s="28"/>
      <c r="E928" s="15"/>
      <c r="F928" s="15"/>
      <c r="G928" s="15"/>
      <c r="H928" s="15"/>
      <c r="I928" s="15"/>
      <c r="J928" s="15"/>
    </row>
    <row r="929" spans="1:10" x14ac:dyDescent="0.25">
      <c r="A929" s="12"/>
      <c r="B929" s="12"/>
      <c r="C929" s="12"/>
      <c r="D929" s="27" t="s">
        <v>1190</v>
      </c>
      <c r="E929" s="10">
        <v>1</v>
      </c>
      <c r="F929" s="14">
        <f>G915+G922</f>
        <v>73643.89</v>
      </c>
      <c r="G929" s="14">
        <f>ROUND(E929*F929,2)</f>
        <v>73643.89</v>
      </c>
      <c r="H929" s="10">
        <v>1</v>
      </c>
      <c r="I929" s="14">
        <f>J915+J922</f>
        <v>0</v>
      </c>
      <c r="J929" s="14">
        <f>ROUND(H929*I929,2)</f>
        <v>0</v>
      </c>
    </row>
    <row r="930" spans="1:10" ht="1.1499999999999999" customHeight="1" x14ac:dyDescent="0.25">
      <c r="A930" s="15"/>
      <c r="B930" s="15"/>
      <c r="C930" s="15"/>
      <c r="D930" s="28"/>
      <c r="E930" s="15"/>
      <c r="F930" s="15"/>
      <c r="G930" s="15"/>
      <c r="H930" s="15"/>
      <c r="I930" s="15"/>
      <c r="J930" s="15"/>
    </row>
    <row r="931" spans="1:10" x14ac:dyDescent="0.25">
      <c r="A931" s="12"/>
      <c r="B931" s="12"/>
      <c r="C931" s="12"/>
      <c r="D931" s="27" t="s">
        <v>1191</v>
      </c>
      <c r="E931" s="13">
        <v>1</v>
      </c>
      <c r="F931" s="14">
        <f>G345+G366+G389+G404+G417+G426+G433+G520+G555+G812+G829+G901+G914</f>
        <v>2567854.12</v>
      </c>
      <c r="G931" s="14">
        <f>ROUND(E931*F931,2)</f>
        <v>2567854.12</v>
      </c>
      <c r="H931" s="13">
        <v>1</v>
      </c>
      <c r="I931" s="14">
        <f>J345+J366+J389+J404+J417+J426+J433+J520+J555+J812+J829+J901+J914</f>
        <v>0</v>
      </c>
      <c r="J931" s="14">
        <f>ROUND(H931*I931,2)</f>
        <v>0</v>
      </c>
    </row>
    <row r="932" spans="1:10" ht="1.1499999999999999" customHeight="1" x14ac:dyDescent="0.25">
      <c r="A932" s="15"/>
      <c r="B932" s="15"/>
      <c r="C932" s="15"/>
      <c r="D932" s="28"/>
      <c r="E932" s="15"/>
      <c r="F932" s="15"/>
      <c r="G932" s="15"/>
      <c r="H932" s="15"/>
      <c r="I932" s="15"/>
      <c r="J932" s="15"/>
    </row>
    <row r="933" spans="1:10" x14ac:dyDescent="0.25">
      <c r="A933" s="5" t="s">
        <v>1192</v>
      </c>
      <c r="B933" s="5" t="s">
        <v>10</v>
      </c>
      <c r="C933" s="5" t="s">
        <v>11</v>
      </c>
      <c r="D933" s="26" t="s">
        <v>1193</v>
      </c>
      <c r="E933" s="6">
        <f t="shared" ref="E933:J933" si="75">E935</f>
        <v>1</v>
      </c>
      <c r="F933" s="7">
        <f t="shared" si="75"/>
        <v>37032.65</v>
      </c>
      <c r="G933" s="7">
        <f t="shared" si="75"/>
        <v>37032.65</v>
      </c>
      <c r="H933" s="6">
        <f t="shared" si="75"/>
        <v>1</v>
      </c>
      <c r="I933" s="7">
        <f t="shared" si="75"/>
        <v>0</v>
      </c>
      <c r="J933" s="7">
        <f t="shared" si="75"/>
        <v>0</v>
      </c>
    </row>
    <row r="934" spans="1:10" x14ac:dyDescent="0.25">
      <c r="A934" s="8" t="s">
        <v>1194</v>
      </c>
      <c r="B934" s="9" t="s">
        <v>14</v>
      </c>
      <c r="C934" s="9" t="s">
        <v>11</v>
      </c>
      <c r="D934" s="22" t="s">
        <v>1195</v>
      </c>
      <c r="E934" s="10">
        <v>1</v>
      </c>
      <c r="F934" s="10">
        <v>37032.65</v>
      </c>
      <c r="G934" s="11">
        <f>ROUND(E934*F934,2)</f>
        <v>37032.65</v>
      </c>
      <c r="H934" s="10">
        <v>1</v>
      </c>
      <c r="I934" s="34">
        <v>0</v>
      </c>
      <c r="J934" s="11">
        <f>ROUND(H934*I934,2)</f>
        <v>0</v>
      </c>
    </row>
    <row r="935" spans="1:10" x14ac:dyDescent="0.25">
      <c r="A935" s="12"/>
      <c r="B935" s="12"/>
      <c r="C935" s="12"/>
      <c r="D935" s="27" t="s">
        <v>1196</v>
      </c>
      <c r="E935" s="13">
        <v>1</v>
      </c>
      <c r="F935" s="14">
        <f>G934</f>
        <v>37032.65</v>
      </c>
      <c r="G935" s="14">
        <f>ROUND(E935*F935,2)</f>
        <v>37032.65</v>
      </c>
      <c r="H935" s="13">
        <v>1</v>
      </c>
      <c r="I935" s="14">
        <f>J934</f>
        <v>0</v>
      </c>
      <c r="J935" s="14">
        <f>ROUND(H935*I935,2)</f>
        <v>0</v>
      </c>
    </row>
    <row r="936" spans="1:10" ht="1.1499999999999999" customHeight="1" x14ac:dyDescent="0.25">
      <c r="A936" s="15"/>
      <c r="B936" s="15"/>
      <c r="C936" s="15"/>
      <c r="D936" s="28"/>
      <c r="E936" s="15"/>
      <c r="F936" s="15"/>
      <c r="G936" s="15"/>
      <c r="H936" s="15"/>
      <c r="I936" s="15"/>
      <c r="J936" s="15"/>
    </row>
    <row r="937" spans="1:10" x14ac:dyDescent="0.25">
      <c r="A937" s="12"/>
      <c r="B937" s="12"/>
      <c r="C937" s="12"/>
      <c r="D937" s="27" t="s">
        <v>1197</v>
      </c>
      <c r="E937" s="13">
        <v>1</v>
      </c>
      <c r="F937" s="14">
        <f>G4+G19+G271+G344+G933</f>
        <v>3911932.44</v>
      </c>
      <c r="G937" s="14">
        <f>ROUND(E937*F937,2)</f>
        <v>3911932.44</v>
      </c>
      <c r="H937" s="13">
        <v>1</v>
      </c>
      <c r="I937" s="14">
        <f>J4+J19+J271+J344+J933</f>
        <v>220500</v>
      </c>
      <c r="J937" s="14">
        <f>ROUND(H937*I937,2)</f>
        <v>220500</v>
      </c>
    </row>
    <row r="938" spans="1:10" ht="1.1499999999999999" customHeight="1" x14ac:dyDescent="0.25">
      <c r="A938" s="15"/>
      <c r="B938" s="15"/>
      <c r="C938" s="15"/>
      <c r="D938" s="28"/>
      <c r="E938" s="15"/>
      <c r="F938" s="15"/>
      <c r="G938" s="15"/>
      <c r="H938" s="15"/>
      <c r="I938" s="15"/>
      <c r="J938" s="15"/>
    </row>
    <row r="939" spans="1:10" x14ac:dyDescent="0.25">
      <c r="A939" s="35"/>
      <c r="B939" s="36"/>
      <c r="C939" s="36"/>
      <c r="D939" s="37" t="s">
        <v>1198</v>
      </c>
      <c r="E939" s="35"/>
      <c r="F939" s="36"/>
      <c r="G939" s="38">
        <f>G937</f>
        <v>3911932.44</v>
      </c>
      <c r="H939" s="36"/>
      <c r="I939" s="35"/>
      <c r="J939" s="38">
        <f>J937</f>
        <v>220500</v>
      </c>
    </row>
    <row r="940" spans="1:10" x14ac:dyDescent="0.25">
      <c r="A940" s="39"/>
      <c r="B940" s="40"/>
      <c r="C940" s="40"/>
      <c r="D940" s="41" t="s">
        <v>1199</v>
      </c>
      <c r="E940" s="42">
        <v>0.19</v>
      </c>
      <c r="F940" s="40"/>
      <c r="G940" s="43">
        <f>G939*E940</f>
        <v>743267.16</v>
      </c>
      <c r="H940" s="44"/>
      <c r="I940" s="45">
        <v>0.19</v>
      </c>
      <c r="J940" s="43">
        <f>J939*I940</f>
        <v>41895</v>
      </c>
    </row>
    <row r="941" spans="1:10" x14ac:dyDescent="0.25">
      <c r="A941" s="39"/>
      <c r="B941" s="40"/>
      <c r="C941" s="40"/>
      <c r="D941" s="41" t="s">
        <v>1201</v>
      </c>
      <c r="E941" s="39"/>
      <c r="F941" s="40"/>
      <c r="G941" s="43">
        <f>G939+G940</f>
        <v>4655199.5999999996</v>
      </c>
      <c r="H941" s="40"/>
      <c r="I941" s="39"/>
      <c r="J941" s="43">
        <f>J939+J940</f>
        <v>262395</v>
      </c>
    </row>
    <row r="942" spans="1:10" x14ac:dyDescent="0.25">
      <c r="A942" s="39"/>
      <c r="B942" s="40"/>
      <c r="C942" s="40"/>
      <c r="D942" s="41" t="s">
        <v>1200</v>
      </c>
      <c r="E942" s="42">
        <v>0.21</v>
      </c>
      <c r="F942" s="40"/>
      <c r="G942" s="43">
        <f>21*G941%</f>
        <v>977591.92</v>
      </c>
      <c r="H942" s="40"/>
      <c r="I942" s="42">
        <v>0.21</v>
      </c>
      <c r="J942" s="43">
        <f>E942*J941</f>
        <v>55102.95</v>
      </c>
    </row>
    <row r="943" spans="1:10" x14ac:dyDescent="0.25">
      <c r="A943" s="46"/>
      <c r="B943" s="47"/>
      <c r="C943" s="47"/>
      <c r="D943" s="48" t="s">
        <v>1202</v>
      </c>
      <c r="E943" s="46"/>
      <c r="F943" s="47"/>
      <c r="G943" s="49">
        <f>G941+G942</f>
        <v>5632791.5199999996</v>
      </c>
      <c r="H943" s="47"/>
      <c r="I943" s="46"/>
      <c r="J943" s="49">
        <f>J941+J942</f>
        <v>317497.95</v>
      </c>
    </row>
  </sheetData>
  <sheetProtection algorithmName="SHA-512" hashValue="JQO4Ade1JoGuVFk2vJwnLrw6m8ZB7ihRy/m/d8ekuHoEo7irVYP4SkBQ/klGtRw9wbiKsOa9eSDEwW2d2nTkwQ==" saltValue="JrQMI+TcjDEIF8DmY+9CZA==" spinCount="100000" sheet="1" selectLockedCells="1"/>
  <autoFilter ref="B1:B943" xr:uid="{8AA819A0-9B56-4789-9B43-A949149C7136}"/>
  <dataValidations count="5">
    <dataValidation type="list" allowBlank="1" showInputMessage="1" showErrorMessage="1" sqref="B4:B938" xr:uid="{64F55A9A-6E49-447E-B70D-52F451562CA7}">
      <formula1>"Capítulo,Partida,Mano de obra,Maquinaria,Material,Otros,Tarea,"</formula1>
    </dataValidation>
    <dataValidation type="decimal" operator="lessThanOrEqual" allowBlank="1" showErrorMessage="1" errorTitle="ERROR" error="El precio no puede superar el de proyecto." sqref="I5 I925 I7 I9 I11 I13 I21 I23 I25 I27 I29 I31 I33 I35 I37 I39 I44 I46 I48 I53 I55 I57 I63 I65 I67 I69 I71 I76 I78 I80 I82 I84 I89 I94 I96 I98 I103 I105 I114 I116 I118 I120 I122 I124 I126 I128 I130 I132 I134 I140 I142 I144 I146 I148 I150 I156 I158 I160 I162 I168 I170 I172 I178 I184 I186 I188 I190 I192 I194 I196 I198 I200 I202 I204 I212 I214 I216 I222 I224 I226 I228 I230 I232 I238 I247 I249 I251 I253 I255 I257 I259 I261 I263 I265 I273 I278 I280 I282 I287 I289 I291 I297 I299 I301 I303 I305 I310 I312 I314 I316 I318 I323 I325 I330 I332 I334 I336 I346 I348 I350 I352 I354 I356 I358 I360 I362 I367 I369 I371 I373 I375 I377 I379 I381 I383 I385 I390 I392 I394 I396 I398 I400 I405 I407 I409 I411 I413 I418 I420 I422 I427 I429 I435 I437 I439 I441 I443 I450 I452 I454 I456 I458 I460 I462 I464 I466 I468 I470 I472 I474 I476 I478 I480 I482 I487 I489 I491 I493 I495 I497 I499 I501 I508 I510 I512 I522 I524 I526 I528 I530 I532 I534 I536 I538 I540 I545 I547 I549 I558 I560 I562 I564 I569 I571 I573 I575 I577 I579 I581 I583 I585 I587 I589 I591 I598 I600 I602 I604 I606 I612 I614 I616 I618 I623 I625 I627 I629 I631 I633 I635 I637 I642 I644 I646 I648 I650 I652 I654 I661 I666 I671 I673 I675 I677 I679 I681 I683 I685 I687 I689 I691 I693 I695 I697 I699 I701 I703 I705 I707 I709 I711 I713 I715 I717 I719 I721 I723 I725 I727 I729 I731 I733 I735 I737 I739 I741 I743 I745 I747 I749 I751 I753 I755 I757 I759 I761 I763 I765 I767 I769 I771 I773 I778 I783 I785 I790 I792 I794 I796 I798 I800 I802 I804 I806 I813 I815 I817 I819 I821 I823 I825 I831 I833 I835 I841 I843 I845 I847 I849 I854 I856 I858 I860 I862 I864 I866 I873 I875 I877 I879 I881 I883 I885 I887 I889 I891 I893 I895 I902 I904 I906 I908 I910 I916 I918 I923 I15" xr:uid="{61AE7E18-A109-42F9-8381-DC299289B3E8}">
      <formula1>F5</formula1>
    </dataValidation>
    <dataValidation type="decimal" operator="greaterThanOrEqual" allowBlank="1" showErrorMessage="1" errorTitle="ERROR" error="El precio no puede ser inferior al de proyecto." sqref="I934" xr:uid="{0563C4D7-FE74-4CDA-94B5-A725493DDF7E}">
      <formula1>F934</formula1>
    </dataValidation>
    <dataValidation type="whole" allowBlank="1" showErrorMessage="1" errorTitle="ERROR" error="El valor debe estar comprendido entre 0 y 19%" sqref="H940" xr:uid="{97E16AED-5ED4-4666-B06C-91F1DC6D2BB5}">
      <formula1>0</formula1>
      <formula2>19</formula2>
    </dataValidation>
    <dataValidation type="decimal" allowBlank="1" showErrorMessage="1" errorTitle="ERROR" error="El BI+GG debe estar comprendido entre el 0 y 19%" sqref="I940" xr:uid="{9DAEB8E3-A72F-4B74-B12D-815783B1F97B}">
      <formula1>0</formula1>
      <formula2>0.19</formula2>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2023-10-19T05:45:32Z</dcterms:created>
  <dcterms:modified xsi:type="dcterms:W3CDTF">2023-12-19T08:15:23Z</dcterms:modified>
</cp:coreProperties>
</file>