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7. Trabajos - Acciones\ACTIVIDADES\AÑO 2023\IO_23-013V PLIEGOS AUXILIARES RESEÑALIZACIÓN L7A\31 - Telecontrol Enclavamientos L7A(2)(Ruben)\LICITACIÓN\2023_11_17\"/>
    </mc:Choice>
  </mc:AlternateContent>
  <xr:revisionPtr revIDLastSave="0" documentId="8_{8931B4D6-5728-4D03-BA76-E31D6A1C66D1}" xr6:coauthVersionLast="47" xr6:coauthVersionMax="47" xr10:uidLastSave="{00000000-0000-0000-0000-000000000000}"/>
  <bookViews>
    <workbookView xWindow="22932" yWindow="-108" windowWidth="23256" windowHeight="12576" xr2:uid="{EC8E635D-7303-4336-B243-FB2413A75915}"/>
  </bookViews>
  <sheets>
    <sheet name="Hoja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9" i="1" l="1"/>
  <c r="J58" i="1"/>
  <c r="G59" i="1"/>
  <c r="G60" i="1" l="1"/>
  <c r="G58" i="1"/>
  <c r="G57" i="1"/>
  <c r="G56" i="1"/>
  <c r="J51" i="1"/>
  <c r="J50" i="1"/>
  <c r="I52" i="1" s="1"/>
  <c r="H49" i="1"/>
  <c r="J46" i="1"/>
  <c r="J45" i="1"/>
  <c r="J44" i="1"/>
  <c r="J43" i="1"/>
  <c r="J42" i="1"/>
  <c r="J41" i="1"/>
  <c r="I47" i="1" s="1"/>
  <c r="H40" i="1"/>
  <c r="J37" i="1"/>
  <c r="J36" i="1"/>
  <c r="I38" i="1" s="1"/>
  <c r="J35" i="1"/>
  <c r="J34" i="1"/>
  <c r="J33" i="1"/>
  <c r="J32" i="1"/>
  <c r="H31" i="1"/>
  <c r="J28" i="1"/>
  <c r="J27" i="1"/>
  <c r="J26" i="1"/>
  <c r="J25" i="1"/>
  <c r="J24" i="1"/>
  <c r="J23" i="1"/>
  <c r="H22" i="1"/>
  <c r="J19" i="1"/>
  <c r="J18" i="1"/>
  <c r="J17" i="1"/>
  <c r="J16" i="1"/>
  <c r="J15" i="1"/>
  <c r="J14" i="1"/>
  <c r="H13" i="1"/>
  <c r="J10" i="1"/>
  <c r="J9" i="1"/>
  <c r="J8" i="1"/>
  <c r="J7" i="1"/>
  <c r="J6" i="1"/>
  <c r="J5" i="1"/>
  <c r="H4" i="1"/>
  <c r="E49" i="1"/>
  <c r="F52" i="1"/>
  <c r="F49" i="1" s="1"/>
  <c r="G51" i="1"/>
  <c r="G50" i="1"/>
  <c r="E40" i="1"/>
  <c r="G46" i="1"/>
  <c r="G45" i="1"/>
  <c r="G44" i="1"/>
  <c r="G43" i="1"/>
  <c r="G42" i="1"/>
  <c r="F47" i="1" s="1"/>
  <c r="G41" i="1"/>
  <c r="E31" i="1"/>
  <c r="G37" i="1"/>
  <c r="G36" i="1"/>
  <c r="G35" i="1"/>
  <c r="G34" i="1"/>
  <c r="G33" i="1"/>
  <c r="G32" i="1"/>
  <c r="F38" i="1" s="1"/>
  <c r="E22" i="1"/>
  <c r="G28" i="1"/>
  <c r="G27" i="1"/>
  <c r="G26" i="1"/>
  <c r="G25" i="1"/>
  <c r="G24" i="1"/>
  <c r="G23" i="1"/>
  <c r="F29" i="1" s="1"/>
  <c r="E13" i="1"/>
  <c r="G19" i="1"/>
  <c r="G18" i="1"/>
  <c r="G17" i="1"/>
  <c r="G16" i="1"/>
  <c r="F20" i="1" s="1"/>
  <c r="G15" i="1"/>
  <c r="G14" i="1"/>
  <c r="E4" i="1"/>
  <c r="G10" i="1"/>
  <c r="G9" i="1"/>
  <c r="G8" i="1"/>
  <c r="G7" i="1"/>
  <c r="G6" i="1"/>
  <c r="F11" i="1" s="1"/>
  <c r="G5" i="1"/>
  <c r="G61" i="1" l="1"/>
  <c r="G62" i="1" s="1"/>
  <c r="I29" i="1"/>
  <c r="I22" i="1" s="1"/>
  <c r="I20" i="1"/>
  <c r="J20" i="1" s="1"/>
  <c r="J13" i="1" s="1"/>
  <c r="I11" i="1"/>
  <c r="J11" i="1" s="1"/>
  <c r="J4" i="1" s="1"/>
  <c r="I49" i="1"/>
  <c r="J52" i="1"/>
  <c r="J49" i="1" s="1"/>
  <c r="J47" i="1"/>
  <c r="J40" i="1" s="1"/>
  <c r="I40" i="1"/>
  <c r="I31" i="1"/>
  <c r="J38" i="1"/>
  <c r="J31" i="1" s="1"/>
  <c r="F4" i="1"/>
  <c r="G11" i="1"/>
  <c r="G4" i="1" s="1"/>
  <c r="F13" i="1"/>
  <c r="G20" i="1"/>
  <c r="G13" i="1" s="1"/>
  <c r="F31" i="1"/>
  <c r="G38" i="1"/>
  <c r="G31" i="1" s="1"/>
  <c r="G47" i="1"/>
  <c r="G40" i="1" s="1"/>
  <c r="F40" i="1"/>
  <c r="F22" i="1"/>
  <c r="G29" i="1"/>
  <c r="G22" i="1" s="1"/>
  <c r="G52" i="1"/>
  <c r="G49" i="1" s="1"/>
  <c r="J29" i="1" l="1"/>
  <c r="J22" i="1" s="1"/>
  <c r="I54" i="1" s="1"/>
  <c r="J54" i="1" s="1"/>
  <c r="I13" i="1"/>
  <c r="I4" i="1"/>
  <c r="F54" i="1"/>
  <c r="G54" i="1" s="1"/>
  <c r="J56" i="1" l="1"/>
  <c r="J57" i="1" s="1"/>
  <c r="J60" i="1" s="1"/>
  <c r="J61" i="1" s="1"/>
  <c r="J6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Nava Rodríguez, Rubén</author>
  </authors>
  <commentList>
    <comment ref="A3" authorId="0" shapeId="0" xr:uid="{F2B190AB-1DC4-4B35-908E-744829ABC4EA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DBCCDF52-B006-4D6D-BFE0-3A9F2DF8E774}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 xr:uid="{D92E3422-A085-4106-B58C-97385CC1A58B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 xr:uid="{3598F079-A20C-47A0-828C-8D9CCA10C770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 xr:uid="{C001A9D3-0DDA-4701-8A75-6E94436EFF50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3" authorId="0" shapeId="0" xr:uid="{468A8F7B-7139-43DB-87E1-A95A1209E794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3" authorId="0" shapeId="0" xr:uid="{50B816B3-8A2B-41B0-90F5-A12799372848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H3" authorId="0" shapeId="0" xr:uid="{648CF694-99A8-4CCC-AC20-77EB2215D143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I3" authorId="0" shapeId="0" xr:uid="{301D0FA5-7CE7-408F-BFA3-7F5F824115E3}">
      <text>
        <r>
          <rPr>
            <b/>
            <sz val="9"/>
            <color indexed="81"/>
            <rFont val="Tahoma"/>
            <family val="2"/>
          </rPr>
          <t>Precio unitario en la oferta</t>
        </r>
      </text>
    </comment>
    <comment ref="J3" authorId="0" shapeId="0" xr:uid="{C3401697-8F00-4662-818E-E17424DA9A7E}">
      <text>
        <r>
          <rPr>
            <b/>
            <sz val="9"/>
            <color indexed="81"/>
            <rFont val="Tahoma"/>
            <family val="2"/>
          </rPr>
          <t>Importe de la oferta</t>
        </r>
      </text>
    </comment>
  </commentList>
</comments>
</file>

<file path=xl/sharedStrings.xml><?xml version="1.0" encoding="utf-8"?>
<sst xmlns="http://schemas.openxmlformats.org/spreadsheetml/2006/main" count="180" uniqueCount="56">
  <si>
    <t>TRABAJOS DE INSTALACIÓN DEL SISTEMA DE TELECONTROL DE LA ENERGÍA DE LOS NUEVOS ENCLAVAMIENTOS DE LÍNEA 7A DE METRO DE MADRID</t>
  </si>
  <si>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</si>
  <si>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</si>
  <si>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</si>
  <si>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</si>
  <si>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</si>
  <si>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</si>
  <si>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</si>
  <si>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</si>
  <si>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1</t>
  </si>
  <si>
    <t>Capítulo</t>
  </si>
  <si>
    <t/>
  </si>
  <si>
    <t>TELECONTROL ENCLAVAMIENTO ESTADIO METROPOLITANO</t>
  </si>
  <si>
    <t>DIJECWXX1</t>
  </si>
  <si>
    <t>Partida</t>
  </si>
  <si>
    <t>Suministro y premontaje de Unidad de Control de Telemando.</t>
  </si>
  <si>
    <t>DIJECWXX2</t>
  </si>
  <si>
    <t>Suministro y premontaje de unidad de baypass de SAI</t>
  </si>
  <si>
    <t>DIJECWXX3</t>
  </si>
  <si>
    <t>Modificación y configuración software del sistema de Telecontrol de la Energía local y centralizado.</t>
  </si>
  <si>
    <t>DIJECWXX4</t>
  </si>
  <si>
    <t>Montajes, instalacines y conexionados del hardware en la sala de enclavamiento, nocturno.</t>
  </si>
  <si>
    <t>DIJECWXX5</t>
  </si>
  <si>
    <t>Elaboración y entrega de toda la documentación y planos</t>
  </si>
  <si>
    <t>DIJECWXX6</t>
  </si>
  <si>
    <t>Pruebas y puesta en servicio del sistema de Telecontrol de Energía del Enclavamiento, nocturno.</t>
  </si>
  <si>
    <t>Total 1</t>
  </si>
  <si>
    <t>2</t>
  </si>
  <si>
    <t>TELECONTROL ENCLAVAMIENTO ASCAO</t>
  </si>
  <si>
    <t>Total 2</t>
  </si>
  <si>
    <t>3</t>
  </si>
  <si>
    <t>TELECONTROL ENCLAVAMIENTO GREGORIO MARAÑÓN</t>
  </si>
  <si>
    <t>Total 3</t>
  </si>
  <si>
    <t>4</t>
  </si>
  <si>
    <t>TELECONTROL ENCLAVAMIENTO GUZMAN EL BUENO</t>
  </si>
  <si>
    <t>Total 4</t>
  </si>
  <si>
    <t>5</t>
  </si>
  <si>
    <t>TELECONTROL ENCLAVAMIENTO PITIS</t>
  </si>
  <si>
    <t>Total 5</t>
  </si>
  <si>
    <t>6</t>
  </si>
  <si>
    <t>VARIOS</t>
  </si>
  <si>
    <t>DIJECWXX7</t>
  </si>
  <si>
    <t>Suministro de repuestos.</t>
  </si>
  <si>
    <t>DIJECWXX8</t>
  </si>
  <si>
    <t>Adecuación a topología de L7A intervención Gestor de LTV L5</t>
  </si>
  <si>
    <t>Total 6</t>
  </si>
  <si>
    <t>Costes Indirectos (5 %)</t>
  </si>
  <si>
    <t>TOTAL PRESUPUESTO EJECUCIÓN MATERIAL</t>
  </si>
  <si>
    <t>TOTAL OFERTA</t>
  </si>
  <si>
    <t>I.V.A (21%)</t>
  </si>
  <si>
    <t>TOTAL OFERTA CON I.V.A.</t>
  </si>
  <si>
    <t>TOTAL OBRA</t>
  </si>
  <si>
    <t>PRESUPUESTO</t>
  </si>
  <si>
    <t>OFERTA</t>
  </si>
  <si>
    <t xml:space="preserve">Gastos Generales de la Empresa </t>
  </si>
  <si>
    <t xml:space="preserve">Beneficio Industrial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</si>
</sst>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4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40FF"/>
      <name val="Calibri"/>
      <family val="2"/>
      <scheme val="minor"/>
    </font>
    <font>
      <sz val="10"/>
      <color theme="1"/>
      <name val="Times New Roman"/>
      <family val="1"/>
    </font>
    <font>
      <sz val="9"/>
      <color rgb="FF000000"/>
      <name val="Calibri"/>
      <family val="2"/>
    </font>
    <font>
      <b/>
      <sz val="9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49" fontId="5" fillId="2" borderId="0" xfId="0" applyNumberFormat="1" applyFont="1" applyFill="1" applyAlignment="1">
      <alignment vertical="top"/>
    </xf>
    <xf numFmtId="3" fontId="6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/>
    </xf>
    <xf numFmtId="49" fontId="7" fillId="3" borderId="0" xfId="0" applyNumberFormat="1" applyFont="1" applyFill="1" applyAlignment="1">
      <alignment vertical="top"/>
    </xf>
    <xf numFmtId="49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3" fontId="7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0" fontId="7" fillId="4" borderId="0" xfId="0" applyFont="1" applyFill="1" applyAlignment="1">
      <alignment vertical="top"/>
    </xf>
    <xf numFmtId="0" fontId="4" fillId="0" borderId="0" xfId="0" applyFont="1" applyAlignment="1">
      <alignment vertical="top" wrapText="1"/>
    </xf>
    <xf numFmtId="49" fontId="5" fillId="2" borderId="0" xfId="0" applyNumberFormat="1" applyFont="1" applyFill="1" applyAlignment="1">
      <alignment vertical="top" wrapText="1"/>
    </xf>
    <xf numFmtId="49" fontId="7" fillId="0" borderId="0" xfId="0" applyNumberFormat="1" applyFont="1" applyAlignment="1">
      <alignment vertical="top" wrapText="1"/>
    </xf>
    <xf numFmtId="49" fontId="5" fillId="0" borderId="0" xfId="0" applyNumberFormat="1" applyFont="1" applyAlignment="1">
      <alignment vertical="top" wrapText="1"/>
    </xf>
    <xf numFmtId="0" fontId="7" fillId="4" borderId="0" xfId="0" applyFont="1" applyFill="1" applyAlignment="1">
      <alignment vertical="top" wrapText="1"/>
    </xf>
    <xf numFmtId="0" fontId="0" fillId="0" borderId="2" xfId="0" applyBorder="1"/>
    <xf numFmtId="0" fontId="10" fillId="5" borderId="6" xfId="0" applyFont="1" applyFill="1" applyBorder="1" applyAlignment="1">
      <alignment horizontal="left" vertical="center"/>
    </xf>
    <xf numFmtId="0" fontId="9" fillId="0" borderId="2" xfId="0" applyFont="1" applyBorder="1"/>
    <xf numFmtId="164" fontId="7" fillId="0" borderId="7" xfId="0" applyNumberFormat="1" applyFont="1" applyBorder="1"/>
    <xf numFmtId="0" fontId="11" fillId="5" borderId="6" xfId="0" applyFont="1" applyFill="1" applyBorder="1" applyAlignment="1">
      <alignment horizontal="right" vertical="center" wrapText="1"/>
    </xf>
    <xf numFmtId="0" fontId="11" fillId="0" borderId="6" xfId="0" applyFont="1" applyBorder="1" applyAlignment="1">
      <alignment horizontal="right" vertical="center" wrapText="1"/>
    </xf>
    <xf numFmtId="0" fontId="10" fillId="0" borderId="6" xfId="0" applyFont="1" applyBorder="1" applyAlignment="1">
      <alignment horizontal="left" vertical="center" wrapText="1"/>
    </xf>
    <xf numFmtId="0" fontId="0" fillId="0" borderId="5" xfId="0" applyBorder="1"/>
    <xf numFmtId="0" fontId="0" fillId="0" borderId="3" xfId="0" applyBorder="1"/>
    <xf numFmtId="0" fontId="10" fillId="0" borderId="4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164" fontId="5" fillId="0" borderId="7" xfId="0" applyNumberFormat="1" applyFont="1" applyBorder="1"/>
    <xf numFmtId="164" fontId="7" fillId="0" borderId="6" xfId="0" applyNumberFormat="1" applyFont="1" applyBorder="1"/>
    <xf numFmtId="164" fontId="5" fillId="0" borderId="6" xfId="0" applyNumberFormat="1" applyFont="1" applyBorder="1"/>
    <xf numFmtId="164" fontId="7" fillId="0" borderId="4" xfId="0" applyNumberFormat="1" applyFont="1" applyBorder="1"/>
    <xf numFmtId="164" fontId="7" fillId="0" borderId="1" xfId="0" applyNumberFormat="1" applyFont="1" applyBorder="1"/>
    <xf numFmtId="0" fontId="0" fillId="0" borderId="0" xfId="0" applyAlignment="1">
      <alignment vertical="top"/>
    </xf>
    <xf numFmtId="164" fontId="7" fillId="0" borderId="7" xfId="0" applyNumberFormat="1" applyFont="1" applyBorder="1"/>
    <xf numFmtId="164" fontId="7" fillId="0" borderId="8" xfId="0" applyNumberFormat="1" applyFont="1" applyBorder="1"/>
    <xf numFmtId="164" fontId="7" fillId="0" borderId="9" xfId="0" applyNumberFormat="1" applyFont="1" applyBorder="1"/>
    <xf numFmtId="164" fontId="5" fillId="0" borderId="7" xfId="0" applyNumberFormat="1" applyFont="1" applyBorder="1"/>
    <xf numFmtId="4" fontId="7" fillId="0" borderId="0" xfId="0" applyNumberFormat="1" applyFont="1" applyAlignment="1" applyProtection="1">
      <alignment vertical="top"/>
      <protection locked="0"/>
    </xf>
    <xf numFmtId="10" fontId="7" fillId="0" borderId="8" xfId="0" applyNumberFormat="1" applyFont="1" applyBorder="1" applyProtection="1">
      <protection locked="0"/>
    </xf>
    <xf numFmtId="10" fontId="7" fillId="0" borderId="9" xfId="0" applyNumberFormat="1" applyFont="1" applyBorder="1" applyProtection="1">
      <protection locked="0"/>
    </xf>
    <xf numFmtId="0" fontId="0" fillId="0" borderId="0" xfId="0" applyAlignment="1">
      <alignment horizontal="center" vertical="top"/>
    </xf>
    <xf numFmtId="9" fontId="10" fillId="0" borderId="5" xfId="0" applyNumberFormat="1" applyFont="1" applyBorder="1" applyAlignment="1">
      <alignment vertical="center"/>
    </xf>
    <xf numFmtId="9" fontId="10" fillId="0" borderId="3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4F901C-1441-4FF6-96B9-76666938FA7A}">
  <dimension ref="A1:J62"/>
  <sheetViews>
    <sheetView tabSelected="1" workbookViewId="0">
      <pane xSplit="4" ySplit="3" topLeftCell="E43" activePane="bottomRight" state="frozen"/>
      <selection pane="topRight" activeCell="E1" sqref="E1"/>
      <selection pane="bottomLeft" activeCell="A4" sqref="A4"/>
      <selection pane="bottomRight" activeCell="D56" sqref="D56"/>
    </sheetView>
  </sheetViews>
  <sheetFormatPr baseColWidth="10" defaultRowHeight="14.4" x14ac:dyDescent="0.3"/>
  <cols>
    <col min="1" max="1" width="7.6640625" bestFit="1" customWidth="1"/>
    <col min="2" max="2" width="5.77734375" bestFit="1" customWidth="1"/>
    <col min="3" max="3" width="3.88671875" bestFit="1" customWidth="1"/>
    <col min="4" max="4" width="33.109375" customWidth="1"/>
    <col min="5" max="5" width="8" bestFit="1" customWidth="1"/>
    <col min="6" max="6" width="8.21875" bestFit="1" customWidth="1"/>
    <col min="7" max="7" width="10.6640625" bestFit="1" customWidth="1"/>
    <col min="8" max="8" width="7.5546875" bestFit="1" customWidth="1"/>
    <col min="9" max="9" width="7.6640625" bestFit="1" customWidth="1"/>
    <col min="10" max="10" width="8.109375" bestFit="1" customWidth="1"/>
  </cols>
  <sheetData>
    <row r="1" spans="1:10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 ht="18" x14ac:dyDescent="0.3">
      <c r="A2" s="3" t="s">
        <v>1</v>
      </c>
      <c r="B2" s="2"/>
      <c r="C2" s="2"/>
      <c r="D2" s="2"/>
      <c r="E2" s="37"/>
      <c r="F2" s="45" t="s">
        <v>52</v>
      </c>
      <c r="G2" s="45"/>
      <c r="H2" s="45" t="s">
        <v>53</v>
      </c>
      <c r="I2" s="45"/>
      <c r="J2" s="45"/>
    </row>
    <row r="3" spans="1:10" x14ac:dyDescent="0.3">
      <c r="A3" s="4" t="s">
        <v>2</v>
      </c>
      <c r="B3" s="4" t="s">
        <v>3</v>
      </c>
      <c r="C3" s="4" t="s">
        <v>4</v>
      </c>
      <c r="D3" s="16" t="s">
        <v>5</v>
      </c>
      <c r="E3" s="4" t="s">
        <v>6</v>
      </c>
      <c r="F3" s="4" t="s">
        <v>7</v>
      </c>
      <c r="G3" s="4" t="s">
        <v>8</v>
      </c>
      <c r="H3" s="4" t="s">
        <v>6</v>
      </c>
      <c r="I3" s="4" t="s">
        <v>7</v>
      </c>
      <c r="J3" s="4" t="s">
        <v>8</v>
      </c>
    </row>
    <row r="4" spans="1:10" ht="20.399999999999999" x14ac:dyDescent="0.3">
      <c r="A4" s="5" t="s">
        <v>9</v>
      </c>
      <c r="B4" s="5" t="s">
        <v>10</v>
      </c>
      <c r="C4" s="5" t="s">
        <v>11</v>
      </c>
      <c r="D4" s="17" t="s">
        <v>12</v>
      </c>
      <c r="E4" s="6">
        <f t="shared" ref="E4:J4" si="0">E11</f>
        <v>1</v>
      </c>
      <c r="F4" s="7">
        <f t="shared" si="0"/>
        <v>46353.86</v>
      </c>
      <c r="G4" s="7">
        <f t="shared" si="0"/>
        <v>46353.86</v>
      </c>
      <c r="H4" s="6">
        <f t="shared" si="0"/>
        <v>1</v>
      </c>
      <c r="I4" s="7">
        <f t="shared" si="0"/>
        <v>0</v>
      </c>
      <c r="J4" s="7">
        <f t="shared" si="0"/>
        <v>0</v>
      </c>
    </row>
    <row r="5" spans="1:10" ht="20.399999999999999" x14ac:dyDescent="0.3">
      <c r="A5" s="8" t="s">
        <v>13</v>
      </c>
      <c r="B5" s="9" t="s">
        <v>14</v>
      </c>
      <c r="C5" s="9" t="s">
        <v>11</v>
      </c>
      <c r="D5" s="18" t="s">
        <v>15</v>
      </c>
      <c r="E5" s="10">
        <v>1</v>
      </c>
      <c r="F5" s="10">
        <v>20971.150000000001</v>
      </c>
      <c r="G5" s="11">
        <f t="shared" ref="G5:G11" si="1">ROUND(E5*F5,2)</f>
        <v>20971.150000000001</v>
      </c>
      <c r="H5" s="10">
        <v>1</v>
      </c>
      <c r="I5" s="42"/>
      <c r="J5" s="11">
        <f t="shared" ref="J5:J11" si="2">ROUND(H5*I5,2)</f>
        <v>0</v>
      </c>
    </row>
    <row r="6" spans="1:10" ht="20.399999999999999" x14ac:dyDescent="0.3">
      <c r="A6" s="8" t="s">
        <v>16</v>
      </c>
      <c r="B6" s="9" t="s">
        <v>14</v>
      </c>
      <c r="C6" s="9" t="s">
        <v>11</v>
      </c>
      <c r="D6" s="18" t="s">
        <v>17</v>
      </c>
      <c r="E6" s="10">
        <v>1</v>
      </c>
      <c r="F6" s="10">
        <v>1533.55</v>
      </c>
      <c r="G6" s="11">
        <f t="shared" si="1"/>
        <v>1533.55</v>
      </c>
      <c r="H6" s="10">
        <v>1</v>
      </c>
      <c r="I6" s="42"/>
      <c r="J6" s="11">
        <f t="shared" si="2"/>
        <v>0</v>
      </c>
    </row>
    <row r="7" spans="1:10" ht="20.399999999999999" x14ac:dyDescent="0.3">
      <c r="A7" s="8" t="s">
        <v>18</v>
      </c>
      <c r="B7" s="9" t="s">
        <v>14</v>
      </c>
      <c r="C7" s="9" t="s">
        <v>11</v>
      </c>
      <c r="D7" s="18" t="s">
        <v>19</v>
      </c>
      <c r="E7" s="10">
        <v>1</v>
      </c>
      <c r="F7" s="10">
        <v>2154.0700000000002</v>
      </c>
      <c r="G7" s="11">
        <f t="shared" si="1"/>
        <v>2154.0700000000002</v>
      </c>
      <c r="H7" s="10">
        <v>1</v>
      </c>
      <c r="I7" s="42"/>
      <c r="J7" s="11">
        <f t="shared" si="2"/>
        <v>0</v>
      </c>
    </row>
    <row r="8" spans="1:10" ht="20.399999999999999" x14ac:dyDescent="0.3">
      <c r="A8" s="8" t="s">
        <v>20</v>
      </c>
      <c r="B8" s="9" t="s">
        <v>14</v>
      </c>
      <c r="C8" s="9" t="s">
        <v>11</v>
      </c>
      <c r="D8" s="18" t="s">
        <v>21</v>
      </c>
      <c r="E8" s="10">
        <v>1</v>
      </c>
      <c r="F8" s="10">
        <v>16097</v>
      </c>
      <c r="G8" s="11">
        <f t="shared" si="1"/>
        <v>16097</v>
      </c>
      <c r="H8" s="10">
        <v>1</v>
      </c>
      <c r="I8" s="42"/>
      <c r="J8" s="11">
        <f t="shared" si="2"/>
        <v>0</v>
      </c>
    </row>
    <row r="9" spans="1:10" ht="20.399999999999999" x14ac:dyDescent="0.3">
      <c r="A9" s="8" t="s">
        <v>22</v>
      </c>
      <c r="B9" s="9" t="s">
        <v>14</v>
      </c>
      <c r="C9" s="9" t="s">
        <v>11</v>
      </c>
      <c r="D9" s="18" t="s">
        <v>23</v>
      </c>
      <c r="E9" s="10">
        <v>1</v>
      </c>
      <c r="F9" s="10">
        <v>2131.7800000000002</v>
      </c>
      <c r="G9" s="11">
        <f t="shared" si="1"/>
        <v>2131.7800000000002</v>
      </c>
      <c r="H9" s="10">
        <v>1</v>
      </c>
      <c r="I9" s="42"/>
      <c r="J9" s="11">
        <f t="shared" si="2"/>
        <v>0</v>
      </c>
    </row>
    <row r="10" spans="1:10" ht="20.399999999999999" x14ac:dyDescent="0.3">
      <c r="A10" s="8" t="s">
        <v>24</v>
      </c>
      <c r="B10" s="9" t="s">
        <v>14</v>
      </c>
      <c r="C10" s="9" t="s">
        <v>11</v>
      </c>
      <c r="D10" s="18" t="s">
        <v>25</v>
      </c>
      <c r="E10" s="10">
        <v>1</v>
      </c>
      <c r="F10" s="10">
        <v>3466.31</v>
      </c>
      <c r="G10" s="11">
        <f t="shared" si="1"/>
        <v>3466.31</v>
      </c>
      <c r="H10" s="10">
        <v>1</v>
      </c>
      <c r="I10" s="42"/>
      <c r="J10" s="11">
        <f t="shared" si="2"/>
        <v>0</v>
      </c>
    </row>
    <row r="11" spans="1:10" x14ac:dyDescent="0.3">
      <c r="A11" s="12"/>
      <c r="B11" s="12"/>
      <c r="C11" s="12"/>
      <c r="D11" s="19" t="s">
        <v>26</v>
      </c>
      <c r="E11" s="13">
        <v>1</v>
      </c>
      <c r="F11" s="14">
        <f>SUM(G5:G10)</f>
        <v>46353.86</v>
      </c>
      <c r="G11" s="14">
        <f t="shared" si="1"/>
        <v>46353.86</v>
      </c>
      <c r="H11" s="13">
        <v>1</v>
      </c>
      <c r="I11" s="14">
        <f>SUM(J5:J10)</f>
        <v>0</v>
      </c>
      <c r="J11" s="14">
        <f t="shared" si="2"/>
        <v>0</v>
      </c>
    </row>
    <row r="12" spans="1:10" ht="1.05" customHeight="1" x14ac:dyDescent="0.3">
      <c r="A12" s="15"/>
      <c r="B12" s="15"/>
      <c r="C12" s="15"/>
      <c r="D12" s="20"/>
      <c r="E12" s="15"/>
      <c r="F12" s="15"/>
      <c r="G12" s="15"/>
      <c r="H12" s="15"/>
      <c r="I12" s="15"/>
      <c r="J12" s="15"/>
    </row>
    <row r="13" spans="1:10" x14ac:dyDescent="0.3">
      <c r="A13" s="5" t="s">
        <v>27</v>
      </c>
      <c r="B13" s="5" t="s">
        <v>10</v>
      </c>
      <c r="C13" s="5" t="s">
        <v>11</v>
      </c>
      <c r="D13" s="17" t="s">
        <v>28</v>
      </c>
      <c r="E13" s="6">
        <f t="shared" ref="E13:J13" si="3">E20</f>
        <v>1</v>
      </c>
      <c r="F13" s="7">
        <f t="shared" si="3"/>
        <v>46353.86</v>
      </c>
      <c r="G13" s="7">
        <f t="shared" si="3"/>
        <v>46353.86</v>
      </c>
      <c r="H13" s="6">
        <f t="shared" si="3"/>
        <v>1</v>
      </c>
      <c r="I13" s="7">
        <f t="shared" si="3"/>
        <v>0</v>
      </c>
      <c r="J13" s="7">
        <f t="shared" si="3"/>
        <v>0</v>
      </c>
    </row>
    <row r="14" spans="1:10" ht="20.399999999999999" x14ac:dyDescent="0.3">
      <c r="A14" s="8" t="s">
        <v>13</v>
      </c>
      <c r="B14" s="9" t="s">
        <v>14</v>
      </c>
      <c r="C14" s="9" t="s">
        <v>11</v>
      </c>
      <c r="D14" s="18" t="s">
        <v>15</v>
      </c>
      <c r="E14" s="10">
        <v>1</v>
      </c>
      <c r="F14" s="10">
        <v>20971.150000000001</v>
      </c>
      <c r="G14" s="11">
        <f t="shared" ref="G14:G20" si="4">ROUND(E14*F14,2)</f>
        <v>20971.150000000001</v>
      </c>
      <c r="H14" s="10">
        <v>1</v>
      </c>
      <c r="I14" s="42"/>
      <c r="J14" s="11">
        <f t="shared" ref="J14:J20" si="5">ROUND(H14*I14,2)</f>
        <v>0</v>
      </c>
    </row>
    <row r="15" spans="1:10" ht="20.399999999999999" x14ac:dyDescent="0.3">
      <c r="A15" s="8" t="s">
        <v>16</v>
      </c>
      <c r="B15" s="9" t="s">
        <v>14</v>
      </c>
      <c r="C15" s="9" t="s">
        <v>11</v>
      </c>
      <c r="D15" s="18" t="s">
        <v>17</v>
      </c>
      <c r="E15" s="10">
        <v>1</v>
      </c>
      <c r="F15" s="10">
        <v>1533.55</v>
      </c>
      <c r="G15" s="11">
        <f t="shared" si="4"/>
        <v>1533.55</v>
      </c>
      <c r="H15" s="10">
        <v>1</v>
      </c>
      <c r="I15" s="42"/>
      <c r="J15" s="11">
        <f t="shared" si="5"/>
        <v>0</v>
      </c>
    </row>
    <row r="16" spans="1:10" ht="20.399999999999999" x14ac:dyDescent="0.3">
      <c r="A16" s="8" t="s">
        <v>18</v>
      </c>
      <c r="B16" s="9" t="s">
        <v>14</v>
      </c>
      <c r="C16" s="9" t="s">
        <v>11</v>
      </c>
      <c r="D16" s="18" t="s">
        <v>19</v>
      </c>
      <c r="E16" s="10">
        <v>1</v>
      </c>
      <c r="F16" s="10">
        <v>2154.0700000000002</v>
      </c>
      <c r="G16" s="11">
        <f t="shared" si="4"/>
        <v>2154.0700000000002</v>
      </c>
      <c r="H16" s="10">
        <v>1</v>
      </c>
      <c r="I16" s="42"/>
      <c r="J16" s="11">
        <f t="shared" si="5"/>
        <v>0</v>
      </c>
    </row>
    <row r="17" spans="1:10" ht="20.399999999999999" x14ac:dyDescent="0.3">
      <c r="A17" s="8" t="s">
        <v>20</v>
      </c>
      <c r="B17" s="9" t="s">
        <v>14</v>
      </c>
      <c r="C17" s="9" t="s">
        <v>11</v>
      </c>
      <c r="D17" s="18" t="s">
        <v>21</v>
      </c>
      <c r="E17" s="10">
        <v>1</v>
      </c>
      <c r="F17" s="10">
        <v>16097</v>
      </c>
      <c r="G17" s="11">
        <f t="shared" si="4"/>
        <v>16097</v>
      </c>
      <c r="H17" s="10">
        <v>1</v>
      </c>
      <c r="I17" s="42"/>
      <c r="J17" s="11">
        <f t="shared" si="5"/>
        <v>0</v>
      </c>
    </row>
    <row r="18" spans="1:10" ht="20.399999999999999" x14ac:dyDescent="0.3">
      <c r="A18" s="8" t="s">
        <v>22</v>
      </c>
      <c r="B18" s="9" t="s">
        <v>14</v>
      </c>
      <c r="C18" s="9" t="s">
        <v>11</v>
      </c>
      <c r="D18" s="18" t="s">
        <v>23</v>
      </c>
      <c r="E18" s="10">
        <v>1</v>
      </c>
      <c r="F18" s="10">
        <v>2131.7800000000002</v>
      </c>
      <c r="G18" s="11">
        <f t="shared" si="4"/>
        <v>2131.7800000000002</v>
      </c>
      <c r="H18" s="10">
        <v>1</v>
      </c>
      <c r="I18" s="42"/>
      <c r="J18" s="11">
        <f t="shared" si="5"/>
        <v>0</v>
      </c>
    </row>
    <row r="19" spans="1:10" ht="20.399999999999999" x14ac:dyDescent="0.3">
      <c r="A19" s="8" t="s">
        <v>24</v>
      </c>
      <c r="B19" s="9" t="s">
        <v>14</v>
      </c>
      <c r="C19" s="9" t="s">
        <v>11</v>
      </c>
      <c r="D19" s="18" t="s">
        <v>25</v>
      </c>
      <c r="E19" s="10">
        <v>1</v>
      </c>
      <c r="F19" s="10">
        <v>3466.31</v>
      </c>
      <c r="G19" s="11">
        <f t="shared" si="4"/>
        <v>3466.31</v>
      </c>
      <c r="H19" s="10">
        <v>1</v>
      </c>
      <c r="I19" s="42"/>
      <c r="J19" s="11">
        <f t="shared" si="5"/>
        <v>0</v>
      </c>
    </row>
    <row r="20" spans="1:10" x14ac:dyDescent="0.3">
      <c r="A20" s="12"/>
      <c r="B20" s="12"/>
      <c r="C20" s="12"/>
      <c r="D20" s="19" t="s">
        <v>29</v>
      </c>
      <c r="E20" s="13">
        <v>1</v>
      </c>
      <c r="F20" s="14">
        <f>SUM(G14:G19)</f>
        <v>46353.86</v>
      </c>
      <c r="G20" s="14">
        <f t="shared" si="4"/>
        <v>46353.86</v>
      </c>
      <c r="H20" s="13">
        <v>1</v>
      </c>
      <c r="I20" s="14">
        <f>SUM(J14:J19)</f>
        <v>0</v>
      </c>
      <c r="J20" s="14">
        <f t="shared" si="5"/>
        <v>0</v>
      </c>
    </row>
    <row r="21" spans="1:10" ht="1.05" customHeight="1" x14ac:dyDescent="0.3">
      <c r="A21" s="15"/>
      <c r="B21" s="15"/>
      <c r="C21" s="15"/>
      <c r="D21" s="20"/>
      <c r="E21" s="15"/>
      <c r="F21" s="15"/>
      <c r="G21" s="15"/>
      <c r="H21" s="15"/>
      <c r="I21" s="15"/>
      <c r="J21" s="15"/>
    </row>
    <row r="22" spans="1:10" ht="20.399999999999999" x14ac:dyDescent="0.3">
      <c r="A22" s="5" t="s">
        <v>30</v>
      </c>
      <c r="B22" s="5" t="s">
        <v>10</v>
      </c>
      <c r="C22" s="5" t="s">
        <v>11</v>
      </c>
      <c r="D22" s="17" t="s">
        <v>31</v>
      </c>
      <c r="E22" s="6">
        <f t="shared" ref="E22:J22" si="6">E29</f>
        <v>1</v>
      </c>
      <c r="F22" s="7">
        <f t="shared" si="6"/>
        <v>46353.86</v>
      </c>
      <c r="G22" s="7">
        <f t="shared" si="6"/>
        <v>46353.86</v>
      </c>
      <c r="H22" s="6">
        <f t="shared" si="6"/>
        <v>1</v>
      </c>
      <c r="I22" s="7">
        <f t="shared" si="6"/>
        <v>0</v>
      </c>
      <c r="J22" s="7">
        <f t="shared" si="6"/>
        <v>0</v>
      </c>
    </row>
    <row r="23" spans="1:10" ht="20.399999999999999" x14ac:dyDescent="0.3">
      <c r="A23" s="8" t="s">
        <v>13</v>
      </c>
      <c r="B23" s="9" t="s">
        <v>14</v>
      </c>
      <c r="C23" s="9" t="s">
        <v>11</v>
      </c>
      <c r="D23" s="18" t="s">
        <v>15</v>
      </c>
      <c r="E23" s="10">
        <v>1</v>
      </c>
      <c r="F23" s="10">
        <v>20971.150000000001</v>
      </c>
      <c r="G23" s="11">
        <f t="shared" ref="G23:G29" si="7">ROUND(E23*F23,2)</f>
        <v>20971.150000000001</v>
      </c>
      <c r="H23" s="10">
        <v>1</v>
      </c>
      <c r="I23" s="42"/>
      <c r="J23" s="11">
        <f t="shared" ref="J23:J29" si="8">ROUND(H23*I23,2)</f>
        <v>0</v>
      </c>
    </row>
    <row r="24" spans="1:10" ht="20.399999999999999" x14ac:dyDescent="0.3">
      <c r="A24" s="8" t="s">
        <v>16</v>
      </c>
      <c r="B24" s="9" t="s">
        <v>14</v>
      </c>
      <c r="C24" s="9" t="s">
        <v>11</v>
      </c>
      <c r="D24" s="18" t="s">
        <v>17</v>
      </c>
      <c r="E24" s="10">
        <v>1</v>
      </c>
      <c r="F24" s="10">
        <v>1533.55</v>
      </c>
      <c r="G24" s="11">
        <f t="shared" si="7"/>
        <v>1533.55</v>
      </c>
      <c r="H24" s="10">
        <v>1</v>
      </c>
      <c r="I24" s="42"/>
      <c r="J24" s="11">
        <f t="shared" si="8"/>
        <v>0</v>
      </c>
    </row>
    <row r="25" spans="1:10" ht="20.399999999999999" x14ac:dyDescent="0.3">
      <c r="A25" s="8" t="s">
        <v>18</v>
      </c>
      <c r="B25" s="9" t="s">
        <v>14</v>
      </c>
      <c r="C25" s="9" t="s">
        <v>11</v>
      </c>
      <c r="D25" s="18" t="s">
        <v>19</v>
      </c>
      <c r="E25" s="10">
        <v>1</v>
      </c>
      <c r="F25" s="10">
        <v>2154.0700000000002</v>
      </c>
      <c r="G25" s="11">
        <f t="shared" si="7"/>
        <v>2154.0700000000002</v>
      </c>
      <c r="H25" s="10">
        <v>1</v>
      </c>
      <c r="I25" s="42"/>
      <c r="J25" s="11">
        <f t="shared" si="8"/>
        <v>0</v>
      </c>
    </row>
    <row r="26" spans="1:10" ht="20.399999999999999" x14ac:dyDescent="0.3">
      <c r="A26" s="8" t="s">
        <v>20</v>
      </c>
      <c r="B26" s="9" t="s">
        <v>14</v>
      </c>
      <c r="C26" s="9" t="s">
        <v>11</v>
      </c>
      <c r="D26" s="18" t="s">
        <v>21</v>
      </c>
      <c r="E26" s="10">
        <v>1</v>
      </c>
      <c r="F26" s="10">
        <v>16097</v>
      </c>
      <c r="G26" s="11">
        <f t="shared" si="7"/>
        <v>16097</v>
      </c>
      <c r="H26" s="10">
        <v>1</v>
      </c>
      <c r="I26" s="42"/>
      <c r="J26" s="11">
        <f t="shared" si="8"/>
        <v>0</v>
      </c>
    </row>
    <row r="27" spans="1:10" ht="20.399999999999999" x14ac:dyDescent="0.3">
      <c r="A27" s="8" t="s">
        <v>22</v>
      </c>
      <c r="B27" s="9" t="s">
        <v>14</v>
      </c>
      <c r="C27" s="9" t="s">
        <v>11</v>
      </c>
      <c r="D27" s="18" t="s">
        <v>23</v>
      </c>
      <c r="E27" s="10">
        <v>1</v>
      </c>
      <c r="F27" s="10">
        <v>2131.7800000000002</v>
      </c>
      <c r="G27" s="11">
        <f t="shared" si="7"/>
        <v>2131.7800000000002</v>
      </c>
      <c r="H27" s="10">
        <v>1</v>
      </c>
      <c r="I27" s="42"/>
      <c r="J27" s="11">
        <f t="shared" si="8"/>
        <v>0</v>
      </c>
    </row>
    <row r="28" spans="1:10" ht="20.399999999999999" x14ac:dyDescent="0.3">
      <c r="A28" s="8" t="s">
        <v>24</v>
      </c>
      <c r="B28" s="9" t="s">
        <v>14</v>
      </c>
      <c r="C28" s="9" t="s">
        <v>11</v>
      </c>
      <c r="D28" s="18" t="s">
        <v>25</v>
      </c>
      <c r="E28" s="10">
        <v>1</v>
      </c>
      <c r="F28" s="10">
        <v>3466.31</v>
      </c>
      <c r="G28" s="11">
        <f t="shared" si="7"/>
        <v>3466.31</v>
      </c>
      <c r="H28" s="10">
        <v>1</v>
      </c>
      <c r="I28" s="42"/>
      <c r="J28" s="11">
        <f t="shared" si="8"/>
        <v>0</v>
      </c>
    </row>
    <row r="29" spans="1:10" x14ac:dyDescent="0.3">
      <c r="A29" s="12"/>
      <c r="B29" s="12"/>
      <c r="C29" s="12"/>
      <c r="D29" s="19" t="s">
        <v>32</v>
      </c>
      <c r="E29" s="13">
        <v>1</v>
      </c>
      <c r="F29" s="14">
        <f>SUM(G23:G28)</f>
        <v>46353.86</v>
      </c>
      <c r="G29" s="14">
        <f t="shared" si="7"/>
        <v>46353.86</v>
      </c>
      <c r="H29" s="13">
        <v>1</v>
      </c>
      <c r="I29" s="14">
        <f>SUM(J23:J28)</f>
        <v>0</v>
      </c>
      <c r="J29" s="14">
        <f t="shared" si="8"/>
        <v>0</v>
      </c>
    </row>
    <row r="30" spans="1:10" ht="1.05" customHeight="1" x14ac:dyDescent="0.3">
      <c r="A30" s="15"/>
      <c r="B30" s="15"/>
      <c r="C30" s="15"/>
      <c r="D30" s="20"/>
      <c r="E30" s="15"/>
      <c r="F30" s="15"/>
      <c r="G30" s="15"/>
      <c r="H30" s="15"/>
      <c r="I30" s="15"/>
      <c r="J30" s="15"/>
    </row>
    <row r="31" spans="1:10" x14ac:dyDescent="0.3">
      <c r="A31" s="5" t="s">
        <v>33</v>
      </c>
      <c r="B31" s="5" t="s">
        <v>10</v>
      </c>
      <c r="C31" s="5" t="s">
        <v>11</v>
      </c>
      <c r="D31" s="17" t="s">
        <v>34</v>
      </c>
      <c r="E31" s="6">
        <f t="shared" ref="E31:J31" si="9">E38</f>
        <v>1</v>
      </c>
      <c r="F31" s="7">
        <f t="shared" si="9"/>
        <v>46353.86</v>
      </c>
      <c r="G31" s="7">
        <f t="shared" si="9"/>
        <v>46353.86</v>
      </c>
      <c r="H31" s="6">
        <f t="shared" si="9"/>
        <v>1</v>
      </c>
      <c r="I31" s="7">
        <f t="shared" si="9"/>
        <v>0</v>
      </c>
      <c r="J31" s="7">
        <f t="shared" si="9"/>
        <v>0</v>
      </c>
    </row>
    <row r="32" spans="1:10" ht="20.399999999999999" x14ac:dyDescent="0.3">
      <c r="A32" s="8" t="s">
        <v>13</v>
      </c>
      <c r="B32" s="9" t="s">
        <v>14</v>
      </c>
      <c r="C32" s="9" t="s">
        <v>11</v>
      </c>
      <c r="D32" s="18" t="s">
        <v>15</v>
      </c>
      <c r="E32" s="10">
        <v>1</v>
      </c>
      <c r="F32" s="10">
        <v>20971.150000000001</v>
      </c>
      <c r="G32" s="11">
        <f t="shared" ref="G32:G38" si="10">ROUND(E32*F32,2)</f>
        <v>20971.150000000001</v>
      </c>
      <c r="H32" s="10">
        <v>1</v>
      </c>
      <c r="I32" s="42"/>
      <c r="J32" s="11">
        <f t="shared" ref="J32:J38" si="11">ROUND(H32*I32,2)</f>
        <v>0</v>
      </c>
    </row>
    <row r="33" spans="1:10" ht="20.399999999999999" x14ac:dyDescent="0.3">
      <c r="A33" s="8" t="s">
        <v>16</v>
      </c>
      <c r="B33" s="9" t="s">
        <v>14</v>
      </c>
      <c r="C33" s="9" t="s">
        <v>11</v>
      </c>
      <c r="D33" s="18" t="s">
        <v>17</v>
      </c>
      <c r="E33" s="10">
        <v>1</v>
      </c>
      <c r="F33" s="10">
        <v>1533.55</v>
      </c>
      <c r="G33" s="11">
        <f t="shared" si="10"/>
        <v>1533.55</v>
      </c>
      <c r="H33" s="10">
        <v>1</v>
      </c>
      <c r="I33" s="42"/>
      <c r="J33" s="11">
        <f t="shared" si="11"/>
        <v>0</v>
      </c>
    </row>
    <row r="34" spans="1:10" ht="20.399999999999999" x14ac:dyDescent="0.3">
      <c r="A34" s="8" t="s">
        <v>18</v>
      </c>
      <c r="B34" s="9" t="s">
        <v>14</v>
      </c>
      <c r="C34" s="9" t="s">
        <v>11</v>
      </c>
      <c r="D34" s="18" t="s">
        <v>19</v>
      </c>
      <c r="E34" s="10">
        <v>1</v>
      </c>
      <c r="F34" s="10">
        <v>2154.0700000000002</v>
      </c>
      <c r="G34" s="11">
        <f t="shared" si="10"/>
        <v>2154.0700000000002</v>
      </c>
      <c r="H34" s="10">
        <v>1</v>
      </c>
      <c r="I34" s="42"/>
      <c r="J34" s="11">
        <f t="shared" si="11"/>
        <v>0</v>
      </c>
    </row>
    <row r="35" spans="1:10" ht="20.399999999999999" x14ac:dyDescent="0.3">
      <c r="A35" s="8" t="s">
        <v>20</v>
      </c>
      <c r="B35" s="9" t="s">
        <v>14</v>
      </c>
      <c r="C35" s="9" t="s">
        <v>11</v>
      </c>
      <c r="D35" s="18" t="s">
        <v>21</v>
      </c>
      <c r="E35" s="10">
        <v>1</v>
      </c>
      <c r="F35" s="10">
        <v>16097</v>
      </c>
      <c r="G35" s="11">
        <f t="shared" si="10"/>
        <v>16097</v>
      </c>
      <c r="H35" s="10">
        <v>1</v>
      </c>
      <c r="I35" s="42"/>
      <c r="J35" s="11">
        <f t="shared" si="11"/>
        <v>0</v>
      </c>
    </row>
    <row r="36" spans="1:10" ht="20.399999999999999" x14ac:dyDescent="0.3">
      <c r="A36" s="8" t="s">
        <v>22</v>
      </c>
      <c r="B36" s="9" t="s">
        <v>14</v>
      </c>
      <c r="C36" s="9" t="s">
        <v>11</v>
      </c>
      <c r="D36" s="18" t="s">
        <v>23</v>
      </c>
      <c r="E36" s="10">
        <v>1</v>
      </c>
      <c r="F36" s="10">
        <v>2131.7800000000002</v>
      </c>
      <c r="G36" s="11">
        <f t="shared" si="10"/>
        <v>2131.7800000000002</v>
      </c>
      <c r="H36" s="10">
        <v>1</v>
      </c>
      <c r="I36" s="42"/>
      <c r="J36" s="11">
        <f t="shared" si="11"/>
        <v>0</v>
      </c>
    </row>
    <row r="37" spans="1:10" ht="20.399999999999999" x14ac:dyDescent="0.3">
      <c r="A37" s="8" t="s">
        <v>24</v>
      </c>
      <c r="B37" s="9" t="s">
        <v>14</v>
      </c>
      <c r="C37" s="9" t="s">
        <v>11</v>
      </c>
      <c r="D37" s="18" t="s">
        <v>25</v>
      </c>
      <c r="E37" s="10">
        <v>1</v>
      </c>
      <c r="F37" s="10">
        <v>3466.31</v>
      </c>
      <c r="G37" s="11">
        <f t="shared" si="10"/>
        <v>3466.31</v>
      </c>
      <c r="H37" s="10">
        <v>1</v>
      </c>
      <c r="I37" s="42"/>
      <c r="J37" s="11">
        <f t="shared" si="11"/>
        <v>0</v>
      </c>
    </row>
    <row r="38" spans="1:10" x14ac:dyDescent="0.3">
      <c r="A38" s="12"/>
      <c r="B38" s="12"/>
      <c r="C38" s="12"/>
      <c r="D38" s="19" t="s">
        <v>35</v>
      </c>
      <c r="E38" s="13">
        <v>1</v>
      </c>
      <c r="F38" s="14">
        <f>SUM(G32:G37)</f>
        <v>46353.86</v>
      </c>
      <c r="G38" s="14">
        <f t="shared" si="10"/>
        <v>46353.86</v>
      </c>
      <c r="H38" s="13">
        <v>1</v>
      </c>
      <c r="I38" s="14">
        <f>SUM(J32:J37)</f>
        <v>0</v>
      </c>
      <c r="J38" s="14">
        <f t="shared" si="11"/>
        <v>0</v>
      </c>
    </row>
    <row r="39" spans="1:10" ht="1.05" customHeight="1" x14ac:dyDescent="0.3">
      <c r="A39" s="15"/>
      <c r="B39" s="15"/>
      <c r="C39" s="15"/>
      <c r="D39" s="20"/>
      <c r="E39" s="15"/>
      <c r="F39" s="15"/>
      <c r="G39" s="15"/>
      <c r="H39" s="15"/>
      <c r="I39" s="15"/>
      <c r="J39" s="15"/>
    </row>
    <row r="40" spans="1:10" x14ac:dyDescent="0.3">
      <c r="A40" s="5" t="s">
        <v>36</v>
      </c>
      <c r="B40" s="5" t="s">
        <v>10</v>
      </c>
      <c r="C40" s="5" t="s">
        <v>11</v>
      </c>
      <c r="D40" s="17" t="s">
        <v>37</v>
      </c>
      <c r="E40" s="6">
        <f t="shared" ref="E40:J40" si="12">E47</f>
        <v>1</v>
      </c>
      <c r="F40" s="7">
        <f t="shared" si="12"/>
        <v>46353.86</v>
      </c>
      <c r="G40" s="7">
        <f t="shared" si="12"/>
        <v>46353.86</v>
      </c>
      <c r="H40" s="6">
        <f t="shared" si="12"/>
        <v>1</v>
      </c>
      <c r="I40" s="7">
        <f t="shared" si="12"/>
        <v>0</v>
      </c>
      <c r="J40" s="7">
        <f t="shared" si="12"/>
        <v>0</v>
      </c>
    </row>
    <row r="41" spans="1:10" ht="20.399999999999999" x14ac:dyDescent="0.3">
      <c r="A41" s="8" t="s">
        <v>13</v>
      </c>
      <c r="B41" s="9" t="s">
        <v>14</v>
      </c>
      <c r="C41" s="9" t="s">
        <v>11</v>
      </c>
      <c r="D41" s="18" t="s">
        <v>15</v>
      </c>
      <c r="E41" s="10">
        <v>1</v>
      </c>
      <c r="F41" s="10">
        <v>20971.150000000001</v>
      </c>
      <c r="G41" s="11">
        <f t="shared" ref="G41:G47" si="13">ROUND(E41*F41,2)</f>
        <v>20971.150000000001</v>
      </c>
      <c r="H41" s="10">
        <v>1</v>
      </c>
      <c r="I41" s="42"/>
      <c r="J41" s="11">
        <f t="shared" ref="J41:J47" si="14">ROUND(H41*I41,2)</f>
        <v>0</v>
      </c>
    </row>
    <row r="42" spans="1:10" ht="20.399999999999999" x14ac:dyDescent="0.3">
      <c r="A42" s="8" t="s">
        <v>16</v>
      </c>
      <c r="B42" s="9" t="s">
        <v>14</v>
      </c>
      <c r="C42" s="9" t="s">
        <v>11</v>
      </c>
      <c r="D42" s="18" t="s">
        <v>17</v>
      </c>
      <c r="E42" s="10">
        <v>1</v>
      </c>
      <c r="F42" s="10">
        <v>1533.55</v>
      </c>
      <c r="G42" s="11">
        <f t="shared" si="13"/>
        <v>1533.55</v>
      </c>
      <c r="H42" s="10">
        <v>1</v>
      </c>
      <c r="I42" s="42"/>
      <c r="J42" s="11">
        <f t="shared" si="14"/>
        <v>0</v>
      </c>
    </row>
    <row r="43" spans="1:10" ht="20.399999999999999" x14ac:dyDescent="0.3">
      <c r="A43" s="8" t="s">
        <v>18</v>
      </c>
      <c r="B43" s="9" t="s">
        <v>14</v>
      </c>
      <c r="C43" s="9" t="s">
        <v>11</v>
      </c>
      <c r="D43" s="18" t="s">
        <v>19</v>
      </c>
      <c r="E43" s="10">
        <v>1</v>
      </c>
      <c r="F43" s="10">
        <v>2154.0700000000002</v>
      </c>
      <c r="G43" s="11">
        <f t="shared" si="13"/>
        <v>2154.0700000000002</v>
      </c>
      <c r="H43" s="10">
        <v>1</v>
      </c>
      <c r="I43" s="42"/>
      <c r="J43" s="11">
        <f t="shared" si="14"/>
        <v>0</v>
      </c>
    </row>
    <row r="44" spans="1:10" ht="20.399999999999999" x14ac:dyDescent="0.3">
      <c r="A44" s="8" t="s">
        <v>20</v>
      </c>
      <c r="B44" s="9" t="s">
        <v>14</v>
      </c>
      <c r="C44" s="9" t="s">
        <v>11</v>
      </c>
      <c r="D44" s="18" t="s">
        <v>21</v>
      </c>
      <c r="E44" s="10">
        <v>1</v>
      </c>
      <c r="F44" s="10">
        <v>16097</v>
      </c>
      <c r="G44" s="11">
        <f t="shared" si="13"/>
        <v>16097</v>
      </c>
      <c r="H44" s="10">
        <v>1</v>
      </c>
      <c r="I44" s="42"/>
      <c r="J44" s="11">
        <f t="shared" si="14"/>
        <v>0</v>
      </c>
    </row>
    <row r="45" spans="1:10" ht="20.399999999999999" x14ac:dyDescent="0.3">
      <c r="A45" s="8" t="s">
        <v>22</v>
      </c>
      <c r="B45" s="9" t="s">
        <v>14</v>
      </c>
      <c r="C45" s="9" t="s">
        <v>11</v>
      </c>
      <c r="D45" s="18" t="s">
        <v>23</v>
      </c>
      <c r="E45" s="10">
        <v>1</v>
      </c>
      <c r="F45" s="10">
        <v>2131.7800000000002</v>
      </c>
      <c r="G45" s="11">
        <f t="shared" si="13"/>
        <v>2131.7800000000002</v>
      </c>
      <c r="H45" s="10">
        <v>1</v>
      </c>
      <c r="I45" s="42"/>
      <c r="J45" s="11">
        <f t="shared" si="14"/>
        <v>0</v>
      </c>
    </row>
    <row r="46" spans="1:10" ht="20.399999999999999" x14ac:dyDescent="0.3">
      <c r="A46" s="8" t="s">
        <v>24</v>
      </c>
      <c r="B46" s="9" t="s">
        <v>14</v>
      </c>
      <c r="C46" s="9" t="s">
        <v>11</v>
      </c>
      <c r="D46" s="18" t="s">
        <v>25</v>
      </c>
      <c r="E46" s="10">
        <v>1</v>
      </c>
      <c r="F46" s="10">
        <v>3466.31</v>
      </c>
      <c r="G46" s="11">
        <f t="shared" si="13"/>
        <v>3466.31</v>
      </c>
      <c r="H46" s="10">
        <v>1</v>
      </c>
      <c r="I46" s="42"/>
      <c r="J46" s="11">
        <f t="shared" si="14"/>
        <v>0</v>
      </c>
    </row>
    <row r="47" spans="1:10" x14ac:dyDescent="0.3">
      <c r="A47" s="12"/>
      <c r="B47" s="12"/>
      <c r="C47" s="12"/>
      <c r="D47" s="19" t="s">
        <v>38</v>
      </c>
      <c r="E47" s="13">
        <v>1</v>
      </c>
      <c r="F47" s="14">
        <f>SUM(G41:G46)</f>
        <v>46353.86</v>
      </c>
      <c r="G47" s="14">
        <f t="shared" si="13"/>
        <v>46353.86</v>
      </c>
      <c r="H47" s="13">
        <v>1</v>
      </c>
      <c r="I47" s="14">
        <f>SUM(J41:J46)</f>
        <v>0</v>
      </c>
      <c r="J47" s="14">
        <f t="shared" si="14"/>
        <v>0</v>
      </c>
    </row>
    <row r="48" spans="1:10" ht="1.05" customHeight="1" x14ac:dyDescent="0.3">
      <c r="A48" s="15"/>
      <c r="B48" s="15"/>
      <c r="C48" s="15"/>
      <c r="D48" s="20"/>
      <c r="E48" s="15"/>
      <c r="F48" s="15"/>
      <c r="G48" s="15"/>
      <c r="H48" s="15"/>
      <c r="I48" s="15"/>
      <c r="J48" s="15"/>
    </row>
    <row r="49" spans="1:10" x14ac:dyDescent="0.3">
      <c r="A49" s="5" t="s">
        <v>39</v>
      </c>
      <c r="B49" s="5" t="s">
        <v>10</v>
      </c>
      <c r="C49" s="5" t="s">
        <v>11</v>
      </c>
      <c r="D49" s="17" t="s">
        <v>40</v>
      </c>
      <c r="E49" s="6">
        <f t="shared" ref="E49:J49" si="15">E52</f>
        <v>1</v>
      </c>
      <c r="F49" s="7">
        <f t="shared" si="15"/>
        <v>5926.47</v>
      </c>
      <c r="G49" s="7">
        <f t="shared" si="15"/>
        <v>5926.47</v>
      </c>
      <c r="H49" s="6">
        <f t="shared" si="15"/>
        <v>1</v>
      </c>
      <c r="I49" s="7">
        <f t="shared" si="15"/>
        <v>0</v>
      </c>
      <c r="J49" s="7">
        <f t="shared" si="15"/>
        <v>0</v>
      </c>
    </row>
    <row r="50" spans="1:10" x14ac:dyDescent="0.3">
      <c r="A50" s="8" t="s">
        <v>41</v>
      </c>
      <c r="B50" s="9" t="s">
        <v>14</v>
      </c>
      <c r="C50" s="9" t="s">
        <v>11</v>
      </c>
      <c r="D50" s="18" t="s">
        <v>42</v>
      </c>
      <c r="E50" s="10">
        <v>1</v>
      </c>
      <c r="F50" s="10">
        <v>4635.3900000000003</v>
      </c>
      <c r="G50" s="11">
        <f>ROUND(E50*F50,2)</f>
        <v>4635.3900000000003</v>
      </c>
      <c r="H50" s="10">
        <v>1</v>
      </c>
      <c r="I50" s="42"/>
      <c r="J50" s="11">
        <f>ROUND(H50*I50,2)</f>
        <v>0</v>
      </c>
    </row>
    <row r="51" spans="1:10" ht="20.399999999999999" x14ac:dyDescent="0.3">
      <c r="A51" s="8" t="s">
        <v>43</v>
      </c>
      <c r="B51" s="9" t="s">
        <v>14</v>
      </c>
      <c r="C51" s="9" t="s">
        <v>11</v>
      </c>
      <c r="D51" s="18" t="s">
        <v>44</v>
      </c>
      <c r="E51" s="10">
        <v>2</v>
      </c>
      <c r="F51" s="10">
        <v>645.54</v>
      </c>
      <c r="G51" s="11">
        <f>ROUND(E51*F51,2)</f>
        <v>1291.08</v>
      </c>
      <c r="H51" s="10">
        <v>2</v>
      </c>
      <c r="I51" s="42"/>
      <c r="J51" s="11">
        <f>ROUND(H51*I51,2)</f>
        <v>0</v>
      </c>
    </row>
    <row r="52" spans="1:10" x14ac:dyDescent="0.3">
      <c r="A52" s="12"/>
      <c r="B52" s="12"/>
      <c r="C52" s="12"/>
      <c r="D52" s="19" t="s">
        <v>45</v>
      </c>
      <c r="E52" s="13">
        <v>1</v>
      </c>
      <c r="F52" s="14">
        <f>SUM(G50:G51)</f>
        <v>5926.47</v>
      </c>
      <c r="G52" s="14">
        <f>ROUND(E52*F52,2)</f>
        <v>5926.47</v>
      </c>
      <c r="H52" s="13">
        <v>1</v>
      </c>
      <c r="I52" s="14">
        <f>SUM(J50:J51)</f>
        <v>0</v>
      </c>
      <c r="J52" s="14">
        <f>ROUND(H52*I52,2)</f>
        <v>0</v>
      </c>
    </row>
    <row r="53" spans="1:10" ht="1.05" customHeight="1" x14ac:dyDescent="0.3">
      <c r="A53" s="15"/>
      <c r="B53" s="15"/>
      <c r="C53" s="15"/>
      <c r="D53" s="20"/>
      <c r="E53" s="15"/>
      <c r="F53" s="15"/>
      <c r="G53" s="15"/>
      <c r="H53" s="15"/>
      <c r="I53" s="15"/>
      <c r="J53" s="15"/>
    </row>
    <row r="54" spans="1:10" x14ac:dyDescent="0.3">
      <c r="A54" s="12"/>
      <c r="B54" s="12"/>
      <c r="C54" s="12"/>
      <c r="D54" s="19" t="s">
        <v>51</v>
      </c>
      <c r="E54" s="13">
        <v>1</v>
      </c>
      <c r="F54" s="14">
        <f>G4+G13+G22+G31+G40+G49</f>
        <v>237695.77</v>
      </c>
      <c r="G54" s="14">
        <f>ROUND(E54*F54,2)</f>
        <v>237695.77</v>
      </c>
      <c r="H54" s="13">
        <v>1</v>
      </c>
      <c r="I54" s="14">
        <f>J4+J13+J22+J31+J40+J49</f>
        <v>0</v>
      </c>
      <c r="J54" s="14">
        <f>ROUND(H54*I54,2)</f>
        <v>0</v>
      </c>
    </row>
    <row r="55" spans="1:10" ht="1.05" customHeight="1" thickBot="1" x14ac:dyDescent="0.35">
      <c r="A55" s="15"/>
      <c r="B55" s="15"/>
      <c r="C55" s="15"/>
      <c r="D55" s="20"/>
      <c r="E55" s="15"/>
      <c r="F55" s="15"/>
      <c r="G55" s="15"/>
      <c r="H55" s="15"/>
      <c r="I55" s="15"/>
      <c r="J55" s="15"/>
    </row>
    <row r="56" spans="1:10" ht="15" thickBot="1" x14ac:dyDescent="0.35">
      <c r="D56" s="22" t="s">
        <v>46</v>
      </c>
      <c r="E56" s="23"/>
      <c r="F56" s="21"/>
      <c r="G56" s="38">
        <f>ROUND(G54*0.05,2)</f>
        <v>11884.79</v>
      </c>
      <c r="H56" s="24"/>
      <c r="I56" s="33"/>
      <c r="J56" s="38">
        <f>ROUND(J54*0.05,2)</f>
        <v>0</v>
      </c>
    </row>
    <row r="57" spans="1:10" ht="15" thickBot="1" x14ac:dyDescent="0.35">
      <c r="D57" s="25" t="s">
        <v>47</v>
      </c>
      <c r="E57" s="21"/>
      <c r="F57" s="21"/>
      <c r="G57" s="41">
        <f>ROUND(G54+G56,2)</f>
        <v>249580.56</v>
      </c>
      <c r="H57" s="32"/>
      <c r="I57" s="34"/>
      <c r="J57" s="41">
        <f>ROUND(J54+J56,2)</f>
        <v>0</v>
      </c>
    </row>
    <row r="58" spans="1:10" x14ac:dyDescent="0.3">
      <c r="D58" s="30" t="s">
        <v>54</v>
      </c>
      <c r="E58" s="46">
        <v>0.13</v>
      </c>
      <c r="F58" s="28"/>
      <c r="G58" s="39">
        <f>ROUND(G57*0.13,2)</f>
        <v>32445.47</v>
      </c>
      <c r="H58" s="43">
        <v>0.13</v>
      </c>
      <c r="I58" s="35"/>
      <c r="J58" s="39">
        <f>ROUND(J57*H58,2)</f>
        <v>0</v>
      </c>
    </row>
    <row r="59" spans="1:10" ht="15" thickBot="1" x14ac:dyDescent="0.35">
      <c r="D59" s="31" t="s">
        <v>55</v>
      </c>
      <c r="E59" s="47">
        <v>0.06</v>
      </c>
      <c r="F59" s="29"/>
      <c r="G59" s="40">
        <f>ROUND(G57*0.06,2)</f>
        <v>14974.83</v>
      </c>
      <c r="H59" s="44">
        <v>0.06</v>
      </c>
      <c r="I59" s="36"/>
      <c r="J59" s="40">
        <f>ROUND(J54*H59,2)</f>
        <v>0</v>
      </c>
    </row>
    <row r="60" spans="1:10" ht="15" thickBot="1" x14ac:dyDescent="0.35">
      <c r="D60" s="26" t="s">
        <v>48</v>
      </c>
      <c r="E60" s="21"/>
      <c r="F60" s="21"/>
      <c r="G60" s="41">
        <f>ROUND(G57+G58+G59,2)</f>
        <v>297000.86</v>
      </c>
      <c r="H60" s="32"/>
      <c r="I60" s="34"/>
      <c r="J60" s="41">
        <f>ROUND(J57+J58+J59,2)</f>
        <v>0</v>
      </c>
    </row>
    <row r="61" spans="1:10" ht="15" thickBot="1" x14ac:dyDescent="0.35">
      <c r="D61" s="27" t="s">
        <v>49</v>
      </c>
      <c r="E61" s="23"/>
      <c r="F61" s="21"/>
      <c r="G61" s="38">
        <f>ROUND(G60*0.21,2)</f>
        <v>62370.18</v>
      </c>
      <c r="H61" s="24"/>
      <c r="I61" s="33"/>
      <c r="J61" s="38">
        <f>ROUND(J60*0.21,2)</f>
        <v>0</v>
      </c>
    </row>
    <row r="62" spans="1:10" ht="15" thickBot="1" x14ac:dyDescent="0.35">
      <c r="D62" s="26" t="s">
        <v>50</v>
      </c>
      <c r="E62" s="21"/>
      <c r="F62" s="21"/>
      <c r="G62" s="41">
        <f>ROUND(G60+G61,2)</f>
        <v>359371.04</v>
      </c>
      <c r="H62" s="32"/>
      <c r="I62" s="34"/>
      <c r="J62" s="41">
        <f>ROUND(J60+J61,2)</f>
        <v>0</v>
      </c>
    </row>
  </sheetData>
  <sheetProtection sheet="1" objects="1" scenarios="1"/>
  <mergeCells count="2">
    <mergeCell ref="H2:J2"/>
    <mergeCell ref="F2:G2"/>
  </mergeCells>
  <dataValidations count="1">
    <dataValidation type="list" allowBlank="1" showInputMessage="1" showErrorMessage="1" sqref="B4:B55" xr:uid="{235AA9D3-1C8D-479E-B122-68BB31D6021D}">
      <formula1>"Capítulo,Partida,Mano de obra,Maquinaria,Material,Otros,Tarea,"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Nava Rodríguez, Rubén</dc:creator>
  <cp:lastModifiedBy>Naranjo Santamaría, Nerea</cp:lastModifiedBy>
  <dcterms:created xsi:type="dcterms:W3CDTF">2023-05-11T12:06:43Z</dcterms:created>
  <dcterms:modified xsi:type="dcterms:W3CDTF">2023-11-17T10:23:27Z</dcterms:modified>
</cp:coreProperties>
</file>