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7. Trabajos - Acciones\ACTIVIDADES\AÑO 2023\IO_23-013V PLIEGOS AUXILIARES RESEÑALIZACIÓN L7A\11 - Traslado e instalación JI L7A-L9A (1)(Nerea)\"/>
    </mc:Choice>
  </mc:AlternateContent>
  <xr:revisionPtr revIDLastSave="0" documentId="13_ncr:1_{62FB9C9C-3359-4D93-ACA5-EFE6AEAD9693}" xr6:coauthVersionLast="47" xr6:coauthVersionMax="47" xr10:uidLastSave="{00000000-0000-0000-0000-000000000000}"/>
  <bookViews>
    <workbookView xWindow="-108" yWindow="-108" windowWidth="23256" windowHeight="12576" xr2:uid="{FEBB79E4-AEF6-4EC7-B824-5B1CD5F5C0A4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E13" i="1"/>
  <c r="J15" i="1"/>
  <c r="G15" i="1"/>
  <c r="F16" i="1" s="1"/>
  <c r="J14" i="1"/>
  <c r="G14" i="1"/>
  <c r="H8" i="1"/>
  <c r="E8" i="1"/>
  <c r="J10" i="1"/>
  <c r="G10" i="1"/>
  <c r="J9" i="1"/>
  <c r="G9" i="1"/>
  <c r="F11" i="1" s="1"/>
  <c r="G11" i="1" s="1"/>
  <c r="G8" i="1" s="1"/>
  <c r="H4" i="1"/>
  <c r="E4" i="1"/>
  <c r="J5" i="1"/>
  <c r="G5" i="1"/>
  <c r="F6" i="1" s="1"/>
  <c r="G6" i="1" s="1"/>
  <c r="G4" i="1" s="1"/>
  <c r="I6" i="1"/>
  <c r="I16" i="1" l="1"/>
  <c r="J16" i="1" s="1"/>
  <c r="J13" i="1" s="1"/>
  <c r="I11" i="1"/>
  <c r="J11" i="1" s="1"/>
  <c r="J8" i="1" s="1"/>
  <c r="J6" i="1"/>
  <c r="J4" i="1" s="1"/>
  <c r="I4" i="1"/>
  <c r="F13" i="1"/>
  <c r="G16" i="1"/>
  <c r="G13" i="1" s="1"/>
  <c r="F18" i="1" s="1"/>
  <c r="G18" i="1" s="1"/>
  <c r="F4" i="1"/>
  <c r="F8" i="1"/>
  <c r="G20" i="1" l="1"/>
  <c r="G21" i="1" s="1"/>
  <c r="I13" i="1"/>
  <c r="I8" i="1"/>
  <c r="I18" i="1"/>
  <c r="J18" i="1" s="1"/>
  <c r="J20" i="1" s="1"/>
  <c r="J21" i="1" s="1"/>
  <c r="J22" i="1" s="1"/>
  <c r="G23" i="1" l="1"/>
  <c r="G22" i="1"/>
  <c r="G24" i="1" s="1"/>
  <c r="J23" i="1"/>
  <c r="J24" i="1" s="1"/>
  <c r="J25" i="1" s="1"/>
  <c r="J26" i="1" s="1"/>
  <c r="G25" i="1" l="1"/>
  <c r="G2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Nava Rodríguez, Rubén</author>
  </authors>
  <commentList>
    <comment ref="A3" authorId="0" shapeId="0" xr:uid="{C485FBEB-3CC7-43F6-94F8-B978D54405EE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1636A5C2-4C2D-469A-8DEC-4D6780DC7150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5CD4BA77-1CC0-4EA7-B872-86BA11A1C8A9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B6881678-3808-4B93-B30C-047F4CDA6798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EC11DE7-4B8E-41A1-9613-05D2EFF9FC7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1CE4A3FB-4F95-4E2D-9258-E9C8EA73E92C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86EFE0FE-A518-4FC5-980A-D4E0B3D93E1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E0380FBE-25DF-4BB8-92FC-9512C3B2EA3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DB8B67F0-BA8F-4CE3-87FB-AB38EC6D254A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72070457-DC56-4637-81D6-1837B85A1C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<sst xmlns="http://schemas.openxmlformats.org/spreadsheetml/2006/main" count="57" uniqueCount="40">
  <si>
    <t>EXTRACCIÓN, TRASLADO E INSTALACIÓN DE JUNTAS INDUCTIVAS DE LA LÍNEA 7A Y LA LÍNEA 9A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</si>
  <si>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</si>
  <si>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</si>
  <si>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</si>
  <si>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</si>
  <si>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</si>
  <si>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</si>
  <si>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</si>
  <si>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</si>
  <si>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 01</t>
  </si>
  <si>
    <t>Capítulo</t>
  </si>
  <si>
    <t/>
  </si>
  <si>
    <t>LÍNEA 7A</t>
  </si>
  <si>
    <t>Partida</t>
  </si>
  <si>
    <t>u</t>
  </si>
  <si>
    <t>I50VEA151T</t>
  </si>
  <si>
    <t>Desmontaje juego juntas inductivas y traslado a nuevo emplazamiento, nocturno.</t>
  </si>
  <si>
    <t>Total CAPÍTULO 01</t>
  </si>
  <si>
    <t>CAPÍTULO 02</t>
  </si>
  <si>
    <t>LÍNEA 9A</t>
  </si>
  <si>
    <t>I50VEA106T</t>
  </si>
  <si>
    <t>Junta inductiva 1.500 A., recuperada, nocturno.</t>
  </si>
  <si>
    <t>Total CAPÍTULO 02</t>
  </si>
  <si>
    <t>CAPÍTULO 03</t>
  </si>
  <si>
    <t>INSTALACIONES DE METRO</t>
  </si>
  <si>
    <t>03.01</t>
  </si>
  <si>
    <t>Traslado de juntas inductivas entre instalaciones de Metro, por superficie</t>
  </si>
  <si>
    <t>03.02</t>
  </si>
  <si>
    <t>Brigada para recolocación de juntas inductivas en depósito de Metro</t>
  </si>
  <si>
    <t>Total CAPÍTULO 03</t>
  </si>
  <si>
    <t>Total OBRA</t>
  </si>
  <si>
    <t>PRESUPUESTO</t>
  </si>
  <si>
    <t>OFERTA</t>
  </si>
  <si>
    <t>Costes Indirectos</t>
  </si>
  <si>
    <t>TOTAL PRESUPUESTO EJECUCIÓN MATERIAL</t>
  </si>
  <si>
    <t>Gastos Generales de la Empresa</t>
  </si>
  <si>
    <t>Beneficio Industrial</t>
  </si>
  <si>
    <t>TOTAL OFERTA</t>
  </si>
  <si>
    <t>I.V.A (21%)</t>
  </si>
  <si>
    <t>TOTAL OFERTA CON I.V.A.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</si>
</sst>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4" fontId="7" fillId="0" borderId="0" xfId="0" applyNumberFormat="1" applyFont="1" applyAlignment="1" applyProtection="1">
      <alignment vertical="top"/>
      <protection locked="0"/>
    </xf>
    <xf numFmtId="9" fontId="7" fillId="0" borderId="6" xfId="0" applyNumberFormat="1" applyFont="1" applyBorder="1" applyProtection="1">
      <protection locked="0"/>
    </xf>
    <xf numFmtId="9" fontId="7" fillId="0" borderId="4" xfId="0" applyNumberFormat="1" applyFont="1" applyBorder="1" applyProtection="1">
      <protection locked="0"/>
    </xf>
    <xf numFmtId="9" fontId="7" fillId="0" borderId="1" xfId="0" applyNumberFormat="1" applyFont="1" applyBorder="1" applyProtection="1">
      <protection locked="0"/>
    </xf>
    <xf numFmtId="0" fontId="10" fillId="0" borderId="6" xfId="0" applyFont="1" applyBorder="1" applyAlignment="1">
      <alignment horizontal="left" vertical="center" wrapText="1"/>
    </xf>
    <xf numFmtId="9" fontId="11" fillId="0" borderId="2" xfId="0" applyNumberFormat="1" applyFont="1" applyBorder="1"/>
    <xf numFmtId="164" fontId="0" fillId="0" borderId="2" xfId="0" applyNumberFormat="1" applyBorder="1"/>
    <xf numFmtId="164" fontId="5" fillId="0" borderId="7" xfId="0" applyNumberFormat="1" applyFont="1" applyBorder="1"/>
    <xf numFmtId="9" fontId="5" fillId="0" borderId="6" xfId="0" applyNumberFormat="1" applyFont="1" applyBorder="1"/>
    <xf numFmtId="164" fontId="5" fillId="0" borderId="2" xfId="0" applyNumberFormat="1" applyFont="1" applyBorder="1"/>
    <xf numFmtId="0" fontId="9" fillId="0" borderId="6" xfId="0" applyFont="1" applyBorder="1" applyAlignment="1">
      <alignment horizontal="right" vertical="center" wrapText="1"/>
    </xf>
    <xf numFmtId="164" fontId="7" fillId="0" borderId="7" xfId="0" applyNumberFormat="1" applyFont="1" applyBorder="1"/>
    <xf numFmtId="9" fontId="7" fillId="0" borderId="6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Border="1"/>
    <xf numFmtId="164" fontId="7" fillId="0" borderId="9" xfId="0" applyNumberFormat="1" applyFont="1" applyBorder="1"/>
    <xf numFmtId="0" fontId="9" fillId="0" borderId="1" xfId="0" applyFont="1" applyBorder="1" applyAlignment="1">
      <alignment horizontal="right" vertical="center"/>
    </xf>
    <xf numFmtId="9" fontId="12" fillId="0" borderId="3" xfId="0" applyNumberFormat="1" applyFont="1" applyBorder="1" applyAlignment="1">
      <alignment vertical="center"/>
    </xf>
    <xf numFmtId="164" fontId="0" fillId="0" borderId="3" xfId="0" applyNumberFormat="1" applyBorder="1"/>
    <xf numFmtId="164" fontId="7" fillId="0" borderId="5" xfId="0" applyNumberFormat="1" applyFont="1" applyBorder="1"/>
    <xf numFmtId="164" fontId="7" fillId="0" borderId="8" xfId="0" applyNumberFormat="1" applyFont="1" applyBorder="1"/>
    <xf numFmtId="0" fontId="9" fillId="0" borderId="4" xfId="0" applyFont="1" applyBorder="1" applyAlignment="1">
      <alignment horizontal="right" vertical="center"/>
    </xf>
    <xf numFmtId="9" fontId="12" fillId="0" borderId="5" xfId="0" applyNumberFormat="1" applyFont="1" applyBorder="1" applyAlignment="1">
      <alignment vertical="center"/>
    </xf>
    <xf numFmtId="164" fontId="0" fillId="0" borderId="5" xfId="0" applyNumberFormat="1" applyBorder="1"/>
    <xf numFmtId="0" fontId="10" fillId="5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right" vertical="center"/>
    </xf>
    <xf numFmtId="0" fontId="7" fillId="0" borderId="0" xfId="0" applyFont="1" applyAlignment="1">
      <alignment vertical="top"/>
    </xf>
    <xf numFmtId="49" fontId="5" fillId="0" borderId="0" xfId="0" applyNumberFormat="1" applyFont="1" applyAlignment="1">
      <alignment vertical="top" wrapText="1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7" fillId="4" borderId="0" xfId="0" applyFont="1" applyFill="1" applyAlignment="1">
      <alignment vertical="top" wrapText="1"/>
    </xf>
    <xf numFmtId="4" fontId="8" fillId="0" borderId="0" xfId="0" applyNumberFormat="1" applyFont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vertical="top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 wrapText="1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5E5DF-4A3E-453C-B6BC-BD20F8C87E1D}">
  <dimension ref="A1:J26"/>
  <sheetViews>
    <sheetView tabSelected="1" workbookViewId="0">
      <pane xSplit="4" ySplit="3" topLeftCell="E8" activePane="bottomRight" state="frozen"/>
      <selection pane="topRight" activeCell="E1" sqref="E1"/>
      <selection pane="bottomLeft" activeCell="A4" sqref="A4"/>
      <selection pane="bottomRight" activeCell="H25" sqref="H25"/>
    </sheetView>
  </sheetViews>
  <sheetFormatPr baseColWidth="10" defaultRowHeight="14.4" x14ac:dyDescent="0.3"/>
  <cols>
    <col min="1" max="1" width="8.6640625" bestFit="1" customWidth="1"/>
    <col min="2" max="2" width="5.77734375" bestFit="1" customWidth="1"/>
    <col min="3" max="3" width="3.88671875" bestFit="1" customWidth="1"/>
    <col min="4" max="4" width="33.109375" customWidth="1"/>
    <col min="5" max="10" width="15.77734375" customWidth="1"/>
  </cols>
  <sheetData>
    <row r="1" spans="1:10" x14ac:dyDescent="0.3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8" x14ac:dyDescent="0.3">
      <c r="A2" s="44" t="s">
        <v>1</v>
      </c>
      <c r="B2" s="43"/>
      <c r="C2" s="43"/>
      <c r="D2" s="43"/>
      <c r="E2" s="47" t="s">
        <v>31</v>
      </c>
      <c r="F2" s="47"/>
      <c r="G2" s="47"/>
      <c r="H2" s="47" t="s">
        <v>32</v>
      </c>
      <c r="I2" s="47"/>
      <c r="J2" s="47"/>
    </row>
    <row r="3" spans="1:10" x14ac:dyDescent="0.3">
      <c r="A3" s="45" t="s">
        <v>2</v>
      </c>
      <c r="B3" s="45" t="s">
        <v>3</v>
      </c>
      <c r="C3" s="45" t="s">
        <v>4</v>
      </c>
      <c r="D3" s="46" t="s">
        <v>5</v>
      </c>
      <c r="E3" s="45" t="s">
        <v>6</v>
      </c>
      <c r="F3" s="45" t="s">
        <v>7</v>
      </c>
      <c r="G3" s="45" t="s">
        <v>8</v>
      </c>
      <c r="H3" s="45" t="s">
        <v>6</v>
      </c>
      <c r="I3" s="45" t="s">
        <v>7</v>
      </c>
      <c r="J3" s="45" t="s">
        <v>8</v>
      </c>
    </row>
    <row r="4" spans="1:10" x14ac:dyDescent="0.3">
      <c r="A4" s="38" t="s">
        <v>9</v>
      </c>
      <c r="B4" s="38" t="s">
        <v>10</v>
      </c>
      <c r="C4" s="38" t="s">
        <v>11</v>
      </c>
      <c r="D4" s="39" t="s">
        <v>12</v>
      </c>
      <c r="E4" s="40">
        <f t="shared" ref="E4:J4" si="0">E6</f>
        <v>1</v>
      </c>
      <c r="F4" s="41">
        <f t="shared" si="0"/>
        <v>326179.03999999998</v>
      </c>
      <c r="G4" s="41">
        <f t="shared" si="0"/>
        <v>326179.03999999998</v>
      </c>
      <c r="H4" s="40">
        <f t="shared" si="0"/>
        <v>1</v>
      </c>
      <c r="I4" s="41">
        <f t="shared" si="0"/>
        <v>0</v>
      </c>
      <c r="J4" s="41">
        <f t="shared" si="0"/>
        <v>0</v>
      </c>
    </row>
    <row r="5" spans="1:10" ht="20.399999999999999" x14ac:dyDescent="0.3">
      <c r="A5" s="34" t="s">
        <v>15</v>
      </c>
      <c r="B5" s="35" t="s">
        <v>13</v>
      </c>
      <c r="C5" s="35" t="s">
        <v>14</v>
      </c>
      <c r="D5" s="36" t="s">
        <v>16</v>
      </c>
      <c r="E5" s="37">
        <v>241</v>
      </c>
      <c r="F5" s="37">
        <v>1353.44</v>
      </c>
      <c r="G5" s="33">
        <f>ROUND(E5*F5,2)</f>
        <v>326179.03999999998</v>
      </c>
      <c r="H5" s="37">
        <v>241</v>
      </c>
      <c r="I5" s="1"/>
      <c r="J5" s="33">
        <f>ROUND(H5*I5,2)</f>
        <v>0</v>
      </c>
    </row>
    <row r="6" spans="1:10" x14ac:dyDescent="0.3">
      <c r="A6" s="27"/>
      <c r="B6" s="27"/>
      <c r="C6" s="27"/>
      <c r="D6" s="28" t="s">
        <v>17</v>
      </c>
      <c r="E6" s="29">
        <v>1</v>
      </c>
      <c r="F6" s="30">
        <f>SUM(G5:G5)</f>
        <v>326179.03999999998</v>
      </c>
      <c r="G6" s="30">
        <f>ROUND(E6*F6,2)</f>
        <v>326179.03999999998</v>
      </c>
      <c r="H6" s="29">
        <v>1</v>
      </c>
      <c r="I6" s="30">
        <f>SUM(J5:J5)</f>
        <v>0</v>
      </c>
      <c r="J6" s="30">
        <f>ROUND(H6*I6,2)</f>
        <v>0</v>
      </c>
    </row>
    <row r="7" spans="1:10" ht="1.05" customHeight="1" x14ac:dyDescent="0.3">
      <c r="A7" s="31"/>
      <c r="B7" s="31"/>
      <c r="C7" s="31"/>
      <c r="D7" s="32"/>
      <c r="E7" s="31"/>
      <c r="F7" s="31"/>
      <c r="G7" s="31"/>
      <c r="H7" s="31"/>
      <c r="I7" s="31"/>
      <c r="J7" s="31"/>
    </row>
    <row r="8" spans="1:10" x14ac:dyDescent="0.3">
      <c r="A8" s="38" t="s">
        <v>18</v>
      </c>
      <c r="B8" s="38" t="s">
        <v>10</v>
      </c>
      <c r="C8" s="38" t="s">
        <v>11</v>
      </c>
      <c r="D8" s="39" t="s">
        <v>19</v>
      </c>
      <c r="E8" s="40">
        <f t="shared" ref="E8:J8" si="1">E11</f>
        <v>1</v>
      </c>
      <c r="F8" s="41">
        <f t="shared" si="1"/>
        <v>613760</v>
      </c>
      <c r="G8" s="41">
        <f t="shared" si="1"/>
        <v>613760</v>
      </c>
      <c r="H8" s="40">
        <f t="shared" si="1"/>
        <v>1</v>
      </c>
      <c r="I8" s="41">
        <f t="shared" si="1"/>
        <v>0</v>
      </c>
      <c r="J8" s="41">
        <f t="shared" si="1"/>
        <v>0</v>
      </c>
    </row>
    <row r="9" spans="1:10" x14ac:dyDescent="0.3">
      <c r="A9" s="34" t="s">
        <v>20</v>
      </c>
      <c r="B9" s="35" t="s">
        <v>13</v>
      </c>
      <c r="C9" s="35" t="s">
        <v>14</v>
      </c>
      <c r="D9" s="36" t="s">
        <v>21</v>
      </c>
      <c r="E9" s="37">
        <v>200</v>
      </c>
      <c r="F9" s="37">
        <v>2392.08</v>
      </c>
      <c r="G9" s="33">
        <f>ROUND(E9*F9,2)</f>
        <v>478416</v>
      </c>
      <c r="H9" s="37">
        <v>200</v>
      </c>
      <c r="I9" s="1"/>
      <c r="J9" s="33">
        <f>ROUND(H9*I9,2)</f>
        <v>0</v>
      </c>
    </row>
    <row r="10" spans="1:10" ht="20.399999999999999" x14ac:dyDescent="0.3">
      <c r="A10" s="34" t="s">
        <v>15</v>
      </c>
      <c r="B10" s="35" t="s">
        <v>13</v>
      </c>
      <c r="C10" s="35" t="s">
        <v>14</v>
      </c>
      <c r="D10" s="36" t="s">
        <v>16</v>
      </c>
      <c r="E10" s="37">
        <v>100</v>
      </c>
      <c r="F10" s="37">
        <v>1353.44</v>
      </c>
      <c r="G10" s="33">
        <f>ROUND(E10*F10,2)</f>
        <v>135344</v>
      </c>
      <c r="H10" s="37">
        <v>100</v>
      </c>
      <c r="I10" s="1"/>
      <c r="J10" s="33">
        <f>ROUND(H10*I10,2)</f>
        <v>0</v>
      </c>
    </row>
    <row r="11" spans="1:10" x14ac:dyDescent="0.3">
      <c r="A11" s="27"/>
      <c r="B11" s="27"/>
      <c r="C11" s="27"/>
      <c r="D11" s="28" t="s">
        <v>22</v>
      </c>
      <c r="E11" s="29">
        <v>1</v>
      </c>
      <c r="F11" s="30">
        <f>SUM(G9:G10)</f>
        <v>613760</v>
      </c>
      <c r="G11" s="30">
        <f>ROUND(E11*F11,2)</f>
        <v>613760</v>
      </c>
      <c r="H11" s="29">
        <v>1</v>
      </c>
      <c r="I11" s="30">
        <f>SUM(J9:J10)</f>
        <v>0</v>
      </c>
      <c r="J11" s="30">
        <f>ROUND(H11*I11,2)</f>
        <v>0</v>
      </c>
    </row>
    <row r="12" spans="1:10" ht="1.05" customHeight="1" x14ac:dyDescent="0.3">
      <c r="A12" s="31"/>
      <c r="B12" s="31"/>
      <c r="C12" s="31"/>
      <c r="D12" s="32"/>
      <c r="E12" s="31"/>
      <c r="F12" s="31"/>
      <c r="G12" s="31"/>
      <c r="H12" s="31"/>
      <c r="I12" s="31"/>
      <c r="J12" s="31"/>
    </row>
    <row r="13" spans="1:10" x14ac:dyDescent="0.3">
      <c r="A13" s="38" t="s">
        <v>23</v>
      </c>
      <c r="B13" s="38" t="s">
        <v>10</v>
      </c>
      <c r="C13" s="38" t="s">
        <v>11</v>
      </c>
      <c r="D13" s="39" t="s">
        <v>24</v>
      </c>
      <c r="E13" s="40">
        <f t="shared" ref="E13:J13" si="2">E16</f>
        <v>1</v>
      </c>
      <c r="F13" s="41">
        <f t="shared" si="2"/>
        <v>31965.06</v>
      </c>
      <c r="G13" s="41">
        <f t="shared" si="2"/>
        <v>31965.06</v>
      </c>
      <c r="H13" s="40">
        <f t="shared" si="2"/>
        <v>1</v>
      </c>
      <c r="I13" s="41">
        <f t="shared" si="2"/>
        <v>0</v>
      </c>
      <c r="J13" s="41">
        <f t="shared" si="2"/>
        <v>0</v>
      </c>
    </row>
    <row r="14" spans="1:10" ht="20.399999999999999" x14ac:dyDescent="0.3">
      <c r="A14" s="34" t="s">
        <v>25</v>
      </c>
      <c r="B14" s="35" t="s">
        <v>13</v>
      </c>
      <c r="C14" s="35" t="s">
        <v>11</v>
      </c>
      <c r="D14" s="36" t="s">
        <v>26</v>
      </c>
      <c r="E14" s="37">
        <v>682</v>
      </c>
      <c r="F14" s="37">
        <v>31.37</v>
      </c>
      <c r="G14" s="33">
        <f>ROUND(E14*F14,2)</f>
        <v>21394.34</v>
      </c>
      <c r="H14" s="37">
        <v>682</v>
      </c>
      <c r="I14" s="1"/>
      <c r="J14" s="33">
        <f>ROUND(H14*I14,2)</f>
        <v>0</v>
      </c>
    </row>
    <row r="15" spans="1:10" ht="20.399999999999999" x14ac:dyDescent="0.3">
      <c r="A15" s="34" t="s">
        <v>27</v>
      </c>
      <c r="B15" s="35" t="s">
        <v>13</v>
      </c>
      <c r="C15" s="35" t="s">
        <v>11</v>
      </c>
      <c r="D15" s="36" t="s">
        <v>28</v>
      </c>
      <c r="E15" s="37">
        <v>16</v>
      </c>
      <c r="F15" s="37">
        <v>660.67</v>
      </c>
      <c r="G15" s="33">
        <f>ROUND(E15*F15,2)</f>
        <v>10570.72</v>
      </c>
      <c r="H15" s="37">
        <v>16</v>
      </c>
      <c r="I15" s="1"/>
      <c r="J15" s="33">
        <f>ROUND(H15*I15,2)</f>
        <v>0</v>
      </c>
    </row>
    <row r="16" spans="1:10" x14ac:dyDescent="0.3">
      <c r="A16" s="27"/>
      <c r="B16" s="27"/>
      <c r="C16" s="27"/>
      <c r="D16" s="28" t="s">
        <v>29</v>
      </c>
      <c r="E16" s="29">
        <v>1</v>
      </c>
      <c r="F16" s="30">
        <f>SUM(G14:G15)</f>
        <v>31965.06</v>
      </c>
      <c r="G16" s="30">
        <f>ROUND(E16*F16,2)</f>
        <v>31965.06</v>
      </c>
      <c r="H16" s="29">
        <v>1</v>
      </c>
      <c r="I16" s="30">
        <f>SUM(J14:J15)</f>
        <v>0</v>
      </c>
      <c r="J16" s="30">
        <f>ROUND(H16*I16,2)</f>
        <v>0</v>
      </c>
    </row>
    <row r="17" spans="1:10" ht="1.05" customHeight="1" x14ac:dyDescent="0.3">
      <c r="A17" s="31"/>
      <c r="B17" s="31"/>
      <c r="C17" s="31"/>
      <c r="D17" s="32"/>
      <c r="E17" s="31"/>
      <c r="F17" s="31"/>
      <c r="G17" s="31"/>
      <c r="H17" s="31"/>
      <c r="I17" s="31"/>
      <c r="J17" s="31"/>
    </row>
    <row r="18" spans="1:10" x14ac:dyDescent="0.3">
      <c r="A18" s="27"/>
      <c r="B18" s="27"/>
      <c r="C18" s="27"/>
      <c r="D18" s="28" t="s">
        <v>30</v>
      </c>
      <c r="E18" s="29">
        <v>1</v>
      </c>
      <c r="F18" s="30">
        <f>G4+G8+G13</f>
        <v>971904.1</v>
      </c>
      <c r="G18" s="30">
        <f>ROUND(E18*F18,2)</f>
        <v>971904.1</v>
      </c>
      <c r="H18" s="29">
        <v>1</v>
      </c>
      <c r="I18" s="30">
        <f>J4+J8+J13</f>
        <v>0</v>
      </c>
      <c r="J18" s="30">
        <f>ROUND(H18*I18,2)</f>
        <v>0</v>
      </c>
    </row>
    <row r="19" spans="1:10" ht="1.05" customHeight="1" thickBot="1" x14ac:dyDescent="0.35">
      <c r="A19" s="31"/>
      <c r="B19" s="31"/>
      <c r="C19" s="31"/>
      <c r="D19" s="32"/>
      <c r="E19" s="31"/>
      <c r="F19" s="31"/>
      <c r="G19" s="31"/>
      <c r="H19" s="31"/>
      <c r="I19" s="31"/>
      <c r="J19" s="31"/>
    </row>
    <row r="20" spans="1:10" ht="15" thickBot="1" x14ac:dyDescent="0.35">
      <c r="D20" s="26" t="s">
        <v>33</v>
      </c>
      <c r="E20" s="6">
        <v>0.05</v>
      </c>
      <c r="F20" s="7"/>
      <c r="G20" s="12">
        <f>ROUND(G18*E20,2)</f>
        <v>48595.21</v>
      </c>
      <c r="H20" s="2">
        <v>0.05</v>
      </c>
      <c r="I20" s="14"/>
      <c r="J20" s="12">
        <f>ROUND(J18*H20,2)</f>
        <v>0</v>
      </c>
    </row>
    <row r="21" spans="1:10" ht="15" thickBot="1" x14ac:dyDescent="0.35">
      <c r="D21" s="25" t="s">
        <v>34</v>
      </c>
      <c r="E21" s="6"/>
      <c r="F21" s="7"/>
      <c r="G21" s="8">
        <f>ROUND(G18+G20,2)</f>
        <v>1020499.31</v>
      </c>
      <c r="H21" s="9"/>
      <c r="I21" s="10"/>
      <c r="J21" s="8">
        <f>ROUND(J18+J20,2)</f>
        <v>0</v>
      </c>
    </row>
    <row r="22" spans="1:10" x14ac:dyDescent="0.3">
      <c r="D22" s="22" t="s">
        <v>35</v>
      </c>
      <c r="E22" s="23">
        <v>0.13</v>
      </c>
      <c r="F22" s="24"/>
      <c r="G22" s="21">
        <f>ROUND(G21*E22,2)</f>
        <v>132664.91</v>
      </c>
      <c r="H22" s="3">
        <v>0.13</v>
      </c>
      <c r="I22" s="20"/>
      <c r="J22" s="21">
        <f>ROUND(J21*H22,2)</f>
        <v>0</v>
      </c>
    </row>
    <row r="23" spans="1:10" ht="15" thickBot="1" x14ac:dyDescent="0.35">
      <c r="D23" s="17" t="s">
        <v>36</v>
      </c>
      <c r="E23" s="18">
        <v>0.06</v>
      </c>
      <c r="F23" s="19"/>
      <c r="G23" s="16">
        <f>ROUND(G21*E23,2)</f>
        <v>61229.96</v>
      </c>
      <c r="H23" s="4">
        <v>0.06</v>
      </c>
      <c r="I23" s="15"/>
      <c r="J23" s="16">
        <f>ROUND(J21*H23,2)</f>
        <v>0</v>
      </c>
    </row>
    <row r="24" spans="1:10" ht="15" thickBot="1" x14ac:dyDescent="0.35">
      <c r="D24" s="5" t="s">
        <v>37</v>
      </c>
      <c r="E24" s="6"/>
      <c r="F24" s="7"/>
      <c r="G24" s="8">
        <f>ROUND(G21+G22+G23,2)</f>
        <v>1214394.18</v>
      </c>
      <c r="H24" s="9"/>
      <c r="I24" s="10"/>
      <c r="J24" s="8">
        <f>ROUND(J21+J22+J23,2)</f>
        <v>0</v>
      </c>
    </row>
    <row r="25" spans="1:10" ht="15" thickBot="1" x14ac:dyDescent="0.35">
      <c r="D25" s="11" t="s">
        <v>38</v>
      </c>
      <c r="E25" s="6">
        <v>0.21</v>
      </c>
      <c r="F25" s="7"/>
      <c r="G25" s="12">
        <f>ROUND(G24*E25,2)</f>
        <v>255022.78</v>
      </c>
      <c r="H25" s="13">
        <v>0.21</v>
      </c>
      <c r="I25" s="14"/>
      <c r="J25" s="12">
        <f>ROUND(J24*H25,2)</f>
        <v>0</v>
      </c>
    </row>
    <row r="26" spans="1:10" ht="15" thickBot="1" x14ac:dyDescent="0.35">
      <c r="D26" s="5" t="s">
        <v>39</v>
      </c>
      <c r="E26" s="6"/>
      <c r="F26" s="7"/>
      <c r="G26" s="8">
        <f>ROUND(G24+G25,2)</f>
        <v>1469416.96</v>
      </c>
      <c r="H26" s="9"/>
      <c r="I26" s="10"/>
      <c r="J26" s="8">
        <f>ROUND(J24+J25,2)</f>
        <v>0</v>
      </c>
    </row>
  </sheetData>
  <sheetProtection sheet="1" objects="1" scenarios="1"/>
  <mergeCells count="2">
    <mergeCell ref="H2:J2"/>
    <mergeCell ref="E2:G2"/>
  </mergeCells>
  <dataValidations disablePrompts="1" count="1">
    <dataValidation type="list" allowBlank="1" showInputMessage="1" showErrorMessage="1" sqref="B4:B19" xr:uid="{BE8E34EE-328B-4AE0-BA81-D0DBAF1AE3AD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 Rodríguez, Rubén</dc:creator>
  <cp:lastModifiedBy>Naranjo Santamaría, Nerea</cp:lastModifiedBy>
  <dcterms:created xsi:type="dcterms:W3CDTF">2023-08-10T11:49:48Z</dcterms:created>
  <dcterms:modified xsi:type="dcterms:W3CDTF">2024-04-26T11:19:11Z</dcterms:modified>
</cp:coreProperties>
</file>