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/>
  <xr:revisionPtr revIDLastSave="0" documentId="13_ncr:1_{2FF35952-D4E2-4270-8853-8571AB52338B}" xr6:coauthVersionLast="47" xr6:coauthVersionMax="47" xr10:uidLastSave="{00000000-0000-0000-0000-000000000000}"/>
  <bookViews>
    <workbookView xWindow="28680" yWindow="-120" windowWidth="29040" windowHeight="15840" tabRatio="447" xr2:uid="{00000000-000D-0000-FFFF-FFFF00000000}"/>
  </bookViews>
  <sheets>
    <sheet name="RESUMEN DE LA OFERTA" sheetId="8" r:id="rId1"/>
    <sheet name="ANEXO I - COSTE ADQUISICIÓN" sheetId="7" r:id="rId2"/>
    <sheet name="ANEXO II - SOPORTE DE MTO" sheetId="6" r:id="rId3"/>
  </sheets>
  <definedNames>
    <definedName name="TítuloColumna1">#REF!</definedName>
    <definedName name="TítuloFilaRegión1..D3">#REF!</definedName>
    <definedName name="TítuloFilaRegión2..D5">#REF!</definedName>
    <definedName name="TítuloFilaRegión3..D6">#REF!</definedName>
    <definedName name="TítuloFilaRegión4..I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6" l="1"/>
  <c r="F31" i="6"/>
  <c r="F30" i="6"/>
  <c r="F29" i="6"/>
  <c r="F28" i="6"/>
  <c r="F27" i="6"/>
  <c r="F26" i="6"/>
  <c r="F25" i="6"/>
  <c r="F24" i="6"/>
  <c r="K24" i="6" s="1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K31" i="6"/>
  <c r="K30" i="6"/>
  <c r="K29" i="6"/>
  <c r="K28" i="6"/>
  <c r="K27" i="6"/>
  <c r="K26" i="6"/>
  <c r="K25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F7" i="6"/>
  <c r="K32" i="6" l="1"/>
  <c r="D8" i="8" s="1"/>
  <c r="G7" i="7"/>
  <c r="G8" i="7" s="1"/>
  <c r="D7" i="8" s="1"/>
  <c r="D10" i="8" l="1"/>
  <c r="D9" i="8"/>
  <c r="D11" i="8" l="1"/>
  <c r="D12" i="8" s="1"/>
  <c r="D13" i="8" s="1"/>
</calcChain>
</file>

<file path=xl/sharedStrings.xml><?xml version="1.0" encoding="utf-8"?>
<sst xmlns="http://schemas.openxmlformats.org/spreadsheetml/2006/main" count="92" uniqueCount="53">
  <si>
    <t>EMPRESA</t>
  </si>
  <si>
    <t>FECHA DE LA OFERTA</t>
  </si>
  <si>
    <t>ANEXO I - COSTE DE ADQUISICIÓN</t>
  </si>
  <si>
    <t>IDENTIFICADOR DE PRODUCTO</t>
  </si>
  <si>
    <t>DENOMINACIÓN</t>
  </si>
  <si>
    <t>PRECIO VENTA PUBLICO (PVP)</t>
  </si>
  <si>
    <t>DESCUENTO APLICADO (%)</t>
  </si>
  <si>
    <t>PRECIO TOTAL</t>
  </si>
  <si>
    <t>UNIDADES</t>
  </si>
  <si>
    <t>IVA</t>
  </si>
  <si>
    <t>ANEXO II - SOPORTE DE MANTENIMIENTO</t>
  </si>
  <si>
    <t>FECHA INICIO SOPORTE</t>
  </si>
  <si>
    <t>FECHA FIN DE SOPORTE</t>
  </si>
  <si>
    <t>COSTE DE ADQUISICIÓN</t>
  </si>
  <si>
    <t>IMPORTE TOTAL DE LA OFERTA (IVA NO INCLUIDO)</t>
  </si>
  <si>
    <t>IMPORTE TOTAL DE LA OFERTA (IVA INCLUIDO)</t>
  </si>
  <si>
    <t>RESUMEN DE LA OFERTA</t>
  </si>
  <si>
    <t>ALDA+ (American Megatrend inc)</t>
  </si>
  <si>
    <t>Optiplex 3020</t>
  </si>
  <si>
    <t>Optiplex 380 Minitower</t>
  </si>
  <si>
    <t>PowerEdge 2950</t>
  </si>
  <si>
    <t>PowerEdge 6850</t>
  </si>
  <si>
    <t>PowerEdge 850</t>
  </si>
  <si>
    <t>PowerEdge 860</t>
  </si>
  <si>
    <t>PowerEdge R200</t>
  </si>
  <si>
    <t>PowerEdge R210</t>
  </si>
  <si>
    <t>PowerEdge R210 II</t>
  </si>
  <si>
    <t>PowerEdge R340</t>
  </si>
  <si>
    <t>PowerEdge R540</t>
  </si>
  <si>
    <t>PowerEdge R710</t>
  </si>
  <si>
    <t>PowerEdge R720</t>
  </si>
  <si>
    <t>PowerEdge T610</t>
  </si>
  <si>
    <t>PowerVault 200 S</t>
  </si>
  <si>
    <t xml:space="preserve">PowerVault ML6000 </t>
  </si>
  <si>
    <t>Precision T1700</t>
  </si>
  <si>
    <t>Precision T3500</t>
  </si>
  <si>
    <t>Precision T5400</t>
  </si>
  <si>
    <t>Precision Tower 5810</t>
  </si>
  <si>
    <t>Precision T1700 o similar
del suministro de este contrato</t>
  </si>
  <si>
    <t>TIPO SOPORTE</t>
  </si>
  <si>
    <t>NBD</t>
  </si>
  <si>
    <t>24X7</t>
  </si>
  <si>
    <t>UNIDADES/AÑO</t>
  </si>
  <si>
    <t>PRECIO UNITARIO VENTA PUBLICO (PVP)</t>
  </si>
  <si>
    <t>IMPORTE TOTAL (IVA, BENEFICIO INDUSTRIAL Y GASTOS GENERALES NO INCLUIDOS)</t>
  </si>
  <si>
    <t>UNIDADES TOTAL (4 AÑOS)</t>
  </si>
  <si>
    <t>Porcentaje</t>
  </si>
  <si>
    <t>N/A</t>
  </si>
  <si>
    <t>SOPORTE Y MANTENIMIENTO</t>
  </si>
  <si>
    <t>GASTOS GENERALES (%)</t>
  </si>
  <si>
    <t>BENEFICIO INDUSTRIAL (%)</t>
  </si>
  <si>
    <t>Precision T1700 o similar</t>
  </si>
  <si>
    <t>PRECIO UNITARIO 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</si>
</sst>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-* #,##0.00\ &quot;€&quot;_-;\-* #,##0.00\ &quot;€&quot;_-;_-* &quot;-&quot;??\ &quot;€&quot;_-;_-@_-"/>
    <numFmt numFmtId="164" formatCode="&quot;$&quot;#,##0.00;[Red]&quot;$&quot;#,##0.00"/>
    <numFmt numFmtId="165" formatCode="[$-409]d\-mmm;@"/>
    <numFmt numFmtId="166" formatCode="[$-C0A]d\-mmm;@"/>
    <numFmt numFmtId="167" formatCode="#,##0.00\ [$€-C0A];[Red]#,##0.00\ [$€-C0A]"/>
    <numFmt numFmtId="168" formatCode="_-* #,##0.00\ [$€-C0A]_-;\-* #,##0.00\ [$€-C0A]_-;_-* &quot;-&quot;??\ [$€-C0A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6"/>
      <color theme="4" tint="-0.499984740745262"/>
      <name val="Arial"/>
      <family val="2"/>
      <scheme val="major"/>
    </font>
    <font>
      <b/>
      <sz val="11"/>
      <color theme="4" tint="-0.499984740745262"/>
      <name val="Arial"/>
      <family val="2"/>
      <scheme val="major"/>
    </font>
    <font>
      <sz val="11"/>
      <color theme="4" tint="-0.499984740745262"/>
      <name val="Arial"/>
      <family val="2"/>
      <scheme val="maj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3" tint="0.39997558519241921"/>
      </bottom>
      <diagonal/>
    </border>
    <border>
      <left/>
      <right/>
      <top style="thin">
        <color theme="3" tint="0.39997558519241921"/>
      </top>
      <bottom/>
      <diagonal/>
    </border>
    <border>
      <left style="thin">
        <color theme="3" tint="0.39997558519241921"/>
      </left>
      <right/>
      <top/>
      <bottom/>
      <diagonal/>
    </border>
    <border>
      <left/>
      <right style="thin">
        <color theme="3" tint="0.39997558519241921"/>
      </right>
      <top style="thin">
        <color theme="3" tint="0.39997558519241921"/>
      </top>
      <bottom/>
      <diagonal/>
    </border>
    <border>
      <left/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3" tint="0.39997558519241921"/>
      </right>
      <top/>
      <bottom/>
      <diagonal/>
    </border>
    <border>
      <left/>
      <right style="thin">
        <color theme="3" tint="0.39997558519241921"/>
      </right>
      <top/>
      <bottom style="thin">
        <color theme="0"/>
      </bottom>
      <diagonal/>
    </border>
    <border>
      <left/>
      <right style="thin">
        <color theme="3" tint="0.39997558519241921"/>
      </right>
      <top style="thin">
        <color theme="0"/>
      </top>
      <bottom/>
      <diagonal/>
    </border>
  </borders>
  <cellStyleXfs count="15">
    <xf numFmtId="0" fontId="0" fillId="0" borderId="0">
      <alignment vertical="center" wrapText="1"/>
    </xf>
    <xf numFmtId="1" fontId="1" fillId="0" borderId="0" applyFont="0" applyFill="0" applyBorder="0" applyProtection="0">
      <alignment horizontal="center" vertical="center"/>
    </xf>
    <xf numFmtId="164" fontId="1" fillId="0" borderId="0" applyFont="0" applyFill="0" applyBorder="0" applyProtection="0">
      <alignment horizontal="right" vertical="center"/>
    </xf>
    <xf numFmtId="0" fontId="4" fillId="0" borderId="0">
      <alignment horizontal="center" vertical="center" wrapText="1"/>
    </xf>
    <xf numFmtId="0" fontId="5" fillId="3" borderId="1">
      <alignment horizontal="left" vertical="center" indent="1"/>
    </xf>
    <xf numFmtId="0" fontId="5" fillId="3" borderId="0">
      <alignment horizontal="center" vertical="center" wrapText="1"/>
    </xf>
    <xf numFmtId="0" fontId="6" fillId="2" borderId="1" applyNumberFormat="0" applyProtection="0">
      <alignment horizontal="left" vertical="center" indent="1"/>
    </xf>
    <xf numFmtId="0" fontId="3" fillId="2" borderId="2">
      <alignment vertical="center"/>
    </xf>
    <xf numFmtId="1" fontId="3" fillId="0" borderId="0" applyFont="0" applyFill="0" applyBorder="0" applyProtection="0">
      <alignment horizontal="center" vertical="center"/>
    </xf>
    <xf numFmtId="0" fontId="6" fillId="2" borderId="1">
      <alignment horizontal="center" vertical="center"/>
    </xf>
    <xf numFmtId="165" fontId="3" fillId="0" borderId="0" applyFill="0" applyBorder="0">
      <alignment horizontal="right" vertical="center"/>
    </xf>
    <xf numFmtId="164" fontId="1" fillId="0" borderId="0" applyFont="0" applyFill="0" applyBorder="0" applyProtection="0">
      <alignment horizontal="center" vertical="center"/>
    </xf>
    <xf numFmtId="0" fontId="2" fillId="2" borderId="1">
      <alignment horizontal="left" vertical="center" indent="1"/>
    </xf>
    <xf numFmtId="164" fontId="5" fillId="3" borderId="1">
      <alignment horizontal="center" vertical="center"/>
    </xf>
    <xf numFmtId="9" fontId="1" fillId="0" borderId="0" applyFont="0" applyFill="0" applyBorder="0" applyAlignment="0" applyProtection="0"/>
  </cellStyleXfs>
  <cellXfs count="36">
    <xf numFmtId="0" fontId="0" fillId="0" borderId="0" xfId="0">
      <alignment vertical="center" wrapText="1"/>
    </xf>
    <xf numFmtId="0" fontId="0" fillId="0" borderId="0" xfId="0" applyProtection="1">
      <alignment vertical="center" wrapText="1"/>
      <protection locked="0"/>
    </xf>
    <xf numFmtId="0" fontId="3" fillId="2" borderId="2" xfId="7" applyProtection="1">
      <alignment vertical="center"/>
      <protection locked="0"/>
    </xf>
    <xf numFmtId="166" fontId="0" fillId="0" borderId="0" xfId="0" applyNumberFormat="1" applyProtection="1">
      <alignment vertical="center" wrapText="1"/>
      <protection locked="0"/>
    </xf>
    <xf numFmtId="14" fontId="0" fillId="0" borderId="0" xfId="0" applyNumberFormat="1" applyProtection="1">
      <alignment vertical="center" wrapText="1"/>
      <protection locked="0"/>
    </xf>
    <xf numFmtId="9" fontId="0" fillId="0" borderId="0" xfId="14" applyFont="1" applyAlignment="1" applyProtection="1">
      <alignment vertical="center" wrapText="1"/>
      <protection locked="0"/>
    </xf>
    <xf numFmtId="14" fontId="3" fillId="2" borderId="2" xfId="7" applyNumberFormat="1" applyProtection="1">
      <alignment vertical="center"/>
      <protection locked="0"/>
    </xf>
    <xf numFmtId="168" fontId="0" fillId="0" borderId="0" xfId="2" applyNumberFormat="1" applyFont="1" applyProtection="1">
      <alignment horizontal="right" vertical="center"/>
    </xf>
    <xf numFmtId="166" fontId="7" fillId="4" borderId="13" xfId="0" applyNumberFormat="1" applyFont="1" applyFill="1" applyBorder="1" applyAlignment="1">
      <alignment vertical="center"/>
    </xf>
    <xf numFmtId="0" fontId="4" fillId="0" borderId="0" xfId="3" applyAlignment="1">
      <alignment horizontal="center" vertical="center"/>
    </xf>
    <xf numFmtId="0" fontId="4" fillId="0" borderId="0" xfId="3">
      <alignment horizontal="center" vertical="center" wrapText="1"/>
    </xf>
    <xf numFmtId="0" fontId="5" fillId="3" borderId="1" xfId="4">
      <alignment horizontal="left" vertical="center" indent="1"/>
    </xf>
    <xf numFmtId="0" fontId="0" fillId="0" borderId="0" xfId="0" applyAlignment="1">
      <alignment horizontal="center" vertical="center" wrapText="1"/>
    </xf>
    <xf numFmtId="167" fontId="9" fillId="0" borderId="0" xfId="0" applyNumberFormat="1" applyFont="1">
      <alignment vertical="center" wrapText="1"/>
    </xf>
    <xf numFmtId="166" fontId="0" fillId="0" borderId="0" xfId="0" applyNumberFormat="1">
      <alignment vertical="center" wrapText="1"/>
    </xf>
    <xf numFmtId="166" fontId="7" fillId="4" borderId="12" xfId="0" applyNumberFormat="1" applyFont="1" applyFill="1" applyBorder="1" applyAlignment="1">
      <alignment vertical="center"/>
    </xf>
    <xf numFmtId="166" fontId="7" fillId="4" borderId="0" xfId="0" applyNumberFormat="1" applyFont="1" applyFill="1" applyAlignment="1">
      <alignment vertical="center"/>
    </xf>
    <xf numFmtId="167" fontId="8" fillId="4" borderId="5" xfId="0" applyNumberFormat="1" applyFont="1" applyFill="1" applyBorder="1">
      <alignment vertical="center" wrapText="1"/>
    </xf>
    <xf numFmtId="166" fontId="7" fillId="4" borderId="11" xfId="0" applyNumberFormat="1" applyFont="1" applyFill="1" applyBorder="1" applyAlignment="1">
      <alignment vertical="center"/>
    </xf>
    <xf numFmtId="167" fontId="8" fillId="4" borderId="0" xfId="0" applyNumberFormat="1" applyFont="1" applyFill="1">
      <alignment vertical="center" wrapText="1"/>
    </xf>
    <xf numFmtId="10" fontId="0" fillId="0" borderId="0" xfId="0" applyNumberFormat="1" applyAlignment="1" applyProtection="1">
      <alignment horizontal="center" vertical="center" wrapText="1"/>
      <protection locked="0"/>
    </xf>
    <xf numFmtId="166" fontId="7" fillId="4" borderId="7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 wrapText="1"/>
    </xf>
    <xf numFmtId="0" fontId="0" fillId="4" borderId="6" xfId="0" applyFill="1" applyBorder="1">
      <alignment vertical="center" wrapText="1"/>
    </xf>
    <xf numFmtId="0" fontId="0" fillId="4" borderId="9" xfId="0" applyFill="1" applyBorder="1">
      <alignment vertical="center" wrapText="1"/>
    </xf>
    <xf numFmtId="168" fontId="0" fillId="4" borderId="8" xfId="0" applyNumberFormat="1" applyFill="1" applyBorder="1">
      <alignment vertical="center" wrapText="1"/>
    </xf>
    <xf numFmtId="167" fontId="0" fillId="4" borderId="4" xfId="0" applyNumberFormat="1" applyFill="1" applyBorder="1">
      <alignment vertical="center" wrapText="1"/>
    </xf>
    <xf numFmtId="168" fontId="0" fillId="0" borderId="0" xfId="2" applyNumberFormat="1" applyFont="1" applyProtection="1">
      <alignment horizontal="right" vertical="center"/>
      <protection locked="0"/>
    </xf>
    <xf numFmtId="168" fontId="0" fillId="0" borderId="0" xfId="0" applyNumberFormat="1">
      <alignment vertical="center" wrapText="1"/>
    </xf>
    <xf numFmtId="166" fontId="7" fillId="4" borderId="3" xfId="0" applyNumberFormat="1" applyFont="1" applyFill="1" applyBorder="1" applyAlignment="1">
      <alignment vertical="center"/>
    </xf>
    <xf numFmtId="44" fontId="7" fillId="4" borderId="3" xfId="0" applyNumberFormat="1" applyFont="1" applyFill="1" applyBorder="1" applyAlignment="1">
      <alignment vertical="center"/>
    </xf>
    <xf numFmtId="0" fontId="0" fillId="0" borderId="0" xfId="0">
      <alignment vertical="center" wrapText="1"/>
    </xf>
    <xf numFmtId="14" fontId="3" fillId="2" borderId="10" xfId="7" applyNumberFormat="1" applyBorder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3" fillId="2" borderId="10" xfId="7" applyBorder="1" applyProtection="1">
      <alignment vertical="center"/>
      <protection locked="0"/>
    </xf>
    <xf numFmtId="0" fontId="8" fillId="4" borderId="0" xfId="0" applyNumberFormat="1" applyFont="1" applyFill="1">
      <alignment vertical="center" wrapText="1"/>
    </xf>
  </cellXfs>
  <cellStyles count="15">
    <cellStyle name="Encabezado 1" xfId="4" builtinId="16" customBuiltin="1"/>
    <cellStyle name="Encabezado 4" xfId="9" builtinId="19" customBuiltin="1"/>
    <cellStyle name="Entrada" xfId="7" builtinId="20" customBuiltin="1"/>
    <cellStyle name="Fecha" xfId="10" xr:uid="{00000000-0005-0000-0000-000004000000}"/>
    <cellStyle name="Millares" xfId="1" builtinId="3" customBuiltin="1"/>
    <cellStyle name="Millares [0]" xfId="8" builtinId="6" customBuiltin="1"/>
    <cellStyle name="Moneda" xfId="2" builtinId="4" customBuiltin="1"/>
    <cellStyle name="Moneda [0]" xfId="11" builtinId="7" customBuiltin="1"/>
    <cellStyle name="Normal" xfId="0" builtinId="0" customBuiltin="1"/>
    <cellStyle name="Porcentaje" xfId="14" builtinId="5"/>
    <cellStyle name="Salida" xfId="12" builtinId="21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3" builtinId="25" customBuiltin="1"/>
  </cellStyles>
  <dxfs count="5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8" formatCode="_-* #,##0.00\ [$€-C0A]_-;\-* #,##0.00\ [$€-C0A]_-;_-* &quot;-&quot;??\ [$€-C0A]_-;_-@_-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</border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8" formatCode="_-* #,##0.00\ [$€-C0A]_-;\-* #,##0.00\ [$€-C0A]_-;_-* &quot;-&quot;??\ [$€-C0A]_-;_-@_-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8" formatCode="_-* #,##0.00\ [$€-C0A]_-;\-* #,##0.00\ [$€-C0A]_-;_-* &quot;-&quot;??\ [$€-C0A]_-;_-@_-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protection locked="1" hidden="0"/>
    </dxf>
    <dxf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</border>
    </dxf>
    <dxf>
      <numFmt numFmtId="167" formatCode="#,##0.00\ [$€-C0A];[Red]#,##0.00\ [$€-C0A]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8" formatCode="_-* #,##0.00\ [$€-C0A]_-;\-* #,##0.00\ [$€-C0A]_-;_-* &quot;-&quot;??\ [$€-C0A]_-;_-@_-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protection locked="1" hidden="0"/>
    </dxf>
    <dxf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167" formatCode="#,##0.00\ [$€-C0A];[Red]#,##0.00\ [$€-C0A]"/>
      <fill>
        <patternFill patternType="solid">
          <fgColor indexed="64"/>
          <bgColor theme="3" tint="0.3999755851924192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protection locked="1" hidden="0"/>
    </dxf>
    <dxf>
      <protection locked="1" hidden="0"/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 val="0"/>
        <color theme="4" tint="-0.499984740745262"/>
      </font>
      <fill>
        <patternFill patternType="solid">
          <fgColor theme="4"/>
          <bgColor theme="4" tint="0.39994506668294322"/>
        </patternFill>
      </fill>
      <border>
        <top style="thick">
          <color theme="0"/>
        </top>
      </border>
    </dxf>
    <dxf>
      <font>
        <b/>
        <i val="0"/>
        <color theme="4" tint="-0.499984740745262"/>
      </font>
      <fill>
        <patternFill patternType="solid">
          <fgColor theme="4"/>
          <bgColor theme="4" tint="0.79998168889431442"/>
        </patternFill>
      </fill>
      <border>
        <bottom style="thick">
          <color theme="0"/>
        </bottom>
      </border>
    </dxf>
    <dxf>
      <font>
        <color theme="4" tint="-0.499984740745262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Registro de gastos de viaje de negocios" defaultPivotStyle="PivotStyleLight16">
    <tableStyle name="Registro de gastos de viaje de negocios" pivot="0" count="7" xr9:uid="{00000000-0011-0000-FFFF-FFFF00000000}">
      <tableStyleElement type="wholeTable" dxfId="57"/>
      <tableStyleElement type="headerRow" dxfId="56"/>
      <tableStyleElement type="totalRow" dxfId="55"/>
      <tableStyleElement type="firstColumn" dxfId="54"/>
      <tableStyleElement type="lastColumn" dxfId="53"/>
      <tableStyleElement type="firstRowStripe" dxfId="52"/>
      <tableStyleElement type="firstColumnStripe" dxfId="5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B3C6118-1E13-448C-9145-0D77B7EDE6DD}" name="Calculadora57" displayName="Calculadora57" ref="B6:D13" totalsRowShown="0" headerRowDxfId="50" dataDxfId="49" totalsRowDxfId="48">
  <tableColumns count="3">
    <tableColumn id="1" xr3:uid="{5B41D8FC-49AB-4EEF-A573-5DDEA802C4EF}" name="IDENTIFICADOR DE PRODUCTO" dataDxfId="47" totalsRowDxfId="46"/>
    <tableColumn id="2" xr3:uid="{2836AE73-E4C8-45F5-8D24-7EB1627D61B4}" name="Porcentaje" dataDxfId="45" totalsRowDxfId="44"/>
    <tableColumn id="6" xr3:uid="{04C56342-4E44-4706-86E5-E051564E0B71}" name="PRECIO TOTAL" dataDxfId="43" totalsRowDxfId="42">
      <calculatedColumnFormula>#REF!</calculatedColumnFormula>
    </tableColumn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BCDE62F-0D48-4509-A05A-028F431FD68C}" name="Calculadora42" displayName="Calculadora42" ref="B6:H8" totalsRowShown="0" headerRowDxfId="41" dataDxfId="40" totalsRowDxfId="39">
  <tableColumns count="7">
    <tableColumn id="1" xr3:uid="{6713FD8C-6359-4E0B-932A-356911F867E7}" name="IDENTIFICADOR DE PRODUCTO" dataDxfId="38" totalsRowDxfId="37"/>
    <tableColumn id="3" xr3:uid="{5CB05BBF-DF6E-41F7-A0B0-E91D125B8C9F}" name="DENOMINACIÓN" dataDxfId="36" totalsRowDxfId="35"/>
    <tableColumn id="2" xr3:uid="{536B7A8E-33B9-476F-A6BA-037412B511DE}" name="UNIDADES" dataDxfId="34" totalsRowDxfId="33"/>
    <tableColumn id="4" xr3:uid="{58A6928B-9AEA-449E-A0D6-9E13BBFF2954}" name="PRECIO VENTA PUBLICO (PVP)" dataDxfId="0" totalsRowDxfId="32" dataCellStyle="Moneda">
      <calculatedColumnFormula>IF(E7&lt;=H7, TRUE, FALSE)</calculatedColumnFormula>
    </tableColumn>
    <tableColumn id="5" xr3:uid="{D5DE11A8-3151-4B8E-A20F-FBFD5A66950E}" name="DESCUENTO APLICADO (%)" dataDxfId="31" totalsRowDxfId="30"/>
    <tableColumn id="6" xr3:uid="{BC37049D-1B22-4A1E-A4C9-9A05DB8BBDAE}" name="PRECIO TOTAL" dataDxfId="29" totalsRowDxfId="28" dataCellStyle="Moneda"/>
    <tableColumn id="7" xr3:uid="{98306134-7CD1-41AC-9933-9E8709631C0E}" name="PRECIO UNITARIO MÁXIMO" dataDxfId="27" totalsRowDxfId="26">
      <calculatedColumnFormula>SUM(H6:H6)</calculatedColumnFormula>
    </tableColumn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8E63C0F-86AF-44B1-BC54-7CF00CA37056}" name="Calculadora3" displayName="Calculadora3" ref="B6:L32" totalsRowShown="0" headerRowDxfId="25" dataDxfId="24" totalsRowDxfId="23">
  <tableColumns count="11">
    <tableColumn id="1" xr3:uid="{220492BA-F19C-4B0A-B8C1-12240889BC48}" name="IDENTIFICADOR DE PRODUCTO" dataDxfId="22" totalsRowDxfId="21"/>
    <tableColumn id="3" xr3:uid="{273BF3AA-3A06-4966-A090-850BDD284255}" name="DENOMINACIÓN" dataDxfId="20" totalsRowDxfId="19"/>
    <tableColumn id="11" xr3:uid="{61785B4C-727B-48E1-8D26-64E0E4662BA5}" name="TIPO SOPORTE" dataDxfId="18" totalsRowDxfId="17"/>
    <tableColumn id="10" xr3:uid="{3203F715-C6CF-4C6C-A3D3-B68CFB2D2970}" name="UNIDADES/AÑO" dataDxfId="16" totalsRowDxfId="15"/>
    <tableColumn id="2" xr3:uid="{6ACA272C-8D6B-49D9-86E5-9A3CE5B01589}" name="UNIDADES TOTAL (4 AÑOS)" dataDxfId="14" totalsRowDxfId="13"/>
    <tableColumn id="8" xr3:uid="{3CB445A0-687D-4C1C-A4CD-731229B3C29C}" name="FECHA INICIO SOPORTE" dataDxfId="12" totalsRowDxfId="11"/>
    <tableColumn id="7" xr3:uid="{F157F183-744C-4FF2-9080-F984361C235E}" name="FECHA FIN DE SOPORTE" dataDxfId="10" totalsRowDxfId="9"/>
    <tableColumn id="4" xr3:uid="{8405D207-4B8C-4782-A4EF-6304D2F713F9}" name="PRECIO UNITARIO VENTA PUBLICO (PVP)" dataDxfId="8" totalsRowDxfId="7"/>
    <tableColumn id="5" xr3:uid="{73F0923A-4144-4D87-8C78-0FFE3410A890}" name="DESCUENTO APLICADO (%)" dataDxfId="6" totalsRowDxfId="5" dataCellStyle="Porcentaje"/>
    <tableColumn id="6" xr3:uid="{03F8CE1B-D4D3-47DF-B030-309660A01084}" name="PRECIO TOTAL" dataDxfId="4" totalsRowDxfId="3"/>
    <tableColumn id="9" xr3:uid="{8806CDB7-3D50-406F-990A-56804E44F7ED}" name="PRECIO UNITARIO MÁXIMO" dataDxfId="2" totalsRowDxfId="1"/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ravel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15648-F0F0-4DB5-8F6A-5D3FE4ED93C9}">
  <sheetPr>
    <tabColor theme="4"/>
  </sheetPr>
  <dimension ref="B1:M13"/>
  <sheetViews>
    <sheetView showGridLines="0" tabSelected="1" zoomScale="90" zoomScaleNormal="90" workbookViewId="0">
      <selection activeCell="C9" sqref="C9"/>
    </sheetView>
  </sheetViews>
  <sheetFormatPr baseColWidth="10" defaultColWidth="9.140625" defaultRowHeight="30" customHeight="1" x14ac:dyDescent="0.25"/>
  <cols>
    <col min="1" max="1" width="2.5703125" customWidth="1"/>
    <col min="2" max="2" width="53.5703125" customWidth="1"/>
    <col min="3" max="3" width="49.28515625" customWidth="1"/>
    <col min="4" max="4" width="27.85546875" bestFit="1" customWidth="1"/>
    <col min="5" max="6" width="27.85546875" customWidth="1"/>
    <col min="7" max="7" width="24.85546875" bestFit="1" customWidth="1"/>
    <col min="8" max="8" width="13.42578125" bestFit="1" customWidth="1"/>
    <col min="9" max="9" width="21.5703125" customWidth="1"/>
    <col min="10" max="13" width="15.5703125" customWidth="1"/>
    <col min="14" max="14" width="2.5703125" customWidth="1"/>
  </cols>
  <sheetData>
    <row r="1" spans="2:13" ht="59.25" customHeight="1" x14ac:dyDescent="0.25">
      <c r="C1" s="9" t="s">
        <v>16</v>
      </c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2:13" ht="15" customHeight="1" x14ac:dyDescent="0.25">
      <c r="B2" s="11" t="s">
        <v>0</v>
      </c>
      <c r="C2" s="2"/>
    </row>
    <row r="3" spans="2:13" ht="15" customHeight="1" x14ac:dyDescent="0.25">
      <c r="B3" s="11" t="s">
        <v>1</v>
      </c>
      <c r="C3" s="6"/>
    </row>
    <row r="4" spans="2:13" ht="15" customHeight="1" x14ac:dyDescent="0.25">
      <c r="C4" s="31"/>
      <c r="D4" s="31"/>
      <c r="E4" s="31"/>
      <c r="F4" s="31"/>
      <c r="G4" s="31"/>
    </row>
    <row r="5" spans="2:13" ht="15" customHeight="1" x14ac:dyDescent="0.25"/>
    <row r="6" spans="2:13" ht="34.5" customHeight="1" x14ac:dyDescent="0.25">
      <c r="B6" s="12" t="s">
        <v>3</v>
      </c>
      <c r="C6" s="12" t="s">
        <v>46</v>
      </c>
      <c r="D6" t="s">
        <v>7</v>
      </c>
    </row>
    <row r="7" spans="2:13" ht="30" customHeight="1" x14ac:dyDescent="0.25">
      <c r="B7" t="s">
        <v>13</v>
      </c>
      <c r="C7" s="12" t="s">
        <v>47</v>
      </c>
      <c r="D7" s="13">
        <f>'ANEXO I - COSTE ADQUISICIÓN'!G8</f>
        <v>0</v>
      </c>
    </row>
    <row r="8" spans="2:13" ht="30" customHeight="1" x14ac:dyDescent="0.25">
      <c r="B8" t="s">
        <v>48</v>
      </c>
      <c r="C8" s="12" t="s">
        <v>47</v>
      </c>
      <c r="D8" s="13">
        <f>'ANEXO II - SOPORTE DE MTO'!K32</f>
        <v>0</v>
      </c>
    </row>
    <row r="9" spans="2:13" ht="30" customHeight="1" x14ac:dyDescent="0.25">
      <c r="B9" s="14" t="s">
        <v>49</v>
      </c>
      <c r="C9" s="20">
        <v>0.09</v>
      </c>
      <c r="D9" s="13">
        <f>(D7+D8)*Calculadora57[[#This Row],[Porcentaje]]</f>
        <v>0</v>
      </c>
    </row>
    <row r="10" spans="2:13" ht="30" customHeight="1" x14ac:dyDescent="0.25">
      <c r="B10" s="14" t="s">
        <v>50</v>
      </c>
      <c r="C10" s="20">
        <v>0.06</v>
      </c>
      <c r="D10" s="13">
        <f>(D7+D8)*Calculadora57[[#This Row],[Porcentaje]]</f>
        <v>0</v>
      </c>
    </row>
    <row r="11" spans="2:13" ht="30" customHeight="1" x14ac:dyDescent="0.25">
      <c r="B11" s="15" t="s">
        <v>14</v>
      </c>
      <c r="C11" s="16"/>
      <c r="D11" s="17">
        <f>D7+D8+D9+D10</f>
        <v>0</v>
      </c>
    </row>
    <row r="12" spans="2:13" ht="30" customHeight="1" x14ac:dyDescent="0.25">
      <c r="B12" s="18" t="s">
        <v>9</v>
      </c>
      <c r="C12" s="16"/>
      <c r="D12" s="19">
        <f>D11*0.21</f>
        <v>0</v>
      </c>
    </row>
    <row r="13" spans="2:13" ht="30" customHeight="1" x14ac:dyDescent="0.25">
      <c r="B13" s="8" t="s">
        <v>15</v>
      </c>
      <c r="C13" s="16"/>
      <c r="D13" s="17">
        <f>D11+D12</f>
        <v>0</v>
      </c>
    </row>
  </sheetData>
  <sheetProtection algorithmName="SHA-512" hashValue="gyrUVrQY1njSaTCTweyWrBW/ym9eNnS+rtWhKSIgbCT5cIxYRsfRGY+v+0/5avOQIrFqjILdCAEf7F56Yxuc8g==" saltValue="DuivjrPnWAoG2N1ntXWsjw==" spinCount="100000" sheet="1" objects="1" scenarios="1" selectLockedCells="1"/>
  <protectedRanges>
    <protectedRange sqref="C2:C3" name="Rango1"/>
    <protectedRange sqref="C9:C10" name="Rango2_1"/>
  </protectedRanges>
  <mergeCells count="1">
    <mergeCell ref="C4:G4"/>
  </mergeCells>
  <dataValidations count="1">
    <dataValidation allowBlank="1" showErrorMessage="1" sqref="A1:XFD1048576" xr:uid="{A22E7320-93F8-424B-8F1C-81D4DEB323D0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5DC16-2476-4BE4-A5CD-82EEBBCEB200}">
  <sheetPr>
    <tabColor theme="4"/>
  </sheetPr>
  <dimension ref="B1:J8"/>
  <sheetViews>
    <sheetView showGridLines="0" workbookViewId="0">
      <selection activeCell="E7" sqref="E7"/>
    </sheetView>
  </sheetViews>
  <sheetFormatPr baseColWidth="10" defaultColWidth="9.140625" defaultRowHeight="30" customHeight="1" x14ac:dyDescent="0.25"/>
  <cols>
    <col min="1" max="1" width="2.5703125" customWidth="1"/>
    <col min="2" max="2" width="28.42578125" bestFit="1" customWidth="1"/>
    <col min="3" max="3" width="62" customWidth="1"/>
    <col min="4" max="4" width="27.85546875" bestFit="1" customWidth="1"/>
    <col min="5" max="5" width="24.85546875" bestFit="1" customWidth="1"/>
    <col min="6" max="6" width="13.42578125" bestFit="1" customWidth="1"/>
    <col min="7" max="7" width="23.140625" customWidth="1"/>
    <col min="8" max="8" width="16.85546875" bestFit="1" customWidth="1"/>
    <col min="9" max="10" width="15.5703125" customWidth="1"/>
    <col min="11" max="11" width="2.5703125" customWidth="1"/>
  </cols>
  <sheetData>
    <row r="1" spans="2:10" ht="59.25" customHeight="1" x14ac:dyDescent="0.25">
      <c r="C1" s="9" t="s">
        <v>2</v>
      </c>
      <c r="D1" s="10"/>
      <c r="E1" s="10"/>
      <c r="F1" s="10"/>
      <c r="G1" s="10"/>
      <c r="H1" s="10"/>
      <c r="I1" s="10"/>
      <c r="J1" s="10"/>
    </row>
    <row r="2" spans="2:10" ht="15" customHeight="1" x14ac:dyDescent="0.25">
      <c r="B2" s="11" t="s">
        <v>0</v>
      </c>
      <c r="C2" s="2"/>
    </row>
    <row r="3" spans="2:10" ht="15" customHeight="1" x14ac:dyDescent="0.25">
      <c r="B3" s="11" t="s">
        <v>1</v>
      </c>
      <c r="C3" s="6"/>
    </row>
    <row r="4" spans="2:10" ht="15" customHeight="1" x14ac:dyDescent="0.25">
      <c r="C4" s="31"/>
      <c r="D4" s="31"/>
      <c r="E4" s="31"/>
    </row>
    <row r="5" spans="2:10" ht="15" customHeight="1" x14ac:dyDescent="0.25"/>
    <row r="6" spans="2:10" ht="34.5" customHeight="1" x14ac:dyDescent="0.25">
      <c r="B6" s="12" t="s">
        <v>3</v>
      </c>
      <c r="C6" s="12" t="s">
        <v>4</v>
      </c>
      <c r="D6" s="12" t="s">
        <v>8</v>
      </c>
      <c r="E6" s="12" t="s">
        <v>5</v>
      </c>
      <c r="F6" s="12" t="s">
        <v>6</v>
      </c>
      <c r="G6" s="12" t="s">
        <v>7</v>
      </c>
      <c r="H6" s="12" t="s">
        <v>52</v>
      </c>
    </row>
    <row r="7" spans="2:10" ht="30" customHeight="1" x14ac:dyDescent="0.25">
      <c r="B7" s="1"/>
      <c r="C7" t="s">
        <v>51</v>
      </c>
      <c r="D7" s="22">
        <v>30</v>
      </c>
      <c r="E7" s="27">
        <v>0</v>
      </c>
      <c r="F7" s="5">
        <v>0</v>
      </c>
      <c r="G7" s="7">
        <f>Calculadora42[[#This Row],[UNIDADES]]*Calculadora42[[#This Row],[PRECIO VENTA PUBLICO (PVP)]]*(1-Calculadora42[[#This Row],[DESCUENTO APLICADO (%)]])</f>
        <v>0</v>
      </c>
      <c r="H7" s="27">
        <v>1199.46</v>
      </c>
    </row>
    <row r="8" spans="2:10" ht="30" customHeight="1" x14ac:dyDescent="0.25">
      <c r="B8" s="21" t="s">
        <v>44</v>
      </c>
      <c r="C8" s="23"/>
      <c r="D8" s="24"/>
      <c r="E8" s="25"/>
      <c r="F8" s="26"/>
      <c r="G8" s="19">
        <f>SUM(G7:G7)</f>
        <v>0</v>
      </c>
      <c r="H8" s="35"/>
    </row>
  </sheetData>
  <sheetProtection algorithmName="SHA-512" hashValue="6Z9A3P2+e0PMJbVK5pJ2WuFkF5fEWo0MlZrZPWlGh4d1NRidMS7SThdtu8JjOepwHbA70MH5vSXl520ZzaQ5KA==" saltValue="q+DoMNsJXnWwuPEqz4detg==" spinCount="100000" sheet="1" selectLockedCells="1"/>
  <protectedRanges>
    <protectedRange sqref="E7 H7" name="Rango3"/>
    <protectedRange sqref="B7" name="Rango2"/>
    <protectedRange sqref="C2:C3" name="Rango1"/>
    <protectedRange sqref="F7" name="Rango3_1"/>
  </protectedRanges>
  <mergeCells count="1">
    <mergeCell ref="C4:E4"/>
  </mergeCells>
  <dataValidations count="3">
    <dataValidation allowBlank="1" showErrorMessage="1" sqref="A1:D1048576 E1:E6 E8:E1048576 F1:G1048576 I1:XFD1048576 H1:H6 H8:H1048576" xr:uid="{3129D26F-91E6-46EB-ACE7-44D918325327}"/>
    <dataValidation allowBlank="1" showErrorMessage="1" sqref="H7" xr:uid="{275274A6-32F7-4889-A5FC-FDAF6BDD3827}"/>
    <dataValidation type="custom" allowBlank="1" showErrorMessage="1" sqref="E7" xr:uid="{D37C021E-34A3-4054-8EE8-57C1A96D6A1D}">
      <formula1>IF(E7&lt;=H7,TRUE,FALSE)</formula1>
    </dataValidation>
  </dataValidations>
  <pageMargins left="0.7" right="0.7" top="0.75" bottom="0.75" header="0.3" footer="0.3"/>
  <ignoredErrors>
    <ignoredError sqref="H7:H8 E8" calculatedColumn="1"/>
  </ignoredErrors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5394F-F95E-41F9-84D5-EBD74AC36C21}">
  <sheetPr>
    <tabColor theme="4"/>
  </sheetPr>
  <dimension ref="B1:O32"/>
  <sheetViews>
    <sheetView showGridLines="0" zoomScale="85" zoomScaleNormal="85" workbookViewId="0">
      <selection activeCell="C2" sqref="C2:D2"/>
    </sheetView>
  </sheetViews>
  <sheetFormatPr baseColWidth="10" defaultColWidth="9.140625" defaultRowHeight="30" customHeight="1" x14ac:dyDescent="0.25"/>
  <cols>
    <col min="1" max="1" width="2.5703125" customWidth="1"/>
    <col min="2" max="2" width="28.42578125" bestFit="1" customWidth="1"/>
    <col min="3" max="3" width="62.42578125" bestFit="1" customWidth="1"/>
    <col min="4" max="4" width="17.5703125" customWidth="1"/>
    <col min="5" max="5" width="17.28515625" customWidth="1"/>
    <col min="6" max="8" width="27.85546875" customWidth="1"/>
    <col min="9" max="9" width="24.85546875" bestFit="1" customWidth="1"/>
    <col min="10" max="10" width="13.42578125" bestFit="1" customWidth="1"/>
    <col min="11" max="11" width="21.5703125" customWidth="1"/>
    <col min="12" max="12" width="23.5703125" customWidth="1"/>
    <col min="13" max="15" width="15.5703125" customWidth="1"/>
    <col min="16" max="16" width="2.5703125" customWidth="1"/>
  </cols>
  <sheetData>
    <row r="1" spans="2:15" ht="59.25" customHeight="1" x14ac:dyDescent="0.25">
      <c r="C1" s="9" t="s">
        <v>10</v>
      </c>
      <c r="D1" s="9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2:15" ht="15" customHeight="1" x14ac:dyDescent="0.25">
      <c r="B2" s="11" t="s">
        <v>0</v>
      </c>
      <c r="C2" s="34"/>
      <c r="D2" s="33"/>
    </row>
    <row r="3" spans="2:15" ht="15" customHeight="1" x14ac:dyDescent="0.25">
      <c r="B3" s="11" t="s">
        <v>1</v>
      </c>
      <c r="C3" s="32"/>
      <c r="D3" s="33"/>
    </row>
    <row r="4" spans="2:15" ht="15" customHeight="1" x14ac:dyDescent="0.25">
      <c r="C4" s="31"/>
      <c r="D4" s="31"/>
      <c r="E4" s="31"/>
      <c r="F4" s="31"/>
      <c r="G4" s="31"/>
      <c r="H4" s="31"/>
      <c r="I4" s="31"/>
    </row>
    <row r="5" spans="2:15" ht="15" customHeight="1" x14ac:dyDescent="0.25"/>
    <row r="6" spans="2:15" ht="34.5" customHeight="1" x14ac:dyDescent="0.25">
      <c r="B6" s="12" t="s">
        <v>3</v>
      </c>
      <c r="C6" s="12" t="s">
        <v>4</v>
      </c>
      <c r="D6" s="12" t="s">
        <v>39</v>
      </c>
      <c r="E6" s="12" t="s">
        <v>42</v>
      </c>
      <c r="F6" s="12" t="s">
        <v>45</v>
      </c>
      <c r="G6" s="12" t="s">
        <v>11</v>
      </c>
      <c r="H6" s="12" t="s">
        <v>12</v>
      </c>
      <c r="I6" s="12" t="s">
        <v>43</v>
      </c>
      <c r="J6" s="12" t="s">
        <v>6</v>
      </c>
      <c r="K6" s="12" t="s">
        <v>7</v>
      </c>
      <c r="L6" s="12" t="s">
        <v>52</v>
      </c>
    </row>
    <row r="7" spans="2:15" ht="30" customHeight="1" x14ac:dyDescent="0.25">
      <c r="B7" s="1"/>
      <c r="C7" t="s">
        <v>17</v>
      </c>
      <c r="D7" s="12" t="s">
        <v>40</v>
      </c>
      <c r="E7" s="12">
        <v>2</v>
      </c>
      <c r="F7" s="12">
        <f>Calculadora3[[#This Row],[UNIDADES/AÑO]]*4</f>
        <v>8</v>
      </c>
      <c r="G7" s="4"/>
      <c r="H7" s="4"/>
      <c r="I7" s="27">
        <v>0</v>
      </c>
      <c r="J7" s="5">
        <v>0</v>
      </c>
      <c r="K7" s="28">
        <f>Calculadora3[[#This Row],[UNIDADES TOTAL (4 AÑOS)]]*Calculadora3[[#This Row],[PRECIO UNITARIO VENTA PUBLICO (PVP)]]*(1-Calculadora3[[#This Row],[DESCUENTO APLICADO (%)]])</f>
        <v>0</v>
      </c>
      <c r="L7" s="7">
        <v>130</v>
      </c>
    </row>
    <row r="8" spans="2:15" ht="30" customHeight="1" x14ac:dyDescent="0.25">
      <c r="B8" s="1"/>
      <c r="C8" t="s">
        <v>18</v>
      </c>
      <c r="D8" s="12" t="s">
        <v>41</v>
      </c>
      <c r="E8" s="12">
        <v>1</v>
      </c>
      <c r="F8" s="12">
        <f>Calculadora3[[#This Row],[UNIDADES/AÑO]]*4</f>
        <v>4</v>
      </c>
      <c r="G8" s="4"/>
      <c r="H8" s="4"/>
      <c r="I8" s="27">
        <v>0</v>
      </c>
      <c r="J8" s="5">
        <v>0</v>
      </c>
      <c r="K8" s="28">
        <f>Calculadora3[[#This Row],[UNIDADES TOTAL (4 AÑOS)]]*Calculadora3[[#This Row],[PRECIO UNITARIO VENTA PUBLICO (PVP)]]*(1-Calculadora3[[#This Row],[DESCUENTO APLICADO (%)]])</f>
        <v>0</v>
      </c>
      <c r="L8" s="7">
        <v>128.41999999999999</v>
      </c>
    </row>
    <row r="9" spans="2:15" ht="30" customHeight="1" x14ac:dyDescent="0.25">
      <c r="B9" s="1"/>
      <c r="C9" t="s">
        <v>19</v>
      </c>
      <c r="D9" s="12" t="s">
        <v>40</v>
      </c>
      <c r="E9" s="12">
        <v>5</v>
      </c>
      <c r="F9" s="12">
        <f>Calculadora3[[#This Row],[UNIDADES/AÑO]]*4</f>
        <v>20</v>
      </c>
      <c r="G9" s="4"/>
      <c r="H9" s="4"/>
      <c r="I9" s="27">
        <v>0</v>
      </c>
      <c r="J9" s="5">
        <v>0</v>
      </c>
      <c r="K9" s="28">
        <f>Calculadora3[[#This Row],[UNIDADES TOTAL (4 AÑOS)]]*Calculadora3[[#This Row],[PRECIO UNITARIO VENTA PUBLICO (PVP)]]*(1-Calculadora3[[#This Row],[DESCUENTO APLICADO (%)]])</f>
        <v>0</v>
      </c>
      <c r="L9" s="7">
        <v>100</v>
      </c>
    </row>
    <row r="10" spans="2:15" ht="30" customHeight="1" x14ac:dyDescent="0.25">
      <c r="B10" s="1"/>
      <c r="C10" t="s">
        <v>20</v>
      </c>
      <c r="D10" s="12" t="s">
        <v>40</v>
      </c>
      <c r="E10" s="12">
        <v>4</v>
      </c>
      <c r="F10" s="12">
        <f>Calculadora3[[#This Row],[UNIDADES/AÑO]]*4</f>
        <v>16</v>
      </c>
      <c r="G10" s="4"/>
      <c r="H10" s="4"/>
      <c r="I10" s="27">
        <v>0</v>
      </c>
      <c r="J10" s="5">
        <v>0</v>
      </c>
      <c r="K10" s="28">
        <f>Calculadora3[[#This Row],[UNIDADES TOTAL (4 AÑOS)]]*Calculadora3[[#This Row],[PRECIO UNITARIO VENTA PUBLICO (PVP)]]*(1-Calculadora3[[#This Row],[DESCUENTO APLICADO (%)]])</f>
        <v>0</v>
      </c>
      <c r="L10" s="7">
        <v>120</v>
      </c>
    </row>
    <row r="11" spans="2:15" ht="30" customHeight="1" x14ac:dyDescent="0.25">
      <c r="B11" s="3"/>
      <c r="C11" t="s">
        <v>20</v>
      </c>
      <c r="D11" s="12" t="s">
        <v>41</v>
      </c>
      <c r="E11" s="12">
        <v>2</v>
      </c>
      <c r="F11" s="12">
        <f>Calculadora3[[#This Row],[UNIDADES/AÑO]]*4</f>
        <v>8</v>
      </c>
      <c r="G11" s="4"/>
      <c r="H11" s="4"/>
      <c r="I11" s="27">
        <v>0</v>
      </c>
      <c r="J11" s="5">
        <v>0</v>
      </c>
      <c r="K11" s="28">
        <f>Calculadora3[[#This Row],[UNIDADES TOTAL (4 AÑOS)]]*Calculadora3[[#This Row],[PRECIO UNITARIO VENTA PUBLICO (PVP)]]*(1-Calculadora3[[#This Row],[DESCUENTO APLICADO (%)]])</f>
        <v>0</v>
      </c>
      <c r="L11" s="27">
        <v>170</v>
      </c>
    </row>
    <row r="12" spans="2:15" ht="30" customHeight="1" x14ac:dyDescent="0.25">
      <c r="B12" s="3"/>
      <c r="C12" t="s">
        <v>21</v>
      </c>
      <c r="D12" s="12" t="s">
        <v>40</v>
      </c>
      <c r="E12" s="12">
        <v>4</v>
      </c>
      <c r="F12" s="12">
        <f>Calculadora3[[#This Row],[UNIDADES/AÑO]]*4</f>
        <v>16</v>
      </c>
      <c r="G12" s="4"/>
      <c r="H12" s="4"/>
      <c r="I12" s="27">
        <v>0</v>
      </c>
      <c r="J12" s="5">
        <v>0</v>
      </c>
      <c r="K12" s="28">
        <f>Calculadora3[[#This Row],[UNIDADES TOTAL (4 AÑOS)]]*Calculadora3[[#This Row],[PRECIO UNITARIO VENTA PUBLICO (PVP)]]*(1-Calculadora3[[#This Row],[DESCUENTO APLICADO (%)]])</f>
        <v>0</v>
      </c>
      <c r="L12" s="7">
        <v>130</v>
      </c>
    </row>
    <row r="13" spans="2:15" ht="30" customHeight="1" x14ac:dyDescent="0.25">
      <c r="B13" s="3"/>
      <c r="C13" t="s">
        <v>22</v>
      </c>
      <c r="D13" s="12" t="s">
        <v>40</v>
      </c>
      <c r="E13" s="12">
        <v>1</v>
      </c>
      <c r="F13" s="12">
        <f>Calculadora3[[#This Row],[UNIDADES/AÑO]]*4</f>
        <v>4</v>
      </c>
      <c r="G13" s="4"/>
      <c r="H13" s="4"/>
      <c r="I13" s="27">
        <v>0</v>
      </c>
      <c r="J13" s="5">
        <v>0</v>
      </c>
      <c r="K13" s="28">
        <f>Calculadora3[[#This Row],[UNIDADES TOTAL (4 AÑOS)]]*Calculadora3[[#This Row],[PRECIO UNITARIO VENTA PUBLICO (PVP)]]*(1-Calculadora3[[#This Row],[DESCUENTO APLICADO (%)]])</f>
        <v>0</v>
      </c>
      <c r="L13" s="7">
        <v>130</v>
      </c>
    </row>
    <row r="14" spans="2:15" ht="30" customHeight="1" x14ac:dyDescent="0.25">
      <c r="B14" s="3"/>
      <c r="C14" t="s">
        <v>23</v>
      </c>
      <c r="D14" s="12" t="s">
        <v>40</v>
      </c>
      <c r="E14" s="12">
        <v>10</v>
      </c>
      <c r="F14" s="12">
        <f>Calculadora3[[#This Row],[UNIDADES/AÑO]]*4</f>
        <v>40</v>
      </c>
      <c r="G14" s="4"/>
      <c r="H14" s="4"/>
      <c r="I14" s="27">
        <v>0</v>
      </c>
      <c r="J14" s="5">
        <v>0</v>
      </c>
      <c r="K14" s="28">
        <f>Calculadora3[[#This Row],[UNIDADES TOTAL (4 AÑOS)]]*Calculadora3[[#This Row],[PRECIO UNITARIO VENTA PUBLICO (PVP)]]*(1-Calculadora3[[#This Row],[DESCUENTO APLICADO (%)]])</f>
        <v>0</v>
      </c>
      <c r="L14" s="7">
        <v>130</v>
      </c>
    </row>
    <row r="15" spans="2:15" ht="30" customHeight="1" x14ac:dyDescent="0.25">
      <c r="B15" s="3"/>
      <c r="C15" t="s">
        <v>23</v>
      </c>
      <c r="D15" s="12" t="s">
        <v>41</v>
      </c>
      <c r="E15" s="12">
        <v>19</v>
      </c>
      <c r="F15" s="12">
        <f>Calculadora3[[#This Row],[UNIDADES/AÑO]]*4</f>
        <v>76</v>
      </c>
      <c r="G15" s="4"/>
      <c r="H15" s="4"/>
      <c r="I15" s="27">
        <v>0</v>
      </c>
      <c r="J15" s="5">
        <v>0</v>
      </c>
      <c r="K15" s="28">
        <f>Calculadora3[[#This Row],[UNIDADES TOTAL (4 AÑOS)]]*Calculadora3[[#This Row],[PRECIO UNITARIO VENTA PUBLICO (PVP)]]*(1-Calculadora3[[#This Row],[DESCUENTO APLICADO (%)]])</f>
        <v>0</v>
      </c>
      <c r="L15" s="7">
        <v>160</v>
      </c>
    </row>
    <row r="16" spans="2:15" ht="30" customHeight="1" x14ac:dyDescent="0.25">
      <c r="B16" s="3"/>
      <c r="C16" t="s">
        <v>24</v>
      </c>
      <c r="D16" s="12" t="s">
        <v>40</v>
      </c>
      <c r="E16" s="12">
        <v>1</v>
      </c>
      <c r="F16" s="12">
        <f>Calculadora3[[#This Row],[UNIDADES/AÑO]]*4</f>
        <v>4</v>
      </c>
      <c r="G16" s="4"/>
      <c r="H16" s="4"/>
      <c r="I16" s="27">
        <v>0</v>
      </c>
      <c r="J16" s="5">
        <v>0</v>
      </c>
      <c r="K16" s="28">
        <f>Calculadora3[[#This Row],[UNIDADES TOTAL (4 AÑOS)]]*Calculadora3[[#This Row],[PRECIO UNITARIO VENTA PUBLICO (PVP)]]*(1-Calculadora3[[#This Row],[DESCUENTO APLICADO (%)]])</f>
        <v>0</v>
      </c>
      <c r="L16" s="7">
        <v>130</v>
      </c>
    </row>
    <row r="17" spans="2:12" ht="30" customHeight="1" x14ac:dyDescent="0.25">
      <c r="B17" s="3"/>
      <c r="C17" t="s">
        <v>25</v>
      </c>
      <c r="D17" s="12" t="s">
        <v>41</v>
      </c>
      <c r="E17" s="12">
        <v>2</v>
      </c>
      <c r="F17" s="12">
        <f>Calculadora3[[#This Row],[UNIDADES/AÑO]]*4</f>
        <v>8</v>
      </c>
      <c r="G17" s="4"/>
      <c r="H17" s="4"/>
      <c r="I17" s="27">
        <v>0</v>
      </c>
      <c r="J17" s="5">
        <v>0</v>
      </c>
      <c r="K17" s="28">
        <f>Calculadora3[[#This Row],[UNIDADES TOTAL (4 AÑOS)]]*Calculadora3[[#This Row],[PRECIO UNITARIO VENTA PUBLICO (PVP)]]*(1-Calculadora3[[#This Row],[DESCUENTO APLICADO (%)]])</f>
        <v>0</v>
      </c>
      <c r="L17" s="7">
        <v>160</v>
      </c>
    </row>
    <row r="18" spans="2:12" ht="30" customHeight="1" x14ac:dyDescent="0.25">
      <c r="B18" s="3"/>
      <c r="C18" t="s">
        <v>26</v>
      </c>
      <c r="D18" s="12" t="s">
        <v>41</v>
      </c>
      <c r="E18" s="12">
        <v>5</v>
      </c>
      <c r="F18" s="12">
        <f>Calculadora3[[#This Row],[UNIDADES/AÑO]]*4</f>
        <v>20</v>
      </c>
      <c r="G18" s="4"/>
      <c r="H18" s="4"/>
      <c r="I18" s="27">
        <v>0</v>
      </c>
      <c r="J18" s="5">
        <v>0</v>
      </c>
      <c r="K18" s="28">
        <f>Calculadora3[[#This Row],[UNIDADES TOTAL (4 AÑOS)]]*Calculadora3[[#This Row],[PRECIO UNITARIO VENTA PUBLICO (PVP)]]*(1-Calculadora3[[#This Row],[DESCUENTO APLICADO (%)]])</f>
        <v>0</v>
      </c>
      <c r="L18" s="7">
        <v>160</v>
      </c>
    </row>
    <row r="19" spans="2:12" ht="30" customHeight="1" x14ac:dyDescent="0.25">
      <c r="B19" s="3"/>
      <c r="C19" t="s">
        <v>27</v>
      </c>
      <c r="D19" s="12" t="s">
        <v>41</v>
      </c>
      <c r="E19" s="12">
        <v>2</v>
      </c>
      <c r="F19" s="12">
        <f>Calculadora3[[#This Row],[UNIDADES/AÑO]]*4</f>
        <v>8</v>
      </c>
      <c r="G19" s="4"/>
      <c r="H19" s="4"/>
      <c r="I19" s="27">
        <v>0</v>
      </c>
      <c r="J19" s="5">
        <v>0</v>
      </c>
      <c r="K19" s="28">
        <f>Calculadora3[[#This Row],[UNIDADES TOTAL (4 AÑOS)]]*Calculadora3[[#This Row],[PRECIO UNITARIO VENTA PUBLICO (PVP)]]*(1-Calculadora3[[#This Row],[DESCUENTO APLICADO (%)]])</f>
        <v>0</v>
      </c>
      <c r="L19" s="7">
        <v>160</v>
      </c>
    </row>
    <row r="20" spans="2:12" ht="30" customHeight="1" x14ac:dyDescent="0.25">
      <c r="B20" s="3"/>
      <c r="C20" t="s">
        <v>28</v>
      </c>
      <c r="D20" s="12" t="s">
        <v>41</v>
      </c>
      <c r="E20" s="12">
        <v>2</v>
      </c>
      <c r="F20" s="12">
        <f>Calculadora3[[#This Row],[UNIDADES/AÑO]]*4</f>
        <v>8</v>
      </c>
      <c r="G20" s="4"/>
      <c r="H20" s="4"/>
      <c r="I20" s="27">
        <v>0</v>
      </c>
      <c r="J20" s="5">
        <v>0</v>
      </c>
      <c r="K20" s="28">
        <f>Calculadora3[[#This Row],[UNIDADES TOTAL (4 AÑOS)]]*Calculadora3[[#This Row],[PRECIO UNITARIO VENTA PUBLICO (PVP)]]*(1-Calculadora3[[#This Row],[DESCUENTO APLICADO (%)]])</f>
        <v>0</v>
      </c>
      <c r="L20" s="7">
        <v>160</v>
      </c>
    </row>
    <row r="21" spans="2:12" ht="30" customHeight="1" x14ac:dyDescent="0.25">
      <c r="B21" s="3"/>
      <c r="C21" t="s">
        <v>29</v>
      </c>
      <c r="D21" s="12" t="s">
        <v>41</v>
      </c>
      <c r="E21" s="12">
        <v>1</v>
      </c>
      <c r="F21" s="12">
        <f>Calculadora3[[#This Row],[UNIDADES/AÑO]]*4</f>
        <v>4</v>
      </c>
      <c r="G21" s="4"/>
      <c r="H21" s="4"/>
      <c r="I21" s="27">
        <v>0</v>
      </c>
      <c r="J21" s="5">
        <v>0</v>
      </c>
      <c r="K21" s="28">
        <f>Calculadora3[[#This Row],[UNIDADES TOTAL (4 AÑOS)]]*Calculadora3[[#This Row],[PRECIO UNITARIO VENTA PUBLICO (PVP)]]*(1-Calculadora3[[#This Row],[DESCUENTO APLICADO (%)]])</f>
        <v>0</v>
      </c>
      <c r="L21" s="7">
        <v>160</v>
      </c>
    </row>
    <row r="22" spans="2:12" ht="30" customHeight="1" x14ac:dyDescent="0.25">
      <c r="B22" s="3"/>
      <c r="C22" t="s">
        <v>30</v>
      </c>
      <c r="D22" s="12" t="s">
        <v>41</v>
      </c>
      <c r="E22" s="12">
        <v>8</v>
      </c>
      <c r="F22" s="12">
        <f>Calculadora3[[#This Row],[UNIDADES/AÑO]]*4</f>
        <v>32</v>
      </c>
      <c r="G22" s="4"/>
      <c r="H22" s="4"/>
      <c r="I22" s="27">
        <v>0</v>
      </c>
      <c r="J22" s="5">
        <v>0</v>
      </c>
      <c r="K22" s="28">
        <f>Calculadora3[[#This Row],[UNIDADES TOTAL (4 AÑOS)]]*Calculadora3[[#This Row],[PRECIO UNITARIO VENTA PUBLICO (PVP)]]*(1-Calculadora3[[#This Row],[DESCUENTO APLICADO (%)]])</f>
        <v>0</v>
      </c>
      <c r="L22" s="7">
        <v>160</v>
      </c>
    </row>
    <row r="23" spans="2:12" ht="30" customHeight="1" x14ac:dyDescent="0.25">
      <c r="B23" s="3"/>
      <c r="C23" t="s">
        <v>31</v>
      </c>
      <c r="D23" s="12" t="s">
        <v>41</v>
      </c>
      <c r="E23" s="12">
        <v>2</v>
      </c>
      <c r="F23" s="12">
        <f>Calculadora3[[#This Row],[UNIDADES/AÑO]]*4</f>
        <v>8</v>
      </c>
      <c r="G23" s="4"/>
      <c r="H23" s="4"/>
      <c r="I23" s="27">
        <v>0</v>
      </c>
      <c r="J23" s="5">
        <v>0</v>
      </c>
      <c r="K23" s="28">
        <f>Calculadora3[[#This Row],[UNIDADES TOTAL (4 AÑOS)]]*Calculadora3[[#This Row],[PRECIO UNITARIO VENTA PUBLICO (PVP)]]*(1-Calculadora3[[#This Row],[DESCUENTO APLICADO (%)]])</f>
        <v>0</v>
      </c>
      <c r="L23" s="7">
        <v>160</v>
      </c>
    </row>
    <row r="24" spans="2:12" ht="30" customHeight="1" x14ac:dyDescent="0.25">
      <c r="B24" s="3"/>
      <c r="C24" t="s">
        <v>32</v>
      </c>
      <c r="D24" s="12" t="s">
        <v>40</v>
      </c>
      <c r="E24" s="12">
        <v>1</v>
      </c>
      <c r="F24" s="12">
        <f>Calculadora3[[#This Row],[UNIDADES/AÑO]]*4</f>
        <v>4</v>
      </c>
      <c r="G24" s="4"/>
      <c r="H24" s="4"/>
      <c r="I24" s="27">
        <v>0</v>
      </c>
      <c r="J24" s="5">
        <v>0</v>
      </c>
      <c r="K24" s="28">
        <f>Calculadora3[[#This Row],[UNIDADES TOTAL (4 AÑOS)]]*Calculadora3[[#This Row],[PRECIO UNITARIO VENTA PUBLICO (PVP)]]*(1-Calculadora3[[#This Row],[DESCUENTO APLICADO (%)]])</f>
        <v>0</v>
      </c>
      <c r="L24" s="7">
        <v>436.5</v>
      </c>
    </row>
    <row r="25" spans="2:12" ht="30" customHeight="1" x14ac:dyDescent="0.25">
      <c r="B25" s="3"/>
      <c r="C25" t="s">
        <v>33</v>
      </c>
      <c r="D25" s="12" t="s">
        <v>40</v>
      </c>
      <c r="E25" s="12">
        <v>1</v>
      </c>
      <c r="F25" s="12">
        <f>Calculadora3[[#This Row],[UNIDADES/AÑO]]*4</f>
        <v>4</v>
      </c>
      <c r="G25" s="4"/>
      <c r="H25" s="4"/>
      <c r="I25" s="27">
        <v>0</v>
      </c>
      <c r="J25" s="5">
        <v>0</v>
      </c>
      <c r="K25" s="28">
        <f>Calculadora3[[#This Row],[UNIDADES TOTAL (4 AÑOS)]]*Calculadora3[[#This Row],[PRECIO UNITARIO VENTA PUBLICO (PVP)]]*(1-Calculadora3[[#This Row],[DESCUENTO APLICADO (%)]])</f>
        <v>0</v>
      </c>
      <c r="L25" s="7">
        <v>1300</v>
      </c>
    </row>
    <row r="26" spans="2:12" ht="30" customHeight="1" x14ac:dyDescent="0.25">
      <c r="B26" s="3"/>
      <c r="C26" t="s">
        <v>34</v>
      </c>
      <c r="D26" s="12" t="s">
        <v>41</v>
      </c>
      <c r="E26" s="12">
        <v>12</v>
      </c>
      <c r="F26" s="12">
        <f>Calculadora3[[#This Row],[UNIDADES/AÑO]]*4</f>
        <v>48</v>
      </c>
      <c r="G26" s="4"/>
      <c r="H26" s="4"/>
      <c r="I26" s="27">
        <v>0</v>
      </c>
      <c r="J26" s="5">
        <v>0</v>
      </c>
      <c r="K26" s="28">
        <f>Calculadora3[[#This Row],[UNIDADES TOTAL (4 AÑOS)]]*Calculadora3[[#This Row],[PRECIO UNITARIO VENTA PUBLICO (PVP)]]*(1-Calculadora3[[#This Row],[DESCUENTO APLICADO (%)]])</f>
        <v>0</v>
      </c>
      <c r="L26" s="7">
        <v>150</v>
      </c>
    </row>
    <row r="27" spans="2:12" ht="30" customHeight="1" x14ac:dyDescent="0.25">
      <c r="B27" s="3"/>
      <c r="C27" t="s">
        <v>35</v>
      </c>
      <c r="D27" s="12" t="s">
        <v>40</v>
      </c>
      <c r="E27" s="12">
        <v>1</v>
      </c>
      <c r="F27" s="12">
        <f>Calculadora3[[#This Row],[UNIDADES/AÑO]]*4</f>
        <v>4</v>
      </c>
      <c r="G27" s="4"/>
      <c r="H27" s="4"/>
      <c r="I27" s="27">
        <v>0</v>
      </c>
      <c r="J27" s="5">
        <v>0</v>
      </c>
      <c r="K27" s="28">
        <f>Calculadora3[[#This Row],[UNIDADES TOTAL (4 AÑOS)]]*Calculadora3[[#This Row],[PRECIO UNITARIO VENTA PUBLICO (PVP)]]*(1-Calculadora3[[#This Row],[DESCUENTO APLICADO (%)]])</f>
        <v>0</v>
      </c>
      <c r="L27" s="7">
        <v>100</v>
      </c>
    </row>
    <row r="28" spans="2:12" ht="30" customHeight="1" x14ac:dyDescent="0.25">
      <c r="B28" s="3"/>
      <c r="C28" t="s">
        <v>36</v>
      </c>
      <c r="D28" s="12" t="s">
        <v>40</v>
      </c>
      <c r="E28" s="12">
        <v>3</v>
      </c>
      <c r="F28" s="12">
        <f>Calculadora3[[#This Row],[UNIDADES/AÑO]]*4</f>
        <v>12</v>
      </c>
      <c r="G28" s="4"/>
      <c r="H28" s="4"/>
      <c r="I28" s="27">
        <v>0</v>
      </c>
      <c r="J28" s="5">
        <v>0</v>
      </c>
      <c r="K28" s="28">
        <f>Calculadora3[[#This Row],[UNIDADES TOTAL (4 AÑOS)]]*Calculadora3[[#This Row],[PRECIO UNITARIO VENTA PUBLICO (PVP)]]*(1-Calculadora3[[#This Row],[DESCUENTO APLICADO (%)]])</f>
        <v>0</v>
      </c>
      <c r="L28" s="7">
        <v>100</v>
      </c>
    </row>
    <row r="29" spans="2:12" ht="30" customHeight="1" x14ac:dyDescent="0.25">
      <c r="B29" s="3"/>
      <c r="C29" t="s">
        <v>37</v>
      </c>
      <c r="D29" s="12" t="s">
        <v>40</v>
      </c>
      <c r="E29" s="12">
        <v>2</v>
      </c>
      <c r="F29" s="12">
        <f>Calculadora3[[#This Row],[UNIDADES/AÑO]]*4</f>
        <v>8</v>
      </c>
      <c r="G29" s="4"/>
      <c r="H29" s="4"/>
      <c r="I29" s="27">
        <v>0</v>
      </c>
      <c r="J29" s="5">
        <v>0</v>
      </c>
      <c r="K29" s="28">
        <f>Calculadora3[[#This Row],[UNIDADES TOTAL (4 AÑOS)]]*Calculadora3[[#This Row],[PRECIO UNITARIO VENTA PUBLICO (PVP)]]*(1-Calculadora3[[#This Row],[DESCUENTO APLICADO (%)]])</f>
        <v>0</v>
      </c>
      <c r="L29" s="7">
        <v>100</v>
      </c>
    </row>
    <row r="30" spans="2:12" ht="30" customHeight="1" x14ac:dyDescent="0.25">
      <c r="B30" s="3"/>
      <c r="C30" t="s">
        <v>37</v>
      </c>
      <c r="D30" s="12" t="s">
        <v>41</v>
      </c>
      <c r="E30" s="12">
        <v>2</v>
      </c>
      <c r="F30" s="12">
        <f>Calculadora3[[#This Row],[UNIDADES/AÑO]]*4</f>
        <v>8</v>
      </c>
      <c r="G30" s="4"/>
      <c r="H30" s="4"/>
      <c r="I30" s="27">
        <v>0</v>
      </c>
      <c r="J30" s="5">
        <v>0</v>
      </c>
      <c r="K30" s="28">
        <f>Calculadora3[[#This Row],[UNIDADES TOTAL (4 AÑOS)]]*Calculadora3[[#This Row],[PRECIO UNITARIO VENTA PUBLICO (PVP)]]*(1-Calculadora3[[#This Row],[DESCUENTO APLICADO (%)]])</f>
        <v>0</v>
      </c>
      <c r="L30" s="7">
        <v>140</v>
      </c>
    </row>
    <row r="31" spans="2:12" ht="30" customHeight="1" x14ac:dyDescent="0.25">
      <c r="B31" s="3"/>
      <c r="C31" t="s">
        <v>38</v>
      </c>
      <c r="D31" s="12" t="s">
        <v>41</v>
      </c>
      <c r="E31" s="12">
        <v>30</v>
      </c>
      <c r="F31" s="12">
        <f>Calculadora3[[#This Row],[UNIDADES/AÑO]]*4</f>
        <v>120</v>
      </c>
      <c r="G31" s="4"/>
      <c r="H31" s="4"/>
      <c r="I31" s="27">
        <v>0</v>
      </c>
      <c r="J31" s="5">
        <v>0</v>
      </c>
      <c r="K31" s="28">
        <f>Calculadora3[[#This Row],[UNIDADES TOTAL (4 AÑOS)]]*Calculadora3[[#This Row],[PRECIO UNITARIO VENTA PUBLICO (PVP)]]*(1-Calculadora3[[#This Row],[DESCUENTO APLICADO (%)]])</f>
        <v>0</v>
      </c>
      <c r="L31" s="7">
        <v>150</v>
      </c>
    </row>
    <row r="32" spans="2:12" ht="30" customHeight="1" x14ac:dyDescent="0.25">
      <c r="B32" s="29" t="s">
        <v>44</v>
      </c>
      <c r="C32" s="29"/>
      <c r="D32" s="29"/>
      <c r="E32" s="29"/>
      <c r="F32" s="29"/>
      <c r="G32" s="29"/>
      <c r="H32" s="29"/>
      <c r="I32" s="29"/>
      <c r="J32" s="29"/>
      <c r="K32" s="30">
        <f>SUM(K7:K31)</f>
        <v>0</v>
      </c>
      <c r="L32" s="30"/>
    </row>
  </sheetData>
  <sheetProtection algorithmName="SHA-512" hashValue="oGG7MxePz75Df6grSQYUArXccmQd4qF0Ij9k7BF0FaNrKU00x8mt3ffvADGMDZJcHzK5WrQFsHpQKd5kgXnwWw==" saltValue="UXnEduOKsXe4BFs5YRUQZw==" spinCount="100000" sheet="1" selectLockedCells="1"/>
  <protectedRanges>
    <protectedRange sqref="C2:E3" name="Rango1"/>
    <protectedRange sqref="B7:B31" name="Rango2"/>
    <protectedRange sqref="C7:C31" name="Rango2_10"/>
    <protectedRange sqref="D7:D31" name="Rango2_11"/>
    <protectedRange sqref="E7:E31" name="Rango2_12"/>
  </protectedRanges>
  <mergeCells count="3">
    <mergeCell ref="C4:I4"/>
    <mergeCell ref="C3:D3"/>
    <mergeCell ref="C2:D2"/>
  </mergeCells>
  <dataValidations count="12">
    <dataValidation allowBlank="1" showErrorMessage="1" sqref="D4:D6 D1 D8:D1048576 A1:C1048576 E1:H1048576 I1:I6 L12:L1048576 J1:K1048576 M1:XFD1048576 L1:L10 I19 I32:I1048576" xr:uid="{5FD27A34-35EB-4EF8-960B-AE776EB4F0AA}"/>
    <dataValidation showErrorMessage="1" sqref="L11" xr:uid="{0C73A215-FE96-450B-9BA6-4AC2A38C5392}"/>
    <dataValidation type="custom" allowBlank="1" showErrorMessage="1" sqref="I7 I17 I18 I20 I21 I22 I23 I24 I25 I26 I27 I28 I29 I30 I31" xr:uid="{0FD1DA9D-5B9B-4EE8-B535-7149769E3E4F}">
      <formula1>IF(I7&lt;=L7,TRUE,FALSE)</formula1>
    </dataValidation>
    <dataValidation type="custom" allowBlank="1" showErrorMessage="1" sqref="I8" xr:uid="{83B50CF2-1232-40A3-8A69-512840F26E8E}">
      <formula1>IF(I8&lt;=L8,TRUE,FALSE)</formula1>
    </dataValidation>
    <dataValidation type="custom" allowBlank="1" showErrorMessage="1" sqref="I9" xr:uid="{6A830525-14FF-47FE-B4C2-02D55CD4EC17}">
      <formula1>IF(I9&lt;=L9,TRUE,FALSE)</formula1>
    </dataValidation>
    <dataValidation type="custom" allowBlank="1" showErrorMessage="1" sqref="I10" xr:uid="{D2BD2AA0-857D-43F0-85C1-42ABE0FC4751}">
      <formula1>IF(I10&lt;=L10,TRUE,FALSE)</formula1>
    </dataValidation>
    <dataValidation type="custom" showErrorMessage="1" sqref="I11" xr:uid="{460087F0-EFC8-4E93-9D34-CD566BDF52D3}">
      <formula1>IF(I11&lt;=L11,TRUE,FALSE)</formula1>
    </dataValidation>
    <dataValidation type="custom" allowBlank="1" showErrorMessage="1" sqref="I12" xr:uid="{339CE2B7-B687-4332-BB57-31B122739093}">
      <formula1>IF(I12&lt;=L12,TRUE,FALSE)</formula1>
    </dataValidation>
    <dataValidation type="custom" allowBlank="1" showErrorMessage="1" sqref="I13" xr:uid="{A69B28FA-092C-4692-B3F6-7AE0B847E949}">
      <formula1>IF(I13&lt;=L13,TRUE,FALSE)</formula1>
    </dataValidation>
    <dataValidation type="custom" allowBlank="1" showErrorMessage="1" sqref="I14" xr:uid="{840C0205-187A-4383-90BD-9E6516787280}">
      <formula1>IF(I14&lt;=L14,TRUE,FALSE)</formula1>
    </dataValidation>
    <dataValidation type="custom" allowBlank="1" showErrorMessage="1" sqref="I15" xr:uid="{A528B6E8-D818-4703-9BC9-C5E323D60691}">
      <formula1>IF(I15&lt;=L15,TRUE,FALSE)</formula1>
    </dataValidation>
    <dataValidation type="custom" allowBlank="1" showErrorMessage="1" sqref="I16" xr:uid="{CDCD6A03-288E-42E5-B003-77A9FABF062B}">
      <formula1>IF(I16&lt;=L16,TRUE,FALSE)</formula1>
    </dataValidation>
  </dataValidations>
  <pageMargins left="0.7" right="0.7" top="0.75" bottom="0.75" header="0.3" footer="0.3"/>
  <pageSetup paperSize="9" orientation="portrait" r:id="rId1"/>
  <ignoredErrors>
    <ignoredError sqref="K8:K31" unlockedFormula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 DE LA OFERTA</vt:lpstr>
      <vt:lpstr>ANEXO I - COSTE ADQUISICIÓN</vt:lpstr>
      <vt:lpstr>ANEXO II - SOPORTE DE MTO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2018-06-29T11:34:12Z</dcterms:created>
  <dcterms:modified xsi:type="dcterms:W3CDTF">2024-04-18T07:29:38Z</dcterms:modified>
</cp:coreProperties>
</file>