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metromadrid.net\estamentos\Ser. Ing. S. Ferroviarios\Funcional\5. Energia\02. DE\01. Actividades DE\01 AT\AM I00028-001\1012200045_AT_CANILLEJAS\IO_22-086V_OBRA\Doc.Finales\PPT y Excel\"/>
    </mc:Choice>
  </mc:AlternateContent>
  <xr:revisionPtr revIDLastSave="0" documentId="13_ncr:1_{BCD30C3B-F209-46DA-AA65-B036CE984193}" xr6:coauthVersionLast="47" xr6:coauthVersionMax="47" xr10:uidLastSave="{00000000-0000-0000-0000-000000000000}"/>
  <bookViews>
    <workbookView xWindow="-108" yWindow="-108" windowWidth="23256" windowHeight="12576" xr2:uid="{468141A1-9B7D-44BB-9E80-914A81DA8686}"/>
  </bookViews>
  <sheets>
    <sheet name="Hoja1" sheetId="1" r:id="rId1"/>
    <sheet name="Hoja2" sheetId="2" state="hidden" r:id="rId2"/>
  </sheets>
  <calcPr calcId="191029" fullPrecision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6" i="2" l="1"/>
  <c r="E6" i="2"/>
  <c r="D6" i="2"/>
  <c r="I519" i="1"/>
  <c r="I1151" i="1"/>
  <c r="I1152" i="1"/>
  <c r="I1153" i="1"/>
  <c r="I1154" i="1"/>
  <c r="I1155" i="1"/>
  <c r="I1156" i="1"/>
  <c r="I1150" i="1"/>
  <c r="G1151" i="1"/>
  <c r="G1152" i="1"/>
  <c r="G1153" i="1"/>
  <c r="G1154" i="1"/>
  <c r="G1155" i="1"/>
  <c r="G1156" i="1"/>
  <c r="G1150" i="1"/>
  <c r="I1138" i="1"/>
  <c r="I1139" i="1"/>
  <c r="I1140" i="1"/>
  <c r="I1141" i="1"/>
  <c r="I1142" i="1"/>
  <c r="I1143" i="1"/>
  <c r="I1144" i="1"/>
  <c r="I1145" i="1"/>
  <c r="I1146" i="1"/>
  <c r="I1147" i="1"/>
  <c r="I1137" i="1"/>
  <c r="G1138" i="1"/>
  <c r="G1139" i="1"/>
  <c r="G1140" i="1"/>
  <c r="G1141" i="1"/>
  <c r="G1142" i="1"/>
  <c r="G1143" i="1"/>
  <c r="G1144" i="1"/>
  <c r="G1145" i="1"/>
  <c r="G1146" i="1"/>
  <c r="G1147" i="1"/>
  <c r="G1137" i="1"/>
  <c r="I1129" i="1"/>
  <c r="I1130" i="1"/>
  <c r="I1131" i="1"/>
  <c r="I1132" i="1"/>
  <c r="I1133" i="1"/>
  <c r="I1134" i="1"/>
  <c r="I1128" i="1"/>
  <c r="G1129" i="1"/>
  <c r="G1130" i="1"/>
  <c r="G1131" i="1"/>
  <c r="G1132" i="1"/>
  <c r="G1133" i="1"/>
  <c r="G1134" i="1"/>
  <c r="G1128" i="1"/>
  <c r="I1117" i="1"/>
  <c r="I1118" i="1"/>
  <c r="I1119" i="1"/>
  <c r="I1120" i="1"/>
  <c r="I1121" i="1"/>
  <c r="I1122" i="1"/>
  <c r="I1123" i="1"/>
  <c r="I1124" i="1"/>
  <c r="I1125" i="1"/>
  <c r="I1116" i="1"/>
  <c r="G1117" i="1"/>
  <c r="G1118" i="1"/>
  <c r="G1119" i="1"/>
  <c r="G1120" i="1"/>
  <c r="G1121" i="1"/>
  <c r="G1122" i="1"/>
  <c r="G1123" i="1"/>
  <c r="G1124" i="1"/>
  <c r="G1125" i="1"/>
  <c r="G1116" i="1"/>
  <c r="I1109" i="1"/>
  <c r="I1110" i="1"/>
  <c r="I1111" i="1"/>
  <c r="I1112" i="1"/>
  <c r="I1108" i="1"/>
  <c r="G1109" i="1"/>
  <c r="G1110" i="1"/>
  <c r="G1111" i="1"/>
  <c r="G1112" i="1"/>
  <c r="G1108" i="1"/>
  <c r="I1105" i="1"/>
  <c r="I1104" i="1"/>
  <c r="G1105" i="1"/>
  <c r="G1104" i="1"/>
  <c r="I1101" i="1"/>
  <c r="I1100" i="1"/>
  <c r="G1101" i="1"/>
  <c r="G1100" i="1"/>
  <c r="I1090" i="1"/>
  <c r="I1091" i="1"/>
  <c r="I1092" i="1"/>
  <c r="I1093" i="1"/>
  <c r="I1094" i="1"/>
  <c r="I1095" i="1"/>
  <c r="I1096" i="1"/>
  <c r="I1097" i="1"/>
  <c r="I1089" i="1"/>
  <c r="G1090" i="1"/>
  <c r="G1091" i="1"/>
  <c r="G1092" i="1"/>
  <c r="G1093" i="1"/>
  <c r="G1094" i="1"/>
  <c r="G1095" i="1"/>
  <c r="G1096" i="1"/>
  <c r="G1097" i="1"/>
  <c r="G1089" i="1"/>
  <c r="I1085" i="1"/>
  <c r="I1086" i="1"/>
  <c r="I1084" i="1"/>
  <c r="G1085" i="1"/>
  <c r="G1086" i="1"/>
  <c r="G1084" i="1"/>
  <c r="I1080" i="1"/>
  <c r="I1079" i="1"/>
  <c r="G1080" i="1"/>
  <c r="G1079" i="1"/>
  <c r="I1076" i="1"/>
  <c r="I1075" i="1"/>
  <c r="G1076" i="1"/>
  <c r="G1075" i="1"/>
  <c r="I1071" i="1"/>
  <c r="I1072" i="1"/>
  <c r="I1070" i="1"/>
  <c r="G1071" i="1"/>
  <c r="G1072" i="1"/>
  <c r="G1070" i="1"/>
  <c r="I1062" i="1"/>
  <c r="I1063" i="1"/>
  <c r="I1064" i="1"/>
  <c r="I1065" i="1"/>
  <c r="I1066" i="1"/>
  <c r="I1067" i="1"/>
  <c r="I1061" i="1"/>
  <c r="G1062" i="1"/>
  <c r="G1063" i="1"/>
  <c r="G1064" i="1"/>
  <c r="G1065" i="1"/>
  <c r="G1066" i="1"/>
  <c r="G1067" i="1"/>
  <c r="G1061" i="1"/>
  <c r="I1049" i="1"/>
  <c r="I1050" i="1"/>
  <c r="I1051" i="1"/>
  <c r="I1052" i="1"/>
  <c r="I1053" i="1"/>
  <c r="I1054" i="1"/>
  <c r="I1055" i="1"/>
  <c r="I1056" i="1"/>
  <c r="I1057" i="1"/>
  <c r="I1058" i="1"/>
  <c r="I1048" i="1"/>
  <c r="G1049" i="1"/>
  <c r="G1050" i="1"/>
  <c r="G1051" i="1"/>
  <c r="G1052" i="1"/>
  <c r="G1053" i="1"/>
  <c r="G1054" i="1"/>
  <c r="G1055" i="1"/>
  <c r="G1056" i="1"/>
  <c r="G1057" i="1"/>
  <c r="G1058" i="1"/>
  <c r="G1048" i="1"/>
  <c r="I1044" i="1"/>
  <c r="I1045" i="1"/>
  <c r="I1043" i="1"/>
  <c r="G1044" i="1"/>
  <c r="G1045" i="1"/>
  <c r="G1043" i="1"/>
  <c r="I1032" i="1"/>
  <c r="I1033" i="1"/>
  <c r="I1034" i="1"/>
  <c r="I1035" i="1"/>
  <c r="I1036" i="1"/>
  <c r="I1037" i="1"/>
  <c r="I1038" i="1"/>
  <c r="I1039" i="1"/>
  <c r="I1040" i="1"/>
  <c r="I1031" i="1"/>
  <c r="G1032" i="1"/>
  <c r="G1033" i="1"/>
  <c r="G1034" i="1"/>
  <c r="G1035" i="1"/>
  <c r="G1036" i="1"/>
  <c r="G1037" i="1"/>
  <c r="G1038" i="1"/>
  <c r="G1039" i="1"/>
  <c r="G1040" i="1"/>
  <c r="G1031" i="1"/>
  <c r="I1008" i="1"/>
  <c r="I1009" i="1"/>
  <c r="I1010" i="1"/>
  <c r="I1011" i="1"/>
  <c r="I1012" i="1"/>
  <c r="I1013" i="1"/>
  <c r="I1014" i="1"/>
  <c r="I1015" i="1"/>
  <c r="I1016" i="1"/>
  <c r="I1017" i="1"/>
  <c r="I1018" i="1"/>
  <c r="I1019" i="1"/>
  <c r="I1020" i="1"/>
  <c r="I1021" i="1"/>
  <c r="I1022" i="1"/>
  <c r="I1023" i="1"/>
  <c r="I1024" i="1"/>
  <c r="I1025" i="1"/>
  <c r="I1026" i="1"/>
  <c r="I1027" i="1"/>
  <c r="I1028" i="1"/>
  <c r="I1007" i="1"/>
  <c r="G1008" i="1"/>
  <c r="G1009" i="1"/>
  <c r="G1010" i="1"/>
  <c r="G1011" i="1"/>
  <c r="G1012" i="1"/>
  <c r="G1013" i="1"/>
  <c r="G1014" i="1"/>
  <c r="G1015" i="1"/>
  <c r="G1016" i="1"/>
  <c r="G1017" i="1"/>
  <c r="G1018" i="1"/>
  <c r="G1019" i="1"/>
  <c r="G1020" i="1"/>
  <c r="G1021" i="1"/>
  <c r="G1022" i="1"/>
  <c r="G1023" i="1"/>
  <c r="G1024" i="1"/>
  <c r="G1025" i="1"/>
  <c r="G1026" i="1"/>
  <c r="G1027" i="1"/>
  <c r="G1028" i="1"/>
  <c r="G1007" i="1"/>
  <c r="I1001" i="1"/>
  <c r="I1002" i="1"/>
  <c r="I1003" i="1"/>
  <c r="I1004" i="1"/>
  <c r="I1000" i="1"/>
  <c r="G1001" i="1"/>
  <c r="G1002" i="1"/>
  <c r="G1003" i="1"/>
  <c r="G1004" i="1"/>
  <c r="G1000" i="1"/>
  <c r="I961" i="1"/>
  <c r="I962" i="1"/>
  <c r="I963" i="1"/>
  <c r="I964" i="1"/>
  <c r="I965" i="1"/>
  <c r="I966" i="1"/>
  <c r="I967" i="1"/>
  <c r="I968" i="1"/>
  <c r="I969" i="1"/>
  <c r="I970" i="1"/>
  <c r="I971" i="1"/>
  <c r="I972" i="1"/>
  <c r="I973" i="1"/>
  <c r="I974" i="1"/>
  <c r="I975" i="1"/>
  <c r="I976" i="1"/>
  <c r="I977" i="1"/>
  <c r="I978" i="1"/>
  <c r="I979" i="1"/>
  <c r="I980" i="1"/>
  <c r="I981" i="1"/>
  <c r="I982" i="1"/>
  <c r="I983" i="1"/>
  <c r="I984" i="1"/>
  <c r="I985" i="1"/>
  <c r="I986" i="1"/>
  <c r="I987" i="1"/>
  <c r="I988" i="1"/>
  <c r="I989" i="1"/>
  <c r="I990" i="1"/>
  <c r="I991" i="1"/>
  <c r="I992" i="1"/>
  <c r="I993" i="1"/>
  <c r="I994" i="1"/>
  <c r="I995" i="1"/>
  <c r="I996" i="1"/>
  <c r="I997" i="1"/>
  <c r="I960" i="1"/>
  <c r="G961" i="1"/>
  <c r="G962" i="1"/>
  <c r="G963" i="1"/>
  <c r="G964" i="1"/>
  <c r="G965" i="1"/>
  <c r="G966" i="1"/>
  <c r="G967" i="1"/>
  <c r="G968" i="1"/>
  <c r="G969" i="1"/>
  <c r="G970" i="1"/>
  <c r="G971" i="1"/>
  <c r="G972" i="1"/>
  <c r="G973" i="1"/>
  <c r="G974" i="1"/>
  <c r="G975" i="1"/>
  <c r="G976" i="1"/>
  <c r="G977" i="1"/>
  <c r="G978" i="1"/>
  <c r="G979" i="1"/>
  <c r="G980" i="1"/>
  <c r="G981" i="1"/>
  <c r="G982" i="1"/>
  <c r="G983" i="1"/>
  <c r="G984" i="1"/>
  <c r="G985" i="1"/>
  <c r="G986" i="1"/>
  <c r="G987" i="1"/>
  <c r="G988" i="1"/>
  <c r="G989" i="1"/>
  <c r="G990" i="1"/>
  <c r="G991" i="1"/>
  <c r="G992" i="1"/>
  <c r="G993" i="1"/>
  <c r="G994" i="1"/>
  <c r="G995" i="1"/>
  <c r="G996" i="1"/>
  <c r="G997" i="1"/>
  <c r="G960" i="1"/>
  <c r="I954" i="1"/>
  <c r="I955" i="1"/>
  <c r="I956" i="1"/>
  <c r="I957" i="1"/>
  <c r="I953" i="1"/>
  <c r="G954" i="1"/>
  <c r="G955" i="1"/>
  <c r="G956" i="1"/>
  <c r="G957" i="1"/>
  <c r="G953" i="1"/>
  <c r="I949" i="1"/>
  <c r="I948" i="1"/>
  <c r="G949" i="1"/>
  <c r="G948" i="1"/>
  <c r="I945" i="1"/>
  <c r="I944" i="1"/>
  <c r="G945" i="1"/>
  <c r="G944" i="1"/>
  <c r="I940" i="1"/>
  <c r="I941" i="1"/>
  <c r="I939" i="1"/>
  <c r="G940" i="1"/>
  <c r="G941" i="1"/>
  <c r="G939" i="1"/>
  <c r="I936" i="1"/>
  <c r="I935" i="1" s="1"/>
  <c r="G936" i="1"/>
  <c r="I925" i="1"/>
  <c r="I926" i="1"/>
  <c r="I927" i="1"/>
  <c r="I928" i="1"/>
  <c r="I929" i="1"/>
  <c r="I930" i="1"/>
  <c r="I931" i="1"/>
  <c r="I932" i="1"/>
  <c r="I933" i="1"/>
  <c r="I924" i="1"/>
  <c r="G925" i="1"/>
  <c r="G926" i="1"/>
  <c r="G927" i="1"/>
  <c r="G928" i="1"/>
  <c r="G929" i="1"/>
  <c r="G930" i="1"/>
  <c r="G931" i="1"/>
  <c r="G932" i="1"/>
  <c r="G933" i="1"/>
  <c r="G924" i="1"/>
  <c r="I906" i="1"/>
  <c r="I907" i="1"/>
  <c r="I908" i="1"/>
  <c r="I909" i="1"/>
  <c r="I910" i="1"/>
  <c r="I911" i="1"/>
  <c r="I912" i="1"/>
  <c r="I913" i="1"/>
  <c r="I914" i="1"/>
  <c r="I915" i="1"/>
  <c r="I916" i="1"/>
  <c r="I917" i="1"/>
  <c r="I918" i="1"/>
  <c r="I919" i="1"/>
  <c r="I920" i="1"/>
  <c r="I921" i="1"/>
  <c r="I905" i="1"/>
  <c r="G921" i="1"/>
  <c r="G906" i="1"/>
  <c r="G907" i="1"/>
  <c r="G908" i="1"/>
  <c r="G909" i="1"/>
  <c r="G910" i="1"/>
  <c r="G911" i="1"/>
  <c r="G912" i="1"/>
  <c r="G913" i="1"/>
  <c r="G914" i="1"/>
  <c r="G915" i="1"/>
  <c r="G916" i="1"/>
  <c r="G917" i="1"/>
  <c r="G918" i="1"/>
  <c r="G919" i="1"/>
  <c r="G920" i="1"/>
  <c r="G905" i="1"/>
  <c r="I898" i="1"/>
  <c r="I899" i="1"/>
  <c r="I900" i="1"/>
  <c r="I901" i="1"/>
  <c r="I902" i="1"/>
  <c r="I897" i="1"/>
  <c r="G898" i="1"/>
  <c r="G899" i="1"/>
  <c r="G900" i="1"/>
  <c r="G901" i="1"/>
  <c r="G902" i="1"/>
  <c r="G897" i="1"/>
  <c r="I887" i="1"/>
  <c r="I888" i="1"/>
  <c r="I889" i="1"/>
  <c r="I890" i="1"/>
  <c r="I891" i="1"/>
  <c r="I892" i="1"/>
  <c r="I893" i="1"/>
  <c r="I894" i="1"/>
  <c r="I886" i="1"/>
  <c r="G887" i="1"/>
  <c r="G888" i="1"/>
  <c r="G889" i="1"/>
  <c r="G890" i="1"/>
  <c r="G891" i="1"/>
  <c r="G892" i="1"/>
  <c r="G893" i="1"/>
  <c r="G894" i="1"/>
  <c r="G886" i="1"/>
  <c r="I859" i="1"/>
  <c r="I860" i="1"/>
  <c r="I861" i="1"/>
  <c r="I862" i="1"/>
  <c r="I863" i="1"/>
  <c r="I864" i="1"/>
  <c r="I865" i="1"/>
  <c r="I866" i="1"/>
  <c r="I867" i="1"/>
  <c r="I868" i="1"/>
  <c r="I869" i="1"/>
  <c r="I870" i="1"/>
  <c r="I871" i="1"/>
  <c r="I872" i="1"/>
  <c r="I873" i="1"/>
  <c r="I874" i="1"/>
  <c r="I875" i="1"/>
  <c r="I876" i="1"/>
  <c r="I877" i="1"/>
  <c r="I878" i="1"/>
  <c r="I879" i="1"/>
  <c r="I880" i="1"/>
  <c r="I881" i="1"/>
  <c r="I882" i="1"/>
  <c r="I883" i="1"/>
  <c r="I858" i="1"/>
  <c r="G859" i="1"/>
  <c r="G860" i="1"/>
  <c r="G861" i="1"/>
  <c r="G862" i="1"/>
  <c r="G863" i="1"/>
  <c r="G864" i="1"/>
  <c r="G865" i="1"/>
  <c r="G866" i="1"/>
  <c r="G867" i="1"/>
  <c r="G868" i="1"/>
  <c r="G869" i="1"/>
  <c r="G870" i="1"/>
  <c r="G871" i="1"/>
  <c r="G872" i="1"/>
  <c r="G873" i="1"/>
  <c r="G874" i="1"/>
  <c r="G875" i="1"/>
  <c r="G876" i="1"/>
  <c r="G877" i="1"/>
  <c r="G878" i="1"/>
  <c r="G879" i="1"/>
  <c r="G880" i="1"/>
  <c r="G881" i="1"/>
  <c r="G882" i="1"/>
  <c r="G883" i="1"/>
  <c r="G858" i="1"/>
  <c r="I855" i="1"/>
  <c r="I852" i="1"/>
  <c r="I853" i="1"/>
  <c r="I854" i="1"/>
  <c r="I851" i="1"/>
  <c r="G852" i="1"/>
  <c r="G853" i="1"/>
  <c r="G854" i="1"/>
  <c r="G855" i="1"/>
  <c r="G851" i="1"/>
  <c r="I825" i="1"/>
  <c r="I826" i="1"/>
  <c r="I827" i="1"/>
  <c r="I828" i="1"/>
  <c r="I829" i="1"/>
  <c r="I830" i="1"/>
  <c r="I831" i="1"/>
  <c r="I832" i="1"/>
  <c r="I833" i="1"/>
  <c r="I834" i="1"/>
  <c r="I835" i="1"/>
  <c r="I836" i="1"/>
  <c r="I837" i="1"/>
  <c r="I838" i="1"/>
  <c r="I839" i="1"/>
  <c r="I840" i="1"/>
  <c r="I841" i="1"/>
  <c r="I842" i="1"/>
  <c r="I843" i="1"/>
  <c r="I844" i="1"/>
  <c r="I845" i="1"/>
  <c r="I846" i="1"/>
  <c r="I847" i="1"/>
  <c r="I848" i="1"/>
  <c r="I824" i="1"/>
  <c r="G825" i="1"/>
  <c r="G826" i="1"/>
  <c r="G827" i="1"/>
  <c r="G828" i="1"/>
  <c r="G829" i="1"/>
  <c r="G830" i="1"/>
  <c r="G831" i="1"/>
  <c r="G832" i="1"/>
  <c r="G833" i="1"/>
  <c r="G834" i="1"/>
  <c r="G835" i="1"/>
  <c r="G836" i="1"/>
  <c r="G837" i="1"/>
  <c r="G838" i="1"/>
  <c r="G839" i="1"/>
  <c r="G840" i="1"/>
  <c r="G841" i="1"/>
  <c r="G842" i="1"/>
  <c r="G843" i="1"/>
  <c r="G844" i="1"/>
  <c r="G845" i="1"/>
  <c r="G846" i="1"/>
  <c r="G847" i="1"/>
  <c r="G848" i="1"/>
  <c r="G824" i="1"/>
  <c r="I816" i="1"/>
  <c r="I817" i="1"/>
  <c r="I818" i="1"/>
  <c r="I819" i="1"/>
  <c r="I820" i="1"/>
  <c r="I821" i="1"/>
  <c r="I815" i="1"/>
  <c r="G816" i="1"/>
  <c r="G817" i="1"/>
  <c r="G818" i="1"/>
  <c r="G819" i="1"/>
  <c r="G820" i="1"/>
  <c r="G821" i="1"/>
  <c r="G815" i="1"/>
  <c r="I811" i="1"/>
  <c r="I810" i="1"/>
  <c r="G811" i="1"/>
  <c r="G810" i="1"/>
  <c r="I807" i="1"/>
  <c r="I806" i="1"/>
  <c r="G807" i="1"/>
  <c r="G806" i="1"/>
  <c r="I802" i="1"/>
  <c r="I803" i="1"/>
  <c r="I801" i="1"/>
  <c r="G802" i="1"/>
  <c r="G803" i="1"/>
  <c r="G801" i="1"/>
  <c r="I792" i="1"/>
  <c r="I793" i="1"/>
  <c r="I794" i="1"/>
  <c r="I795" i="1"/>
  <c r="I796" i="1"/>
  <c r="I797" i="1"/>
  <c r="I798" i="1"/>
  <c r="I791" i="1"/>
  <c r="G792" i="1"/>
  <c r="G793" i="1"/>
  <c r="G794" i="1"/>
  <c r="G795" i="1"/>
  <c r="G796" i="1"/>
  <c r="G797" i="1"/>
  <c r="G798" i="1"/>
  <c r="G791" i="1"/>
  <c r="I782" i="1"/>
  <c r="I783" i="1"/>
  <c r="I784" i="1"/>
  <c r="I785" i="1"/>
  <c r="I786" i="1"/>
  <c r="I787" i="1"/>
  <c r="I788" i="1"/>
  <c r="I781" i="1"/>
  <c r="G782" i="1"/>
  <c r="G783" i="1"/>
  <c r="G784" i="1"/>
  <c r="G785" i="1"/>
  <c r="G786" i="1"/>
  <c r="G787" i="1"/>
  <c r="G788" i="1"/>
  <c r="G781" i="1"/>
  <c r="I777" i="1"/>
  <c r="I778" i="1"/>
  <c r="I776" i="1"/>
  <c r="G777" i="1"/>
  <c r="G778" i="1"/>
  <c r="G776" i="1"/>
  <c r="I763" i="1"/>
  <c r="I764" i="1"/>
  <c r="I765" i="1"/>
  <c r="I766" i="1"/>
  <c r="I767" i="1"/>
  <c r="I768" i="1"/>
  <c r="I769" i="1"/>
  <c r="I770" i="1"/>
  <c r="I771" i="1"/>
  <c r="I772" i="1"/>
  <c r="I773" i="1"/>
  <c r="I762" i="1"/>
  <c r="G763" i="1"/>
  <c r="G764" i="1"/>
  <c r="G765" i="1"/>
  <c r="G766" i="1"/>
  <c r="G767" i="1"/>
  <c r="G768" i="1"/>
  <c r="G769" i="1"/>
  <c r="G770" i="1"/>
  <c r="G771" i="1"/>
  <c r="G772" i="1"/>
  <c r="G773" i="1"/>
  <c r="G762" i="1"/>
  <c r="I745" i="1"/>
  <c r="I746" i="1"/>
  <c r="I747" i="1"/>
  <c r="I748" i="1"/>
  <c r="I749" i="1"/>
  <c r="I750" i="1"/>
  <c r="I751" i="1"/>
  <c r="I752" i="1"/>
  <c r="I753" i="1"/>
  <c r="I754" i="1"/>
  <c r="I755" i="1"/>
  <c r="I756" i="1"/>
  <c r="I757" i="1"/>
  <c r="I758" i="1"/>
  <c r="I759" i="1"/>
  <c r="I744" i="1"/>
  <c r="G745" i="1"/>
  <c r="G746" i="1"/>
  <c r="G747" i="1"/>
  <c r="G748" i="1"/>
  <c r="G749" i="1"/>
  <c r="G750" i="1"/>
  <c r="G751" i="1"/>
  <c r="G752" i="1"/>
  <c r="G753" i="1"/>
  <c r="G754" i="1"/>
  <c r="G755" i="1"/>
  <c r="G756" i="1"/>
  <c r="G757" i="1"/>
  <c r="G758" i="1"/>
  <c r="G759" i="1"/>
  <c r="G744" i="1"/>
  <c r="I738" i="1"/>
  <c r="I739" i="1"/>
  <c r="I740" i="1"/>
  <c r="I741" i="1"/>
  <c r="I737" i="1"/>
  <c r="G738" i="1"/>
  <c r="G739" i="1"/>
  <c r="G740" i="1"/>
  <c r="G741" i="1"/>
  <c r="G737" i="1"/>
  <c r="I709" i="1"/>
  <c r="I710" i="1"/>
  <c r="I711" i="1"/>
  <c r="I712" i="1"/>
  <c r="I713" i="1"/>
  <c r="I714" i="1"/>
  <c r="I715" i="1"/>
  <c r="I716" i="1"/>
  <c r="I717" i="1"/>
  <c r="I718" i="1"/>
  <c r="I719" i="1"/>
  <c r="I720" i="1"/>
  <c r="I721" i="1"/>
  <c r="I722" i="1"/>
  <c r="I723" i="1"/>
  <c r="I724" i="1"/>
  <c r="I725" i="1"/>
  <c r="I726" i="1"/>
  <c r="I727" i="1"/>
  <c r="I728" i="1"/>
  <c r="I729" i="1"/>
  <c r="I730" i="1"/>
  <c r="I731" i="1"/>
  <c r="I732" i="1"/>
  <c r="I733" i="1"/>
  <c r="I734" i="1"/>
  <c r="I708" i="1"/>
  <c r="G709" i="1"/>
  <c r="G710" i="1"/>
  <c r="G711" i="1"/>
  <c r="G712" i="1"/>
  <c r="G713" i="1"/>
  <c r="G714" i="1"/>
  <c r="G715" i="1"/>
  <c r="G716" i="1"/>
  <c r="G717" i="1"/>
  <c r="G718" i="1"/>
  <c r="G719" i="1"/>
  <c r="G720" i="1"/>
  <c r="G721" i="1"/>
  <c r="G722" i="1"/>
  <c r="G723" i="1"/>
  <c r="G724" i="1"/>
  <c r="G725" i="1"/>
  <c r="G726" i="1"/>
  <c r="G727" i="1"/>
  <c r="G728" i="1"/>
  <c r="G729" i="1"/>
  <c r="G730" i="1"/>
  <c r="G731" i="1"/>
  <c r="G732" i="1"/>
  <c r="G733" i="1"/>
  <c r="G734" i="1"/>
  <c r="G708" i="1"/>
  <c r="I703" i="1"/>
  <c r="I704" i="1"/>
  <c r="I705" i="1"/>
  <c r="I702" i="1"/>
  <c r="G703" i="1"/>
  <c r="G704" i="1"/>
  <c r="G705" i="1"/>
  <c r="G702" i="1"/>
  <c r="I698" i="1"/>
  <c r="I697" i="1"/>
  <c r="G698" i="1"/>
  <c r="G697" i="1"/>
  <c r="I694" i="1"/>
  <c r="I693" i="1"/>
  <c r="G694" i="1"/>
  <c r="G693" i="1"/>
  <c r="I689" i="1"/>
  <c r="I690" i="1"/>
  <c r="I688" i="1"/>
  <c r="G689" i="1"/>
  <c r="G690" i="1"/>
  <c r="G688" i="1"/>
  <c r="I678" i="1"/>
  <c r="I679" i="1"/>
  <c r="I680" i="1"/>
  <c r="I681" i="1"/>
  <c r="I682" i="1"/>
  <c r="I683" i="1"/>
  <c r="I684" i="1"/>
  <c r="I685" i="1"/>
  <c r="I677" i="1"/>
  <c r="G678" i="1"/>
  <c r="G679" i="1"/>
  <c r="G680" i="1"/>
  <c r="G681" i="1"/>
  <c r="G682" i="1"/>
  <c r="G683" i="1"/>
  <c r="G684" i="1"/>
  <c r="G685" i="1"/>
  <c r="G677" i="1"/>
  <c r="I661" i="1"/>
  <c r="I662" i="1"/>
  <c r="I663" i="1"/>
  <c r="I664" i="1"/>
  <c r="I665" i="1"/>
  <c r="I666" i="1"/>
  <c r="I667" i="1"/>
  <c r="I668" i="1"/>
  <c r="I669" i="1"/>
  <c r="I670" i="1"/>
  <c r="I671" i="1"/>
  <c r="I672" i="1"/>
  <c r="I673" i="1"/>
  <c r="I674" i="1"/>
  <c r="I660" i="1"/>
  <c r="G661" i="1"/>
  <c r="G662" i="1"/>
  <c r="G663" i="1"/>
  <c r="G664" i="1"/>
  <c r="G665" i="1"/>
  <c r="G666" i="1"/>
  <c r="G667" i="1"/>
  <c r="G668" i="1"/>
  <c r="G669" i="1"/>
  <c r="G670" i="1"/>
  <c r="G671" i="1"/>
  <c r="G672" i="1"/>
  <c r="G673" i="1"/>
  <c r="G674" i="1"/>
  <c r="G660" i="1"/>
  <c r="I653" i="1"/>
  <c r="I654" i="1"/>
  <c r="I655" i="1"/>
  <c r="I656" i="1"/>
  <c r="I657" i="1"/>
  <c r="I652" i="1"/>
  <c r="G653" i="1"/>
  <c r="G654" i="1"/>
  <c r="G655" i="1"/>
  <c r="G656" i="1"/>
  <c r="G657" i="1"/>
  <c r="G652" i="1"/>
  <c r="I635" i="1"/>
  <c r="I636" i="1"/>
  <c r="I637" i="1"/>
  <c r="I638" i="1"/>
  <c r="I639" i="1"/>
  <c r="I640" i="1"/>
  <c r="I641" i="1"/>
  <c r="I642" i="1"/>
  <c r="I643" i="1"/>
  <c r="I644" i="1"/>
  <c r="I645" i="1"/>
  <c r="I646" i="1"/>
  <c r="I647" i="1"/>
  <c r="I648" i="1"/>
  <c r="I649" i="1"/>
  <c r="I634" i="1"/>
  <c r="G635" i="1"/>
  <c r="G636" i="1"/>
  <c r="G637" i="1"/>
  <c r="G638" i="1"/>
  <c r="G639" i="1"/>
  <c r="G640" i="1"/>
  <c r="G641" i="1"/>
  <c r="G642" i="1"/>
  <c r="G643" i="1"/>
  <c r="G644" i="1"/>
  <c r="G645" i="1"/>
  <c r="G646" i="1"/>
  <c r="G647" i="1"/>
  <c r="G648" i="1"/>
  <c r="G649" i="1"/>
  <c r="G634" i="1"/>
  <c r="I610" i="1"/>
  <c r="I611" i="1"/>
  <c r="I612" i="1"/>
  <c r="I613" i="1"/>
  <c r="I614" i="1"/>
  <c r="I615" i="1"/>
  <c r="I616" i="1"/>
  <c r="I617" i="1"/>
  <c r="I618" i="1"/>
  <c r="I619" i="1"/>
  <c r="I620" i="1"/>
  <c r="I621" i="1"/>
  <c r="I622" i="1"/>
  <c r="I623" i="1"/>
  <c r="I624" i="1"/>
  <c r="I625" i="1"/>
  <c r="I626" i="1"/>
  <c r="I627" i="1"/>
  <c r="I628" i="1"/>
  <c r="I629" i="1"/>
  <c r="I630" i="1"/>
  <c r="I631" i="1"/>
  <c r="I609" i="1"/>
  <c r="G610" i="1"/>
  <c r="G611" i="1"/>
  <c r="G612" i="1"/>
  <c r="G613" i="1"/>
  <c r="G614" i="1"/>
  <c r="G615" i="1"/>
  <c r="G616" i="1"/>
  <c r="G617" i="1"/>
  <c r="G618" i="1"/>
  <c r="G619" i="1"/>
  <c r="G620" i="1"/>
  <c r="G621" i="1"/>
  <c r="G622" i="1"/>
  <c r="G623" i="1"/>
  <c r="G624" i="1"/>
  <c r="G625" i="1"/>
  <c r="G626" i="1"/>
  <c r="G627" i="1"/>
  <c r="G628" i="1"/>
  <c r="G629" i="1"/>
  <c r="G630" i="1"/>
  <c r="G631" i="1"/>
  <c r="G609" i="1"/>
  <c r="I603" i="1"/>
  <c r="I604" i="1"/>
  <c r="I605" i="1"/>
  <c r="I606" i="1"/>
  <c r="I602" i="1"/>
  <c r="G603" i="1"/>
  <c r="G604" i="1"/>
  <c r="G605" i="1"/>
  <c r="G606" i="1"/>
  <c r="G602" i="1"/>
  <c r="I554" i="1"/>
  <c r="I555" i="1"/>
  <c r="I556" i="1"/>
  <c r="I557" i="1"/>
  <c r="I558" i="1"/>
  <c r="I559" i="1"/>
  <c r="I560" i="1"/>
  <c r="I561" i="1"/>
  <c r="I562" i="1"/>
  <c r="I563" i="1"/>
  <c r="I564" i="1"/>
  <c r="I565" i="1"/>
  <c r="I566" i="1"/>
  <c r="I567" i="1"/>
  <c r="I568" i="1"/>
  <c r="I569" i="1"/>
  <c r="I570" i="1"/>
  <c r="I571" i="1"/>
  <c r="I572" i="1"/>
  <c r="I573" i="1"/>
  <c r="I574" i="1"/>
  <c r="I575" i="1"/>
  <c r="I576" i="1"/>
  <c r="I577" i="1"/>
  <c r="I578" i="1"/>
  <c r="I579" i="1"/>
  <c r="I580" i="1"/>
  <c r="I581" i="1"/>
  <c r="I582" i="1"/>
  <c r="I583" i="1"/>
  <c r="I584" i="1"/>
  <c r="I585" i="1"/>
  <c r="I586" i="1"/>
  <c r="I587" i="1"/>
  <c r="I588" i="1"/>
  <c r="I589" i="1"/>
  <c r="I590" i="1"/>
  <c r="I591" i="1"/>
  <c r="I592" i="1"/>
  <c r="I593" i="1"/>
  <c r="I594" i="1"/>
  <c r="I595" i="1"/>
  <c r="I596" i="1"/>
  <c r="I597" i="1"/>
  <c r="I598" i="1"/>
  <c r="I599" i="1"/>
  <c r="I553" i="1"/>
  <c r="G554" i="1"/>
  <c r="G555" i="1"/>
  <c r="G556" i="1"/>
  <c r="G557" i="1"/>
  <c r="G558" i="1"/>
  <c r="G559" i="1"/>
  <c r="G560" i="1"/>
  <c r="G561" i="1"/>
  <c r="G562" i="1"/>
  <c r="G563" i="1"/>
  <c r="G564" i="1"/>
  <c r="G565" i="1"/>
  <c r="G566" i="1"/>
  <c r="G567" i="1"/>
  <c r="G568" i="1"/>
  <c r="G569" i="1"/>
  <c r="G570" i="1"/>
  <c r="G571" i="1"/>
  <c r="G572" i="1"/>
  <c r="G573" i="1"/>
  <c r="G574" i="1"/>
  <c r="G575" i="1"/>
  <c r="G576" i="1"/>
  <c r="G577" i="1"/>
  <c r="G578" i="1"/>
  <c r="G579" i="1"/>
  <c r="G580" i="1"/>
  <c r="G581" i="1"/>
  <c r="G582" i="1"/>
  <c r="G583" i="1"/>
  <c r="G584" i="1"/>
  <c r="G585" i="1"/>
  <c r="G586" i="1"/>
  <c r="G587" i="1"/>
  <c r="G588" i="1"/>
  <c r="G589" i="1"/>
  <c r="G590" i="1"/>
  <c r="G591" i="1"/>
  <c r="G592" i="1"/>
  <c r="G593" i="1"/>
  <c r="G594" i="1"/>
  <c r="G595" i="1"/>
  <c r="G596" i="1"/>
  <c r="G597" i="1"/>
  <c r="G598" i="1"/>
  <c r="G599" i="1"/>
  <c r="G553" i="1"/>
  <c r="I547" i="1"/>
  <c r="I548" i="1"/>
  <c r="I549" i="1"/>
  <c r="I550" i="1"/>
  <c r="I546" i="1"/>
  <c r="G547" i="1"/>
  <c r="G548" i="1"/>
  <c r="G549" i="1"/>
  <c r="G550" i="1"/>
  <c r="G546" i="1"/>
  <c r="I542" i="1"/>
  <c r="I541" i="1"/>
  <c r="G542" i="1"/>
  <c r="G541" i="1"/>
  <c r="I538" i="1"/>
  <c r="I537" i="1"/>
  <c r="G538" i="1"/>
  <c r="G537" i="1"/>
  <c r="I533" i="1"/>
  <c r="I534" i="1"/>
  <c r="I532" i="1"/>
  <c r="G533" i="1"/>
  <c r="G534" i="1"/>
  <c r="G532" i="1"/>
  <c r="I529" i="1"/>
  <c r="I528" i="1" s="1"/>
  <c r="G529" i="1"/>
  <c r="I522" i="1"/>
  <c r="I523" i="1"/>
  <c r="I524" i="1"/>
  <c r="I525" i="1"/>
  <c r="I526" i="1"/>
  <c r="I521" i="1"/>
  <c r="G522" i="1"/>
  <c r="G523" i="1"/>
  <c r="G524" i="1"/>
  <c r="G525" i="1"/>
  <c r="G526" i="1"/>
  <c r="G521" i="1"/>
  <c r="I503" i="1"/>
  <c r="I504" i="1"/>
  <c r="I505" i="1"/>
  <c r="I506" i="1"/>
  <c r="I507" i="1"/>
  <c r="I508" i="1"/>
  <c r="I509" i="1"/>
  <c r="I510" i="1"/>
  <c r="I511" i="1"/>
  <c r="I512" i="1"/>
  <c r="I513" i="1"/>
  <c r="I514" i="1"/>
  <c r="I515" i="1"/>
  <c r="I516" i="1"/>
  <c r="I517" i="1"/>
  <c r="I518" i="1"/>
  <c r="I502" i="1"/>
  <c r="G503" i="1"/>
  <c r="G504" i="1"/>
  <c r="G505" i="1"/>
  <c r="G506" i="1"/>
  <c r="G507" i="1"/>
  <c r="G508" i="1"/>
  <c r="G509" i="1"/>
  <c r="G510" i="1"/>
  <c r="G511" i="1"/>
  <c r="G512" i="1"/>
  <c r="G513" i="1"/>
  <c r="G514" i="1"/>
  <c r="G515" i="1"/>
  <c r="G516" i="1"/>
  <c r="G517" i="1"/>
  <c r="G518" i="1"/>
  <c r="G502" i="1"/>
  <c r="I495" i="1"/>
  <c r="I496" i="1"/>
  <c r="I497" i="1"/>
  <c r="I498" i="1"/>
  <c r="I499" i="1"/>
  <c r="I494" i="1"/>
  <c r="G495" i="1"/>
  <c r="G496" i="1"/>
  <c r="G497" i="1"/>
  <c r="G498" i="1"/>
  <c r="G499" i="1"/>
  <c r="G494" i="1"/>
  <c r="I479" i="1"/>
  <c r="I480" i="1"/>
  <c r="I481" i="1"/>
  <c r="I482" i="1"/>
  <c r="I483" i="1"/>
  <c r="I484" i="1"/>
  <c r="I485" i="1"/>
  <c r="I486" i="1"/>
  <c r="I487" i="1"/>
  <c r="I488" i="1"/>
  <c r="I489" i="1"/>
  <c r="I490" i="1"/>
  <c r="I491" i="1"/>
  <c r="I478" i="1"/>
  <c r="G479" i="1"/>
  <c r="G480" i="1"/>
  <c r="G481" i="1"/>
  <c r="G482" i="1"/>
  <c r="G483" i="1"/>
  <c r="G484" i="1"/>
  <c r="G485" i="1"/>
  <c r="G486" i="1"/>
  <c r="G487" i="1"/>
  <c r="G488" i="1"/>
  <c r="G489" i="1"/>
  <c r="G490" i="1"/>
  <c r="G491" i="1"/>
  <c r="G478" i="1"/>
  <c r="I445" i="1"/>
  <c r="I446" i="1"/>
  <c r="I447" i="1"/>
  <c r="I448" i="1"/>
  <c r="I449" i="1"/>
  <c r="I450" i="1"/>
  <c r="I451" i="1"/>
  <c r="I452" i="1"/>
  <c r="I453" i="1"/>
  <c r="I454" i="1"/>
  <c r="I455" i="1"/>
  <c r="I456" i="1"/>
  <c r="I457" i="1"/>
  <c r="I458" i="1"/>
  <c r="I459" i="1"/>
  <c r="I460" i="1"/>
  <c r="I461" i="1"/>
  <c r="I462" i="1"/>
  <c r="I463" i="1"/>
  <c r="I464" i="1"/>
  <c r="I465" i="1"/>
  <c r="I466" i="1"/>
  <c r="I467" i="1"/>
  <c r="I468" i="1"/>
  <c r="I469" i="1"/>
  <c r="I470" i="1"/>
  <c r="I471" i="1"/>
  <c r="I472" i="1"/>
  <c r="I473" i="1"/>
  <c r="I474" i="1"/>
  <c r="I475" i="1"/>
  <c r="I444" i="1"/>
  <c r="G445" i="1"/>
  <c r="G446" i="1"/>
  <c r="G447" i="1"/>
  <c r="G448" i="1"/>
  <c r="G449" i="1"/>
  <c r="G450" i="1"/>
  <c r="G451" i="1"/>
  <c r="G452" i="1"/>
  <c r="G453" i="1"/>
  <c r="G454" i="1"/>
  <c r="G455" i="1"/>
  <c r="G456" i="1"/>
  <c r="G457" i="1"/>
  <c r="G458" i="1"/>
  <c r="G459" i="1"/>
  <c r="G460" i="1"/>
  <c r="G461" i="1"/>
  <c r="G462" i="1"/>
  <c r="G463" i="1"/>
  <c r="G464" i="1"/>
  <c r="G465" i="1"/>
  <c r="G466" i="1"/>
  <c r="G467" i="1"/>
  <c r="G468" i="1"/>
  <c r="G469" i="1"/>
  <c r="G470" i="1"/>
  <c r="G471" i="1"/>
  <c r="G472" i="1"/>
  <c r="G473" i="1"/>
  <c r="G474" i="1"/>
  <c r="G475" i="1"/>
  <c r="G444" i="1"/>
  <c r="I438" i="1"/>
  <c r="I439" i="1"/>
  <c r="I440" i="1"/>
  <c r="I441" i="1"/>
  <c r="I437" i="1"/>
  <c r="G438" i="1"/>
  <c r="G439" i="1"/>
  <c r="G440" i="1"/>
  <c r="G441" i="1"/>
  <c r="G437" i="1"/>
  <c r="I402" i="1"/>
  <c r="I403" i="1"/>
  <c r="I404" i="1"/>
  <c r="I405" i="1"/>
  <c r="I406" i="1"/>
  <c r="I407" i="1"/>
  <c r="I408" i="1"/>
  <c r="I409" i="1"/>
  <c r="I410" i="1"/>
  <c r="I411" i="1"/>
  <c r="I412" i="1"/>
  <c r="I413" i="1"/>
  <c r="I414" i="1"/>
  <c r="I415" i="1"/>
  <c r="I416" i="1"/>
  <c r="I417" i="1"/>
  <c r="I418" i="1"/>
  <c r="I419" i="1"/>
  <c r="I420" i="1"/>
  <c r="I421" i="1"/>
  <c r="I422" i="1"/>
  <c r="I423" i="1"/>
  <c r="I424" i="1"/>
  <c r="I425" i="1"/>
  <c r="I426" i="1"/>
  <c r="I427" i="1"/>
  <c r="I428" i="1"/>
  <c r="I429" i="1"/>
  <c r="I430" i="1"/>
  <c r="I431" i="1"/>
  <c r="I432" i="1"/>
  <c r="I433" i="1"/>
  <c r="I434" i="1"/>
  <c r="I401" i="1"/>
  <c r="G402" i="1"/>
  <c r="G403" i="1"/>
  <c r="G404" i="1"/>
  <c r="G405" i="1"/>
  <c r="G406" i="1"/>
  <c r="G407" i="1"/>
  <c r="G408" i="1"/>
  <c r="G409" i="1"/>
  <c r="G410" i="1"/>
  <c r="G411" i="1"/>
  <c r="G412" i="1"/>
  <c r="G413" i="1"/>
  <c r="G414" i="1"/>
  <c r="G415" i="1"/>
  <c r="G416" i="1"/>
  <c r="G417" i="1"/>
  <c r="G418" i="1"/>
  <c r="G419" i="1"/>
  <c r="G420" i="1"/>
  <c r="G421" i="1"/>
  <c r="G422" i="1"/>
  <c r="G423" i="1"/>
  <c r="G424" i="1"/>
  <c r="G425" i="1"/>
  <c r="G426" i="1"/>
  <c r="G427" i="1"/>
  <c r="G428" i="1"/>
  <c r="G429" i="1"/>
  <c r="G430" i="1"/>
  <c r="G431" i="1"/>
  <c r="G432" i="1"/>
  <c r="G433" i="1"/>
  <c r="G434" i="1"/>
  <c r="G401" i="1"/>
  <c r="I394" i="1"/>
  <c r="I395" i="1"/>
  <c r="I396" i="1"/>
  <c r="I397" i="1"/>
  <c r="I398" i="1"/>
  <c r="I393" i="1"/>
  <c r="G394" i="1"/>
  <c r="G395" i="1"/>
  <c r="G396" i="1"/>
  <c r="G397" i="1"/>
  <c r="G398" i="1"/>
  <c r="G393" i="1"/>
  <c r="I388" i="1"/>
  <c r="I387" i="1" s="1"/>
  <c r="G388" i="1"/>
  <c r="I384" i="1"/>
  <c r="I385" i="1"/>
  <c r="I383" i="1"/>
  <c r="G384" i="1"/>
  <c r="G385" i="1"/>
  <c r="G383" i="1"/>
  <c r="I380" i="1"/>
  <c r="I379" i="1"/>
  <c r="G380" i="1"/>
  <c r="G379" i="1"/>
  <c r="I375" i="1"/>
  <c r="I376" i="1"/>
  <c r="I374" i="1"/>
  <c r="G375" i="1"/>
  <c r="G376" i="1"/>
  <c r="G374" i="1"/>
  <c r="I365" i="1"/>
  <c r="I366" i="1"/>
  <c r="I367" i="1"/>
  <c r="I368" i="1"/>
  <c r="I369" i="1"/>
  <c r="I370" i="1"/>
  <c r="I371" i="1"/>
  <c r="I364" i="1"/>
  <c r="G365" i="1"/>
  <c r="G366" i="1"/>
  <c r="G367" i="1"/>
  <c r="G368" i="1"/>
  <c r="G369" i="1"/>
  <c r="G370" i="1"/>
  <c r="G371" i="1"/>
  <c r="G364" i="1"/>
  <c r="I360" i="1"/>
  <c r="I361" i="1"/>
  <c r="I359" i="1"/>
  <c r="G360" i="1"/>
  <c r="G361" i="1"/>
  <c r="G359" i="1"/>
  <c r="I355" i="1"/>
  <c r="I356" i="1"/>
  <c r="I354" i="1"/>
  <c r="G355" i="1"/>
  <c r="G356" i="1"/>
  <c r="G354" i="1"/>
  <c r="I344" i="1"/>
  <c r="I345" i="1"/>
  <c r="I346" i="1"/>
  <c r="I347" i="1"/>
  <c r="I348" i="1"/>
  <c r="I349" i="1"/>
  <c r="I350" i="1"/>
  <c r="I351" i="1"/>
  <c r="I343" i="1"/>
  <c r="G344" i="1"/>
  <c r="G345" i="1"/>
  <c r="G346" i="1"/>
  <c r="G347" i="1"/>
  <c r="G348" i="1"/>
  <c r="G349" i="1"/>
  <c r="G350" i="1"/>
  <c r="G351" i="1"/>
  <c r="G343" i="1"/>
  <c r="I340" i="1"/>
  <c r="I339" i="1" s="1"/>
  <c r="G340" i="1"/>
  <c r="I336" i="1"/>
  <c r="I335" i="1"/>
  <c r="G336" i="1"/>
  <c r="G335" i="1"/>
  <c r="I331" i="1"/>
  <c r="I332" i="1"/>
  <c r="I330" i="1"/>
  <c r="G331" i="1"/>
  <c r="G332" i="1"/>
  <c r="G330" i="1"/>
  <c r="I321" i="1"/>
  <c r="I322" i="1"/>
  <c r="I323" i="1"/>
  <c r="I324" i="1"/>
  <c r="I325" i="1"/>
  <c r="I326" i="1"/>
  <c r="I327" i="1"/>
  <c r="I320" i="1"/>
  <c r="G321" i="1"/>
  <c r="G322" i="1"/>
  <c r="G323" i="1"/>
  <c r="G324" i="1"/>
  <c r="G325" i="1"/>
  <c r="G326" i="1"/>
  <c r="G327" i="1"/>
  <c r="G320" i="1"/>
  <c r="I314" i="1"/>
  <c r="I315" i="1"/>
  <c r="I316" i="1"/>
  <c r="I317" i="1"/>
  <c r="I313" i="1"/>
  <c r="G314" i="1"/>
  <c r="G315" i="1"/>
  <c r="G316" i="1"/>
  <c r="G317" i="1"/>
  <c r="G313" i="1"/>
  <c r="I306" i="1"/>
  <c r="I307" i="1"/>
  <c r="I308" i="1"/>
  <c r="I309" i="1"/>
  <c r="I310" i="1"/>
  <c r="I305" i="1"/>
  <c r="G306" i="1"/>
  <c r="G307" i="1"/>
  <c r="G308" i="1"/>
  <c r="G309" i="1"/>
  <c r="G310" i="1"/>
  <c r="G305" i="1"/>
  <c r="I294" i="1"/>
  <c r="I295" i="1"/>
  <c r="I296" i="1"/>
  <c r="I297" i="1"/>
  <c r="I298" i="1"/>
  <c r="I299" i="1"/>
  <c r="I300" i="1"/>
  <c r="I301" i="1"/>
  <c r="I302" i="1"/>
  <c r="I293" i="1"/>
  <c r="G294" i="1"/>
  <c r="G295" i="1"/>
  <c r="G296" i="1"/>
  <c r="G297" i="1"/>
  <c r="G298" i="1"/>
  <c r="G299" i="1"/>
  <c r="G300" i="1"/>
  <c r="G301" i="1"/>
  <c r="G302" i="1"/>
  <c r="G293" i="1"/>
  <c r="I290" i="1"/>
  <c r="I289" i="1"/>
  <c r="G290" i="1"/>
  <c r="G289" i="1"/>
  <c r="I285" i="1"/>
  <c r="I284" i="1"/>
  <c r="G285" i="1"/>
  <c r="G284" i="1"/>
  <c r="I278" i="1"/>
  <c r="I279" i="1"/>
  <c r="I280" i="1"/>
  <c r="I281" i="1"/>
  <c r="I277" i="1"/>
  <c r="G278" i="1"/>
  <c r="G279" i="1"/>
  <c r="G280" i="1"/>
  <c r="G281" i="1"/>
  <c r="G277" i="1"/>
  <c r="I273" i="1"/>
  <c r="I274" i="1"/>
  <c r="I272" i="1"/>
  <c r="G273" i="1"/>
  <c r="G274" i="1"/>
  <c r="G272" i="1"/>
  <c r="I269" i="1"/>
  <c r="I268" i="1"/>
  <c r="G269" i="1"/>
  <c r="G268" i="1"/>
  <c r="I264" i="1"/>
  <c r="I263" i="1"/>
  <c r="G264" i="1"/>
  <c r="G263" i="1"/>
  <c r="I259" i="1"/>
  <c r="I260" i="1"/>
  <c r="I258" i="1"/>
  <c r="G259" i="1"/>
  <c r="G260" i="1"/>
  <c r="G258" i="1"/>
  <c r="I249" i="1"/>
  <c r="I250" i="1"/>
  <c r="I251" i="1"/>
  <c r="I252" i="1"/>
  <c r="I253" i="1"/>
  <c r="I254" i="1"/>
  <c r="I255" i="1"/>
  <c r="I248" i="1"/>
  <c r="G249" i="1"/>
  <c r="G250" i="1"/>
  <c r="G251" i="1"/>
  <c r="G252" i="1"/>
  <c r="G253" i="1"/>
  <c r="G254" i="1"/>
  <c r="G255" i="1"/>
  <c r="G248" i="1"/>
  <c r="I240" i="1"/>
  <c r="I241" i="1"/>
  <c r="I242" i="1"/>
  <c r="I243" i="1"/>
  <c r="I244" i="1"/>
  <c r="I245" i="1"/>
  <c r="I239" i="1"/>
  <c r="G240" i="1"/>
  <c r="G241" i="1"/>
  <c r="G242" i="1"/>
  <c r="G243" i="1"/>
  <c r="G244" i="1"/>
  <c r="G245" i="1"/>
  <c r="G239" i="1"/>
  <c r="I223" i="1"/>
  <c r="I224" i="1"/>
  <c r="I225" i="1"/>
  <c r="I226" i="1"/>
  <c r="I227" i="1"/>
  <c r="I228" i="1"/>
  <c r="I229" i="1"/>
  <c r="I230" i="1"/>
  <c r="I231" i="1"/>
  <c r="I232" i="1"/>
  <c r="I233" i="1"/>
  <c r="I234" i="1"/>
  <c r="I235" i="1"/>
  <c r="I236" i="1"/>
  <c r="I222" i="1"/>
  <c r="G223" i="1"/>
  <c r="G224" i="1"/>
  <c r="G225" i="1"/>
  <c r="G226" i="1"/>
  <c r="G227" i="1"/>
  <c r="G228" i="1"/>
  <c r="G229" i="1"/>
  <c r="G230" i="1"/>
  <c r="G231" i="1"/>
  <c r="G232" i="1"/>
  <c r="G233" i="1"/>
  <c r="G234" i="1"/>
  <c r="G235" i="1"/>
  <c r="G236" i="1"/>
  <c r="G222" i="1"/>
  <c r="I207" i="1"/>
  <c r="I208" i="1"/>
  <c r="I209" i="1"/>
  <c r="I210" i="1"/>
  <c r="I211" i="1"/>
  <c r="I212" i="1"/>
  <c r="I213" i="1"/>
  <c r="I214" i="1"/>
  <c r="I215" i="1"/>
  <c r="I216" i="1"/>
  <c r="I217" i="1"/>
  <c r="I218" i="1"/>
  <c r="I219" i="1"/>
  <c r="I206" i="1"/>
  <c r="G207" i="1"/>
  <c r="G208" i="1"/>
  <c r="G209" i="1"/>
  <c r="G210" i="1"/>
  <c r="G211" i="1"/>
  <c r="G212" i="1"/>
  <c r="G213" i="1"/>
  <c r="G214" i="1"/>
  <c r="G215" i="1"/>
  <c r="G216" i="1"/>
  <c r="G217" i="1"/>
  <c r="G218" i="1"/>
  <c r="G219" i="1"/>
  <c r="G206" i="1"/>
  <c r="I203" i="1"/>
  <c r="I202" i="1"/>
  <c r="G203" i="1"/>
  <c r="G202" i="1"/>
  <c r="I198" i="1"/>
  <c r="I197" i="1"/>
  <c r="G198" i="1"/>
  <c r="G197" i="1"/>
  <c r="I193" i="1"/>
  <c r="I194" i="1"/>
  <c r="I192" i="1"/>
  <c r="G193" i="1"/>
  <c r="G194" i="1"/>
  <c r="G192" i="1"/>
  <c r="I183" i="1"/>
  <c r="I184" i="1"/>
  <c r="I185" i="1"/>
  <c r="I186" i="1"/>
  <c r="I187" i="1"/>
  <c r="I188" i="1"/>
  <c r="I189" i="1"/>
  <c r="I190" i="1"/>
  <c r="I182" i="1"/>
  <c r="G183" i="1"/>
  <c r="G184" i="1"/>
  <c r="G185" i="1"/>
  <c r="G186" i="1"/>
  <c r="G187" i="1"/>
  <c r="G188" i="1"/>
  <c r="G189" i="1"/>
  <c r="G182" i="1"/>
  <c r="I174" i="1"/>
  <c r="I175" i="1"/>
  <c r="I176" i="1"/>
  <c r="I177" i="1"/>
  <c r="I178" i="1"/>
  <c r="I179" i="1"/>
  <c r="I173" i="1"/>
  <c r="G174" i="1"/>
  <c r="G175" i="1"/>
  <c r="G176" i="1"/>
  <c r="G177" i="1"/>
  <c r="G178" i="1"/>
  <c r="G179" i="1"/>
  <c r="G173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0" i="1"/>
  <c r="I156" i="1"/>
  <c r="G157" i="1"/>
  <c r="G158" i="1"/>
  <c r="G159" i="1"/>
  <c r="G160" i="1"/>
  <c r="G161" i="1"/>
  <c r="G162" i="1"/>
  <c r="G163" i="1"/>
  <c r="G164" i="1"/>
  <c r="G165" i="1"/>
  <c r="G166" i="1"/>
  <c r="G167" i="1"/>
  <c r="G168" i="1"/>
  <c r="G169" i="1"/>
  <c r="G170" i="1"/>
  <c r="G156" i="1"/>
  <c r="I141" i="1"/>
  <c r="I142" i="1"/>
  <c r="I143" i="1"/>
  <c r="I144" i="1"/>
  <c r="I145" i="1"/>
  <c r="I146" i="1"/>
  <c r="I147" i="1"/>
  <c r="I148" i="1"/>
  <c r="I149" i="1"/>
  <c r="I150" i="1"/>
  <c r="I151" i="1"/>
  <c r="I152" i="1"/>
  <c r="I153" i="1"/>
  <c r="I140" i="1"/>
  <c r="G141" i="1"/>
  <c r="G142" i="1"/>
  <c r="G143" i="1"/>
  <c r="G144" i="1"/>
  <c r="G145" i="1"/>
  <c r="G146" i="1"/>
  <c r="G147" i="1"/>
  <c r="G148" i="1"/>
  <c r="G149" i="1"/>
  <c r="G150" i="1"/>
  <c r="G151" i="1"/>
  <c r="G152" i="1"/>
  <c r="G153" i="1"/>
  <c r="G140" i="1"/>
  <c r="I136" i="1"/>
  <c r="I135" i="1"/>
  <c r="G136" i="1"/>
  <c r="G135" i="1"/>
  <c r="I131" i="1"/>
  <c r="I132" i="1"/>
  <c r="I130" i="1"/>
  <c r="G131" i="1"/>
  <c r="G132" i="1"/>
  <c r="G130" i="1"/>
  <c r="I121" i="1"/>
  <c r="I122" i="1"/>
  <c r="I123" i="1"/>
  <c r="I124" i="1"/>
  <c r="I125" i="1"/>
  <c r="I126" i="1"/>
  <c r="I127" i="1"/>
  <c r="I120" i="1"/>
  <c r="G121" i="1"/>
  <c r="G122" i="1"/>
  <c r="G123" i="1"/>
  <c r="G124" i="1"/>
  <c r="G125" i="1"/>
  <c r="G126" i="1"/>
  <c r="G127" i="1"/>
  <c r="G120" i="1"/>
  <c r="I112" i="1"/>
  <c r="I113" i="1"/>
  <c r="I114" i="1"/>
  <c r="I115" i="1"/>
  <c r="I116" i="1"/>
  <c r="I117" i="1"/>
  <c r="I111" i="1"/>
  <c r="G112" i="1"/>
  <c r="G113" i="1"/>
  <c r="G114" i="1"/>
  <c r="G115" i="1"/>
  <c r="G116" i="1"/>
  <c r="G117" i="1"/>
  <c r="G111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94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78" i="1"/>
  <c r="I74" i="1"/>
  <c r="I73" i="1"/>
  <c r="G74" i="1"/>
  <c r="G73" i="1"/>
  <c r="I69" i="1"/>
  <c r="I70" i="1"/>
  <c r="I68" i="1"/>
  <c r="G69" i="1"/>
  <c r="G70" i="1"/>
  <c r="G68" i="1"/>
  <c r="I59" i="1"/>
  <c r="I60" i="1"/>
  <c r="I61" i="1"/>
  <c r="I62" i="1"/>
  <c r="I63" i="1"/>
  <c r="I64" i="1"/>
  <c r="I65" i="1"/>
  <c r="I58" i="1"/>
  <c r="G59" i="1"/>
  <c r="G60" i="1"/>
  <c r="G61" i="1"/>
  <c r="G62" i="1"/>
  <c r="G63" i="1"/>
  <c r="G64" i="1"/>
  <c r="G65" i="1"/>
  <c r="G58" i="1"/>
  <c r="I50" i="1"/>
  <c r="I51" i="1"/>
  <c r="I52" i="1"/>
  <c r="I53" i="1"/>
  <c r="I54" i="1"/>
  <c r="I55" i="1"/>
  <c r="I49" i="1"/>
  <c r="G50" i="1"/>
  <c r="G51" i="1"/>
  <c r="G52" i="1"/>
  <c r="G53" i="1"/>
  <c r="G54" i="1"/>
  <c r="G55" i="1"/>
  <c r="G49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32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16" i="1"/>
  <c r="I13" i="1"/>
  <c r="I12" i="1"/>
  <c r="G13" i="1"/>
  <c r="G12" i="1"/>
  <c r="I7" i="1"/>
  <c r="I6" i="1"/>
  <c r="G7" i="1"/>
  <c r="G6" i="1"/>
  <c r="F8" i="2" l="1"/>
  <c r="F7" i="2"/>
  <c r="G6" i="2"/>
  <c r="E7" i="2"/>
  <c r="E8" i="2" s="1"/>
  <c r="D7" i="2"/>
  <c r="I1149" i="1"/>
  <c r="I1107" i="1"/>
  <c r="I1127" i="1"/>
  <c r="I1136" i="1"/>
  <c r="I1115" i="1"/>
  <c r="I1099" i="1"/>
  <c r="I1103" i="1"/>
  <c r="I1083" i="1"/>
  <c r="I1088" i="1"/>
  <c r="I1074" i="1"/>
  <c r="I1078" i="1"/>
  <c r="I1060" i="1"/>
  <c r="I1069" i="1"/>
  <c r="I952" i="1"/>
  <c r="I999" i="1"/>
  <c r="I1042" i="1"/>
  <c r="I1047" i="1"/>
  <c r="I1030" i="1"/>
  <c r="I1006" i="1"/>
  <c r="I959" i="1"/>
  <c r="I943" i="1"/>
  <c r="I947" i="1"/>
  <c r="I938" i="1"/>
  <c r="I923" i="1"/>
  <c r="I814" i="1"/>
  <c r="I823" i="1"/>
  <c r="I850" i="1"/>
  <c r="I885" i="1"/>
  <c r="I904" i="1"/>
  <c r="I896" i="1"/>
  <c r="I857" i="1"/>
  <c r="I805" i="1"/>
  <c r="I809" i="1"/>
  <c r="I800" i="1"/>
  <c r="I780" i="1"/>
  <c r="I790" i="1"/>
  <c r="I707" i="1"/>
  <c r="I736" i="1"/>
  <c r="I775" i="1"/>
  <c r="I761" i="1"/>
  <c r="I743" i="1"/>
  <c r="I701" i="1"/>
  <c r="I692" i="1"/>
  <c r="I696" i="1"/>
  <c r="I545" i="1"/>
  <c r="I552" i="1"/>
  <c r="I601" i="1"/>
  <c r="I608" i="1"/>
  <c r="I659" i="1"/>
  <c r="I676" i="1"/>
  <c r="I687" i="1"/>
  <c r="I651" i="1"/>
  <c r="I633" i="1"/>
  <c r="I536" i="1"/>
  <c r="I540" i="1"/>
  <c r="I436" i="1"/>
  <c r="I501" i="1"/>
  <c r="I531" i="1"/>
  <c r="I520" i="1"/>
  <c r="I493" i="1"/>
  <c r="I477" i="1"/>
  <c r="I443" i="1"/>
  <c r="I400" i="1"/>
  <c r="I392" i="1"/>
  <c r="I378" i="1"/>
  <c r="I382" i="1"/>
  <c r="I342" i="1"/>
  <c r="I353" i="1"/>
  <c r="I358" i="1"/>
  <c r="I373" i="1"/>
  <c r="I363" i="1"/>
  <c r="I334" i="1"/>
  <c r="I312" i="1"/>
  <c r="I329" i="1"/>
  <c r="I319" i="1"/>
  <c r="I304" i="1"/>
  <c r="I292" i="1"/>
  <c r="I288" i="1"/>
  <c r="I283" i="1"/>
  <c r="I276" i="1"/>
  <c r="I262" i="1"/>
  <c r="I267" i="1"/>
  <c r="I271" i="1"/>
  <c r="I257" i="1"/>
  <c r="I247" i="1"/>
  <c r="I238" i="1"/>
  <c r="I201" i="1"/>
  <c r="I205" i="1"/>
  <c r="I221" i="1"/>
  <c r="I196" i="1"/>
  <c r="I181" i="1"/>
  <c r="I191" i="1"/>
  <c r="I172" i="1"/>
  <c r="I139" i="1"/>
  <c r="I155" i="1"/>
  <c r="I134" i="1"/>
  <c r="I110" i="1"/>
  <c r="I129" i="1"/>
  <c r="I119" i="1"/>
  <c r="I72" i="1"/>
  <c r="I77" i="1"/>
  <c r="I93" i="1"/>
  <c r="I67" i="1"/>
  <c r="I57" i="1"/>
  <c r="I48" i="1"/>
  <c r="I5" i="1"/>
  <c r="I15" i="1"/>
  <c r="I31" i="1"/>
  <c r="I11" i="1"/>
  <c r="G7" i="2" l="1"/>
  <c r="G8" i="2" s="1"/>
  <c r="D8" i="2"/>
  <c r="I1114" i="1"/>
  <c r="I1082" i="1"/>
  <c r="I951" i="1"/>
  <c r="I813" i="1"/>
  <c r="I700" i="1"/>
  <c r="I544" i="1"/>
  <c r="I391" i="1"/>
  <c r="I338" i="1"/>
  <c r="I287" i="1"/>
  <c r="I266" i="1"/>
  <c r="I200" i="1"/>
  <c r="I138" i="1"/>
  <c r="I76" i="1"/>
  <c r="I10" i="1"/>
  <c r="I390" i="1" l="1"/>
  <c r="I9" i="1"/>
  <c r="I4" i="1" l="1"/>
  <c r="I1162" i="1" s="1"/>
  <c r="I1164" i="1" l="1"/>
  <c r="I1166" i="1"/>
  <c r="I1168" i="1" l="1"/>
  <c r="I1170" i="1" s="1"/>
  <c r="I1172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Zafra Iniesta, Marta Guadalupe</author>
  </authors>
  <commentList>
    <comment ref="A3" authorId="0" shapeId="0" xr:uid="{DBE91762-811C-4FC6-9C1C-9C8D99096783}">
      <text>
        <r>
          <rPr>
            <b/>
            <sz val="9"/>
            <color indexed="81"/>
            <rFont val="Tahoma"/>
            <family val="2"/>
          </rPr>
          <t>Código del concepto. Ver colores en "Entorno de trabajo: Apariencia"</t>
        </r>
      </text>
    </comment>
    <comment ref="B3" authorId="0" shapeId="0" xr:uid="{53053B9A-CD4F-45D0-A548-88806A28C546}">
      <text>
        <r>
          <rPr>
            <b/>
            <sz val="9"/>
            <color indexed="81"/>
            <rFont val="Tahoma"/>
            <family val="2"/>
          </rPr>
          <t>Naturaleza o tipo de concepto, ver valores de cada naturaleza en la ayuda del menú contextual</t>
        </r>
      </text>
    </comment>
    <comment ref="C3" authorId="0" shapeId="0" xr:uid="{1C420123-A045-4E07-8BDD-A3F8A5A050B2}">
      <text>
        <r>
          <rPr>
            <b/>
            <sz val="9"/>
            <color indexed="81"/>
            <rFont val="Tahoma"/>
            <family val="2"/>
          </rPr>
          <t>Descripción corta</t>
        </r>
      </text>
    </comment>
    <comment ref="D3" authorId="0" shapeId="0" xr:uid="{E186E3B4-492B-497F-993B-F9BBCE4339D4}">
      <text>
        <r>
          <rPr>
            <b/>
            <sz val="9"/>
            <color indexed="81"/>
            <rFont val="Tahoma"/>
            <family val="2"/>
          </rPr>
          <t>Rendimiento o cantidad presupuestada</t>
        </r>
      </text>
    </comment>
    <comment ref="E3" authorId="0" shapeId="0" xr:uid="{4B38A5FF-3BC6-4816-9ABC-46548E1DBF27}">
      <text>
        <r>
          <rPr>
            <b/>
            <sz val="9"/>
            <color indexed="81"/>
            <rFont val="Tahoma"/>
            <family val="2"/>
          </rPr>
          <t>Unidad principal de medida del concepto</t>
        </r>
      </text>
    </comment>
    <comment ref="F3" authorId="0" shapeId="0" xr:uid="{F76187AB-506C-4DD0-A82E-5C860B3943B7}">
      <text>
        <r>
          <rPr>
            <b/>
            <sz val="9"/>
            <color indexed="81"/>
            <rFont val="Tahoma"/>
            <family val="2"/>
          </rPr>
          <t>Precio unitario en el presupuesto</t>
        </r>
      </text>
    </comment>
    <comment ref="H3" authorId="0" shapeId="0" xr:uid="{3718A382-05F3-40A2-8878-0B02927A5622}">
      <text>
        <r>
          <rPr>
            <b/>
            <sz val="9"/>
            <color indexed="81"/>
            <rFont val="Tahoma"/>
            <family val="2"/>
          </rPr>
          <t>Precio unitario en el presupuesto</t>
        </r>
      </text>
    </comment>
    <comment ref="I3" authorId="0" shapeId="0" xr:uid="{F5A9BD63-D112-4F9D-853C-C1C9D57AC749}">
      <text>
        <r>
          <rPr>
            <b/>
            <sz val="9"/>
            <color indexed="81"/>
            <rFont val="Tahoma"/>
            <family val="2"/>
          </rPr>
          <t>Importe del presupuesto</t>
        </r>
      </text>
    </comment>
  </commentList>
</comments>
</file>

<file path=xl/sharedStrings.xml><?xml version="1.0" encoding="utf-8"?>
<sst xmlns="http://schemas.openxmlformats.org/spreadsheetml/2006/main" count="4254" uniqueCount="1066">
  <si>
    <t>REFORMA INTEGRAL INSTALACIÓN ELÉCTRICA DEP. CANILLEJAS</t>
  </si>
  <si>
    <t>Presupuesto</t>
  </si>
  <si>
    <t>Código</t>
  </si>
  <si>
    <t>Nat</t>
  </si>
  <si>
    <t>Ud</t>
  </si>
  <si>
    <t>Resumen</t>
  </si>
  <si>
    <t>CanPres</t>
  </si>
  <si>
    <t>Pres</t>
  </si>
  <si>
    <t>ImpPres</t>
  </si>
  <si>
    <t>DE.1</t>
  </si>
  <si>
    <t>Capítulo</t>
  </si>
  <si>
    <t/>
  </si>
  <si>
    <t>INSTALACIÓN TEMPORAL DE OBRA</t>
  </si>
  <si>
    <t>I31ITALO1</t>
  </si>
  <si>
    <t>Partida</t>
  </si>
  <si>
    <t>u</t>
  </si>
  <si>
    <t>Instalación temporal de obra</t>
  </si>
  <si>
    <t>I31VMX005X</t>
  </si>
  <si>
    <t>Legalización de instalación de Baja Tensión temporal</t>
  </si>
  <si>
    <t>DE.2</t>
  </si>
  <si>
    <t>ALTA TENSIÓN</t>
  </si>
  <si>
    <t>DE.2.1</t>
  </si>
  <si>
    <t>CT1</t>
  </si>
  <si>
    <t>DE.2.1.1</t>
  </si>
  <si>
    <t>DESMONTAJES</t>
  </si>
  <si>
    <t>R03DIE030_N</t>
  </si>
  <si>
    <t>Desmontaje CT</t>
  </si>
  <si>
    <t>R03DIE030_N1</t>
  </si>
  <si>
    <t>m</t>
  </si>
  <si>
    <t>Desmontaje red anillo 15kV</t>
  </si>
  <si>
    <t>DE.2.1.2</t>
  </si>
  <si>
    <t>ACTUACIONES PREVIAS Y OBRA CIVIL</t>
  </si>
  <si>
    <t>U01AA030</t>
  </si>
  <si>
    <t>m2</t>
  </si>
  <si>
    <t>Demolición y levantado de baldosa de hormigón a máquina sin transporte</t>
  </si>
  <si>
    <t>U01AF040</t>
  </si>
  <si>
    <t>m3</t>
  </si>
  <si>
    <t>Demolición y levantado pavimento MBC sin transporte</t>
  </si>
  <si>
    <t>U01AB020</t>
  </si>
  <si>
    <t>Demolición y levnatado bordillo de piedra 10-20 cm con cimentación a máquina S/transporte</t>
  </si>
  <si>
    <t>E01DTW160</t>
  </si>
  <si>
    <t>Carga, transporte y canon cantera &lt;20 km MAQ/CAM. escombro limpio</t>
  </si>
  <si>
    <t>E02W010</t>
  </si>
  <si>
    <t>Aporte tierras de préstamo d&lt;10 km</t>
  </si>
  <si>
    <t>E03ALR060_N</t>
  </si>
  <si>
    <t>Arqueta ladrillo registro 97x97x95 cm</t>
  </si>
  <si>
    <t>E02EMA010</t>
  </si>
  <si>
    <t>Excavación zanja a máquina terrenos disgregados a bordes</t>
  </si>
  <si>
    <t>E04NLM005</t>
  </si>
  <si>
    <t>Hormigón, limpieza y nivelación  HM-20/P/20/X0 o XC1 Vert. manual</t>
  </si>
  <si>
    <t>E02SZ060</t>
  </si>
  <si>
    <t>Relleno tierra zanja mano S/aporte</t>
  </si>
  <si>
    <t>U04VQ010</t>
  </si>
  <si>
    <t>Pavimento adoquín hormigón recto gris 12x12x7 cm</t>
  </si>
  <si>
    <t>E04SAG010</t>
  </si>
  <si>
    <t>Solera hormigón armado HA-25/B/20/XC2 o XC3 #150x150x6 mm VERT. GRÚA e=10 cm</t>
  </si>
  <si>
    <t>U01EEV010_N</t>
  </si>
  <si>
    <t>Excavación vaciado a cielo abierto  &lt;10km a vertedero</t>
  </si>
  <si>
    <t>I31EXFO</t>
  </si>
  <si>
    <t>Excavación foso para CT</t>
  </si>
  <si>
    <t>I31DESV</t>
  </si>
  <si>
    <t>Desvío de servicios afectados</t>
  </si>
  <si>
    <t>DE.2.1.3</t>
  </si>
  <si>
    <t>EQUIPAMIENTO</t>
  </si>
  <si>
    <t>I31VDX030E</t>
  </si>
  <si>
    <t>Transporte Y descarga de materialde Centro de Transformación.</t>
  </si>
  <si>
    <t>ZU09TE060_N</t>
  </si>
  <si>
    <t>Caseta CT superficie 2T 8080x2380 mm</t>
  </si>
  <si>
    <t>I31ABB014</t>
  </si>
  <si>
    <t>Transformador trifásico seco 15000/400 V. 1250 KVA</t>
  </si>
  <si>
    <t>I31BCB1250X2</t>
  </si>
  <si>
    <t>Cuadro de salida de transformador de 1250 kVA.</t>
  </si>
  <si>
    <t>I31BCB1X</t>
  </si>
  <si>
    <t>Cuadro de protección termica transformadores</t>
  </si>
  <si>
    <t>U09TM120</t>
  </si>
  <si>
    <t>Módulo línea 400 V/16 kVA - 24 kV</t>
  </si>
  <si>
    <t>U09TM060</t>
  </si>
  <si>
    <t>Módulo protección C/Interruptor automático motorizado</t>
  </si>
  <si>
    <t>I31AWR001</t>
  </si>
  <si>
    <t>Rotulos serigrafiados y esquema sinóptico en C.T.</t>
  </si>
  <si>
    <t>I31AEA001</t>
  </si>
  <si>
    <t>Equipo de material de seguridad en Centro de Transformación</t>
  </si>
  <si>
    <t>I31BAT111</t>
  </si>
  <si>
    <t>Instalación de red de tierras completa en Centro de Transformación</t>
  </si>
  <si>
    <t>U09AC010_N</t>
  </si>
  <si>
    <t>Conectores media tensión</t>
  </si>
  <si>
    <t>I31BSC001E</t>
  </si>
  <si>
    <t>Rectificador - cargador de baterias 110Vcc para Centro de Transformación</t>
  </si>
  <si>
    <t>I31BDA013T</t>
  </si>
  <si>
    <t>Cuadro secundario general de alumbrado y fuerza para cuartos técnicos</t>
  </si>
  <si>
    <t>I31BFX035</t>
  </si>
  <si>
    <t>Saquitos/Almohadillas intumescentes</t>
  </si>
  <si>
    <t>I31BFX050E</t>
  </si>
  <si>
    <t>Suministro e instalación de  pasacables para sellado de cables.</t>
  </si>
  <si>
    <t>DE.2.1.4</t>
  </si>
  <si>
    <t>CABLEADO Y CANALIZACIONES</t>
  </si>
  <si>
    <t>U09AC030</t>
  </si>
  <si>
    <t>Canaliz. 2Tx200 mm para línea de AT</t>
  </si>
  <si>
    <t>U09AC030_1</t>
  </si>
  <si>
    <t>Canaliz. 3Tx200 mm para línea de AT</t>
  </si>
  <si>
    <t>U09AC031XX</t>
  </si>
  <si>
    <t>Circuito HEPRZ1 Al 12/20 kV 3x(1x240 mm2)</t>
  </si>
  <si>
    <t>U09AC031PTR</t>
  </si>
  <si>
    <t>Puente transformador 12/20kV 95mm2 HEPRZ1</t>
  </si>
  <si>
    <t>E17BBT100</t>
  </si>
  <si>
    <t>Descarga transformador 5x4x240 mm2 RZ1-k</t>
  </si>
  <si>
    <t>I31ZKA005</t>
  </si>
  <si>
    <t>Bandeja perforada aislante libre de halógenos 600x100 mm con tapa y p.p. soportes</t>
  </si>
  <si>
    <t>I31ZKA004</t>
  </si>
  <si>
    <t>Bandeja perforada aislante libre de halógenos 400x100 mm con tapa y p.p. soportes</t>
  </si>
  <si>
    <t>DE.2.1.5</t>
  </si>
  <si>
    <t>CONTROL</t>
  </si>
  <si>
    <t>I31DAX001E</t>
  </si>
  <si>
    <t>Armario de control para Alta Tensión. (Horario nocturno en estación).</t>
  </si>
  <si>
    <t>I31DBX002XC</t>
  </si>
  <si>
    <t>Licencia de uso del programa de control y programación del PLC</t>
  </si>
  <si>
    <t>I31DAX008XX</t>
  </si>
  <si>
    <t>Creación de mapa de memoria y pantallas</t>
  </si>
  <si>
    <t>I31DAX003</t>
  </si>
  <si>
    <t>Personalización del programa estándar y puesta en servicio para armario de control A.T.</t>
  </si>
  <si>
    <t>I31DAX008</t>
  </si>
  <si>
    <t>Integración de CT en Puesto de mando o SCADA local</t>
  </si>
  <si>
    <t>I31DAX110_N</t>
  </si>
  <si>
    <t>Cable de red Ethernet FTP cat. 6A, libre de halógenos</t>
  </si>
  <si>
    <t>E19RES020</t>
  </si>
  <si>
    <t>Switch de 8 puertos</t>
  </si>
  <si>
    <t>E19TFC015</t>
  </si>
  <si>
    <t>Cable 2 fibras monomodo LSFH Interior</t>
  </si>
  <si>
    <t>DE.2.1.6</t>
  </si>
  <si>
    <t>VARIOS</t>
  </si>
  <si>
    <t>I41WTX360</t>
  </si>
  <si>
    <t>Brigada nocturna para realización de corte de tensión de tracción en Metro de Madrid. En horario nocturno tún</t>
  </si>
  <si>
    <t>I31BJW020XX</t>
  </si>
  <si>
    <t>Toma de datos y estudios de instalación eléctrica</t>
  </si>
  <si>
    <t>E07WA020N</t>
  </si>
  <si>
    <t>Ayuda albañilería instalación electricidad</t>
  </si>
  <si>
    <t>DE.2.1.7</t>
  </si>
  <si>
    <t>DOCUMENTACIÓN Y LEGALIZACIÓN</t>
  </si>
  <si>
    <t>I31DOC01XX</t>
  </si>
  <si>
    <t>Documentación fin de obra</t>
  </si>
  <si>
    <t>I31VMX004</t>
  </si>
  <si>
    <t>Legalización de la totalidad de las instalaciones de A.T.</t>
  </si>
  <si>
    <t>DE.2.2</t>
  </si>
  <si>
    <t>CT2</t>
  </si>
  <si>
    <t>DE.2.2.1</t>
  </si>
  <si>
    <t>DE.2.2.2</t>
  </si>
  <si>
    <t>U09TE060</t>
  </si>
  <si>
    <t>Caseta CT superficie 2T 12160x2380 mm</t>
  </si>
  <si>
    <t>I31ABB012</t>
  </si>
  <si>
    <t>Transformador trifásico seco 15000/400 V. 800 KVA</t>
  </si>
  <si>
    <t>I31BCB800X2</t>
  </si>
  <si>
    <t>Cuadro de salida de transformador de 800 kVA.</t>
  </si>
  <si>
    <t>DE.2.2.3</t>
  </si>
  <si>
    <t>DE.2.2.4</t>
  </si>
  <si>
    <t>DE.2.2.5</t>
  </si>
  <si>
    <t>DE.2.2.6</t>
  </si>
  <si>
    <t>DE.2.3</t>
  </si>
  <si>
    <t>CT3</t>
  </si>
  <si>
    <t>DE.2.3.1</t>
  </si>
  <si>
    <t>DE.2.3.2</t>
  </si>
  <si>
    <t>I31ABB009</t>
  </si>
  <si>
    <t>Transformador trifásico seco 15000/400 V. 400 KVA.</t>
  </si>
  <si>
    <t>I31BCB315X2</t>
  </si>
  <si>
    <t>Cuadro de salida de transformador de 315 / 400 kVA.</t>
  </si>
  <si>
    <t>DE.2.3.3</t>
  </si>
  <si>
    <t>DE.2.3.4</t>
  </si>
  <si>
    <t>DE.2.3.5</t>
  </si>
  <si>
    <t>DE.2.3.6</t>
  </si>
  <si>
    <t>DE.2.4</t>
  </si>
  <si>
    <t>CT4</t>
  </si>
  <si>
    <t>DE.2.4.1</t>
  </si>
  <si>
    <t>DE.2.4.2</t>
  </si>
  <si>
    <t>DE.2.4.3</t>
  </si>
  <si>
    <t>DE.2.4.4</t>
  </si>
  <si>
    <t>DE.2.4.5</t>
  </si>
  <si>
    <t>DE.2.4.6</t>
  </si>
  <si>
    <t>DE.2.4.7</t>
  </si>
  <si>
    <t>DE.2.5</t>
  </si>
  <si>
    <t>CT LABORATORIO</t>
  </si>
  <si>
    <t>DE.2.5.1</t>
  </si>
  <si>
    <t>DE.2.5.2</t>
  </si>
  <si>
    <t>I31ABB016XX</t>
  </si>
  <si>
    <t>Transformador trifásico seco 15000/560/1250 V. 1600 KVA</t>
  </si>
  <si>
    <t>DE.2.5.3</t>
  </si>
  <si>
    <t>DE.2.5.4</t>
  </si>
  <si>
    <t>DE.2.6</t>
  </si>
  <si>
    <t>CT5</t>
  </si>
  <si>
    <t>DE.2.6.1</t>
  </si>
  <si>
    <t>DE.2.6.2</t>
  </si>
  <si>
    <t>DE.2.6.3</t>
  </si>
  <si>
    <t>DE.2.6.4</t>
  </si>
  <si>
    <t>DE.2.6.5</t>
  </si>
  <si>
    <t>DE.2.6.6</t>
  </si>
  <si>
    <t>DE.2.6.7</t>
  </si>
  <si>
    <t>DE.2.16</t>
  </si>
  <si>
    <t>CT CLIMA</t>
  </si>
  <si>
    <t>DE.2.7.1</t>
  </si>
  <si>
    <t>DE.2.7.2</t>
  </si>
  <si>
    <t>DE.2.7.3</t>
  </si>
  <si>
    <t>DE.2.7.4</t>
  </si>
  <si>
    <t>DE.2.7.5</t>
  </si>
  <si>
    <t>DE.2.7.6</t>
  </si>
  <si>
    <t>DE.2.7.7</t>
  </si>
  <si>
    <t>DE.2.8</t>
  </si>
  <si>
    <t>SUBESTACIÓN</t>
  </si>
  <si>
    <t>R03DDF035_N</t>
  </si>
  <si>
    <t>Demolición manual muro ladrillo hueco hasta 1/2 pie</t>
  </si>
  <si>
    <t>Z_Y20230683</t>
  </si>
  <si>
    <t>Pasacables</t>
  </si>
  <si>
    <t>01.02.06.02</t>
  </si>
  <si>
    <t>Conexión y desconexión de transformadores</t>
  </si>
  <si>
    <t>DE.2.9</t>
  </si>
  <si>
    <t>VARIOS AT</t>
  </si>
  <si>
    <t>E00PR010_N</t>
  </si>
  <si>
    <t>Estudio de servicios afectados mediante inspeccion por georradar</t>
  </si>
  <si>
    <t>DE.3</t>
  </si>
  <si>
    <t>BAJA TENSIÓN</t>
  </si>
  <si>
    <t>DE.3.1</t>
  </si>
  <si>
    <t>INSTALACIÓN BAJA TENSIÓN ASOCIADA A CT1</t>
  </si>
  <si>
    <t>DE.3.1.1</t>
  </si>
  <si>
    <t>R03DIE030N</t>
  </si>
  <si>
    <t>Desmontaje cuadros eléctricos</t>
  </si>
  <si>
    <t>R03DIE030_1N</t>
  </si>
  <si>
    <t>Demontaje tomas de corriente</t>
  </si>
  <si>
    <t>R03DIE030_2N</t>
  </si>
  <si>
    <t>Desmontaje bandejas</t>
  </si>
  <si>
    <t>R03DIE030_3N</t>
  </si>
  <si>
    <t>Desmontaje barras blindadas</t>
  </si>
  <si>
    <t>R03DIE030_4N</t>
  </si>
  <si>
    <t>Desmontaje conductores eléctricos y tubos</t>
  </si>
  <si>
    <t>R03DIE030_5N</t>
  </si>
  <si>
    <t>Desmontaje iluminación</t>
  </si>
  <si>
    <t>DE.3.1.2</t>
  </si>
  <si>
    <t>CUADROS ELÉCTRICOS</t>
  </si>
  <si>
    <t>CGBT_CT1N</t>
  </si>
  <si>
    <t>CGBT-CT1</t>
  </si>
  <si>
    <t>CS-2N</t>
  </si>
  <si>
    <t>CS-2 Edificio 2</t>
  </si>
  <si>
    <t>CS-5.3N</t>
  </si>
  <si>
    <t>CS-5.3</t>
  </si>
  <si>
    <t>CS-5.6N</t>
  </si>
  <si>
    <t>CS-5.6</t>
  </si>
  <si>
    <t>CS-5.7N</t>
  </si>
  <si>
    <t>CS-5.7</t>
  </si>
  <si>
    <t>CS-5.8N</t>
  </si>
  <si>
    <t>CS-5.8</t>
  </si>
  <si>
    <t>CS-5.9N</t>
  </si>
  <si>
    <t>CS-5.9</t>
  </si>
  <si>
    <t>CS-5.10N</t>
  </si>
  <si>
    <t>CS-5.10</t>
  </si>
  <si>
    <t>CS-5.11N</t>
  </si>
  <si>
    <t>CS-5.11</t>
  </si>
  <si>
    <t>CS-5.12N</t>
  </si>
  <si>
    <t>CS-5.12</t>
  </si>
  <si>
    <t>CS-5.15N</t>
  </si>
  <si>
    <t>CS-5.15</t>
  </si>
  <si>
    <t>CS-5.16N</t>
  </si>
  <si>
    <t>CS-5.16</t>
  </si>
  <si>
    <t>CS-5.17N</t>
  </si>
  <si>
    <t>CS-5.17</t>
  </si>
  <si>
    <t>CS-AATN</t>
  </si>
  <si>
    <t>CS-Alumbrado Almacén Talleres</t>
  </si>
  <si>
    <t>CS-ATC1N</t>
  </si>
  <si>
    <t>CS-Alumbrado Talleres CT1</t>
  </si>
  <si>
    <t>CS-FATN</t>
  </si>
  <si>
    <t>CS-Fuerza Almacén Talleres</t>
  </si>
  <si>
    <t>CS-7E7N</t>
  </si>
  <si>
    <t>CS-7 Edificio 7</t>
  </si>
  <si>
    <t>CS-7.1CCN</t>
  </si>
  <si>
    <t>CS-7.1 Cuadro Compresores</t>
  </si>
  <si>
    <t>CS-11GCDN</t>
  </si>
  <si>
    <t>CS-11 Garaje Camiones Dresina</t>
  </si>
  <si>
    <t>CS-11.1NN</t>
  </si>
  <si>
    <t>CS-11.1 Nave</t>
  </si>
  <si>
    <t>CS-11.2P1N</t>
  </si>
  <si>
    <t>CS-11.2 P1</t>
  </si>
  <si>
    <t>CS-12ERMN</t>
  </si>
  <si>
    <t>CS-12 ERM</t>
  </si>
  <si>
    <t>CS-1E1PCN</t>
  </si>
  <si>
    <t>CS-1 Edificio 1 Puesto Control</t>
  </si>
  <si>
    <t>CS-1.2CSDAN</t>
  </si>
  <si>
    <t>CS-1.2. Cuadro Secundario Doble Acometida</t>
  </si>
  <si>
    <t>CS-AJN</t>
  </si>
  <si>
    <t>CS-Almacén Jardinería</t>
  </si>
  <si>
    <t>CS-13CSALIM</t>
  </si>
  <si>
    <t>CS-13. Cuadro Secundario Almacén Limpieza</t>
  </si>
  <si>
    <t>CS-14E4N</t>
  </si>
  <si>
    <t>CS-14 Estación 4.0</t>
  </si>
  <si>
    <t>CS-14.1P1N</t>
  </si>
  <si>
    <t>CS-14.1 P1</t>
  </si>
  <si>
    <t>CS-AEN</t>
  </si>
  <si>
    <t>CS-Alumbrado Exterior</t>
  </si>
  <si>
    <t>CS-SURN</t>
  </si>
  <si>
    <t>CS-Cuadro Surtidor</t>
  </si>
  <si>
    <t>CS-AVN</t>
  </si>
  <si>
    <t>CS-Alumbrado Vigilancia</t>
  </si>
  <si>
    <t>CS-SSAA CT1N</t>
  </si>
  <si>
    <t>CS-Servicios auxiliares CT1</t>
  </si>
  <si>
    <t>CS-SSAA CGBT CT1N</t>
  </si>
  <si>
    <t>CS-Servicios auxiliares CGBT CT1</t>
  </si>
  <si>
    <t>BAT300kVAr</t>
  </si>
  <si>
    <t>Batería condensadores 300 kVAR (6x50 kVAr)</t>
  </si>
  <si>
    <t>DE.3.1.3</t>
  </si>
  <si>
    <t>CONTROL BT CT1</t>
  </si>
  <si>
    <t>I31DAX001E_CT3N</t>
  </si>
  <si>
    <t>Armario de control para Baja Tensión.</t>
  </si>
  <si>
    <t>I31DBX002XC_N</t>
  </si>
  <si>
    <t>I31DAX003_N2</t>
  </si>
  <si>
    <t>Personalización del programa estándar y puesta en servicio para armario de control B.T.</t>
  </si>
  <si>
    <t>I31DBX003</t>
  </si>
  <si>
    <t>Integración de CGBT en COMMIT</t>
  </si>
  <si>
    <t>DE.3.1.4</t>
  </si>
  <si>
    <t>CABLEADO</t>
  </si>
  <si>
    <t>E17CST050_240N</t>
  </si>
  <si>
    <t>Cableado circuito INT. TRIFÁSICO 0,6/1 kV 4x(1x240)+1x120 mm2</t>
  </si>
  <si>
    <t>E17CST050_185N</t>
  </si>
  <si>
    <t>Cableado circuito INT. TRIFÁSICO 0,6/1 kV 4x(1x185)+1x95 mm2</t>
  </si>
  <si>
    <t>E17CST050_150N</t>
  </si>
  <si>
    <t>Cableado circuito INT. TRIFÁSICO 0,6/1 kV 4x(1x150)+1x95 mm2</t>
  </si>
  <si>
    <t>E17CST050_120N</t>
  </si>
  <si>
    <t>Cableado cirucito INT. TRIFÁSICO 0,6/1 kV 4x(1x120)+1x70 mm2</t>
  </si>
  <si>
    <t>E17CST050_95N</t>
  </si>
  <si>
    <t>Cableado circuito INT. TRIFÁSICO 0,6/1 kV 4x(1x95)+1x50 mm2</t>
  </si>
  <si>
    <t>E17CST050_70</t>
  </si>
  <si>
    <t>Cableado circuito INT. TRIFÁSICO 0,6/1 kV 4x(1x70)+1x35 mm2</t>
  </si>
  <si>
    <t>E17CST050_50N</t>
  </si>
  <si>
    <t>Cableado circuito INT. TRIFÁSICO 0,6/1 kV 4x(1x50)+1x25 mm2</t>
  </si>
  <si>
    <t>E17CST050_35N</t>
  </si>
  <si>
    <t>Cableado circuito INT. TRIFÁSICO 0,6/1 kV 4x(1x35)+1x25 mm2</t>
  </si>
  <si>
    <t>E17CST050_25N</t>
  </si>
  <si>
    <t>Cableado circuito INT. TRIFÁSICO 0,6/1 kV 4x(1x25)+1x16 mm2</t>
  </si>
  <si>
    <t>E17CST050_2-35N</t>
  </si>
  <si>
    <t>Cableado circuito INT. MONOFASICO 0,6/1 kV 2x(1x35)+1x16 mm2</t>
  </si>
  <si>
    <t>E17CST050_3120N</t>
  </si>
  <si>
    <t>Cableado circuito INT. TRIFÁSICO 0,6/1 kV 3x(1x120)+1x70 mm2</t>
  </si>
  <si>
    <t>E17CST050</t>
  </si>
  <si>
    <t>Cableado circuito INT. TRIFÁSICO 0,6/1 kV 5x16 mm2</t>
  </si>
  <si>
    <t>E17CST040</t>
  </si>
  <si>
    <t>Cableado circuito INT. TRIFÁSICO 0,6/1 kV 5x10 mm2</t>
  </si>
  <si>
    <t>E17CST020</t>
  </si>
  <si>
    <t>Cableado circuito INT. TRIFÁSICO 0,6/1 kV 5x4 mm2</t>
  </si>
  <si>
    <t>E17CST030</t>
  </si>
  <si>
    <t>Cableado circuito INT. TRIFÁSICO 0,6/1 kV 5x6 mm2</t>
  </si>
  <si>
    <t>E17CST010</t>
  </si>
  <si>
    <t>Cableado circuito INT. TRIFÁSICO 0,6/1 kV 5x2,5 mm2</t>
  </si>
  <si>
    <t>E17CST010N</t>
  </si>
  <si>
    <t>Cableado circuito INT. TRIFÁSICO 0,6/1 kV 5x1,5 mm2</t>
  </si>
  <si>
    <t>E17CSM0506N</t>
  </si>
  <si>
    <t>Cableado circuito INT. TETRAPOLAR 0,6/1 kV 4x16 mm2</t>
  </si>
  <si>
    <t>E17CSM0505N</t>
  </si>
  <si>
    <t>Cableado circuito INT. TETRAPOLAR 0,6/1 kV 4x10 mm2</t>
  </si>
  <si>
    <t>E17CSM0504N</t>
  </si>
  <si>
    <t>Cableado circuito INT. TETRAPOLAR 0,6/1 kV 4x6 mm2</t>
  </si>
  <si>
    <t>E17CSM0404N</t>
  </si>
  <si>
    <t>Cableado circuito INT. TETRAPOLAR 0,6/1 kV 4x4 mm2</t>
  </si>
  <si>
    <t>E17CSM0304N</t>
  </si>
  <si>
    <t>Cableado circuito INT. TETRAPOLAR 0,6/1 kV 4x2,5 mm2</t>
  </si>
  <si>
    <t>E17CSM016N</t>
  </si>
  <si>
    <t>Cableado circuito INT. MONOFÁSICO 0,6/1 kV 3x16 mm2</t>
  </si>
  <si>
    <t>E17CSM010N</t>
  </si>
  <si>
    <t>Cableado circuito INT. MONOFÁSICO 0,6/1 kV 3x10 mm2</t>
  </si>
  <si>
    <t>E17CSM050</t>
  </si>
  <si>
    <t>Cableado circuito INT. MONOFÁSICO 0,6/1 kV 3x6 mm2</t>
  </si>
  <si>
    <t>E17CSM040</t>
  </si>
  <si>
    <t>Cableado circuito INT. MONOFÁSICO 0,6/1 kV 3x4 mm2</t>
  </si>
  <si>
    <t>E17CSM030</t>
  </si>
  <si>
    <t>Cableado circuito INT. MONOFÁSICO 0,6/1 kV 3x2,5 mm2</t>
  </si>
  <si>
    <t>E17CSM020</t>
  </si>
  <si>
    <t>Cableado circuito INT. MONOFÁSICO 0,6/1 kV 3x1,5 mm2</t>
  </si>
  <si>
    <t>CANPREFF3.1N</t>
  </si>
  <si>
    <t>Canalización eléctrica prefabricada F3.1</t>
  </si>
  <si>
    <t>CANPREFF3.5N</t>
  </si>
  <si>
    <t>Canalización eléctrica prefabricada F3.5</t>
  </si>
  <si>
    <t>CANPREFF7N</t>
  </si>
  <si>
    <t>Canalización eléctrica prefabricada F7</t>
  </si>
  <si>
    <t>CANPREFF10N</t>
  </si>
  <si>
    <t>Canalización eléctrica prefabricada F10</t>
  </si>
  <si>
    <t>DE.3.1.5</t>
  </si>
  <si>
    <t>CANALIZACIONES</t>
  </si>
  <si>
    <t>U09BCC048N</t>
  </si>
  <si>
    <t>Canalización subterránea 2T250</t>
  </si>
  <si>
    <t>U09BCC0452N</t>
  </si>
  <si>
    <t>Canalización subterránea 10T250+8T160</t>
  </si>
  <si>
    <t>U09BCC0454N</t>
  </si>
  <si>
    <t>Canalización subterránea 4T250+2T160</t>
  </si>
  <si>
    <t>U09BCC0460N</t>
  </si>
  <si>
    <t>Canalización subterránea 12T250</t>
  </si>
  <si>
    <t>U09BCC0461N</t>
  </si>
  <si>
    <t>Canalización subterránea 2T250+8T160</t>
  </si>
  <si>
    <t>U09BCC0463N</t>
  </si>
  <si>
    <t>Canalización subterránea 4T250+4T160</t>
  </si>
  <si>
    <t>U09BCC064N</t>
  </si>
  <si>
    <t>Canalización subterránea 2T160</t>
  </si>
  <si>
    <t>U09BCC065N</t>
  </si>
  <si>
    <t>Canalización subterránea 6T160</t>
  </si>
  <si>
    <t>E17NP050</t>
  </si>
  <si>
    <t>Bandeja PVC 100x600 mm</t>
  </si>
  <si>
    <t>ZE17NP040_400</t>
  </si>
  <si>
    <t>Bandeja PVC 100x400 mm</t>
  </si>
  <si>
    <t>E17NP040_1N</t>
  </si>
  <si>
    <t>Bandeja PVC 60x300 mm</t>
  </si>
  <si>
    <t>15UP050N</t>
  </si>
  <si>
    <t>Bandeja PVC 60x100 mm</t>
  </si>
  <si>
    <t>E03ALR060_N1</t>
  </si>
  <si>
    <t>Arqueta ladrillo registro 97x88x165 cm</t>
  </si>
  <si>
    <t>DE.3.1.6</t>
  </si>
  <si>
    <t>TOMAS DE CORRIENTE</t>
  </si>
  <si>
    <t>057707N</t>
  </si>
  <si>
    <t>Caja tomas de corriente para 2 tomas monofásicas de 16A</t>
  </si>
  <si>
    <t>057703N</t>
  </si>
  <si>
    <t>Caja tomas de corriente para 2 tomas trifásicas de 32A y 2 monofásicas de 16A</t>
  </si>
  <si>
    <t>555154N</t>
  </si>
  <si>
    <t>Base superficie monofásica 2P+T 16A 250V IP44</t>
  </si>
  <si>
    <t>555258N</t>
  </si>
  <si>
    <t>Base superficie trifásica 3P+N+T 32A 415V IP44</t>
  </si>
  <si>
    <t>6F0110N</t>
  </si>
  <si>
    <t>Base superficie monofásica 2P+T 16A 250V ATEX</t>
  </si>
  <si>
    <t>6F0111N</t>
  </si>
  <si>
    <t>Base superficie trifásica 3P+N+T 32A 415V ATEX</t>
  </si>
  <si>
    <t>DE.3.1.7</t>
  </si>
  <si>
    <t>ILUMINACIÓN</t>
  </si>
  <si>
    <t>NOA1200000N</t>
  </si>
  <si>
    <t>Luminaria emergencia 100 Lm</t>
  </si>
  <si>
    <t>NOA1300000N</t>
  </si>
  <si>
    <t>Luminaria emergencia 150 Lm</t>
  </si>
  <si>
    <t>NOA1400000N</t>
  </si>
  <si>
    <t>Luminaria emergencia 250 Lm</t>
  </si>
  <si>
    <t>ULED4099854015229N</t>
  </si>
  <si>
    <t>Panel LED 60X60  33W 840 U19 840 DALI</t>
  </si>
  <si>
    <t>ULED4099854017704N</t>
  </si>
  <si>
    <t>Panel LED 120X60 600 P 53W 840 U19 840 DALI</t>
  </si>
  <si>
    <t>ULED4058075091634N</t>
  </si>
  <si>
    <t>DOWNLIGHT 25W/4000K MODELO ALU DALI   IP44</t>
  </si>
  <si>
    <t>ULED4058075541801N</t>
  </si>
  <si>
    <t>Luminaria estanca 1500 46W MODELO DP DALI  840 IP65 GY</t>
  </si>
  <si>
    <t>R16DT010N</t>
  </si>
  <si>
    <t>Pulsador estándar para iluminación DALI</t>
  </si>
  <si>
    <t>E17MJB011</t>
  </si>
  <si>
    <t>Punto luz sencillo JUNG LS 990 BLANCO ALPINO</t>
  </si>
  <si>
    <t>E17MJB021</t>
  </si>
  <si>
    <t>Punto luz conmutado JUNG LS 990 BLANCO ALPINO</t>
  </si>
  <si>
    <t>E18CI030</t>
  </si>
  <si>
    <t>Detector de presencia/Luz diurna automónomo</t>
  </si>
  <si>
    <t>4058075770911N_11</t>
  </si>
  <si>
    <t>Sistema de iluminación lineal  50W/4000K tipo11</t>
  </si>
  <si>
    <t>4058075770911N_7</t>
  </si>
  <si>
    <t>Sistema de iluminación lineal  50W/4000K tipo7</t>
  </si>
  <si>
    <t>4058075770911N_5</t>
  </si>
  <si>
    <t>Sistema de iluminación lineal  50W/4000K tipo5B</t>
  </si>
  <si>
    <t>10239105N</t>
  </si>
  <si>
    <t>Luminaria ATEX LED-M 1200mm 39W</t>
  </si>
  <si>
    <t>ULED4058075541641N</t>
  </si>
  <si>
    <t>Luminaria estanca 1200 18W MODELO DP DALI  840 IP65 GY</t>
  </si>
  <si>
    <t>E08RYA010</t>
  </si>
  <si>
    <t>Falso techo regist. PYL acústico liso 600x600x10 mm perfil visto</t>
  </si>
  <si>
    <t>DE.3.1.8</t>
  </si>
  <si>
    <t>CONTROL ILUMINACIÓN CT1</t>
  </si>
  <si>
    <t>HES320N</t>
  </si>
  <si>
    <t>Sensor de presencia PIR</t>
  </si>
  <si>
    <t>OTR-M-PPMN</t>
  </si>
  <si>
    <t>Programación</t>
  </si>
  <si>
    <t>HES110N</t>
  </si>
  <si>
    <t>Potenciómetro deslizante</t>
  </si>
  <si>
    <t>OTR-M-PPM_1N</t>
  </si>
  <si>
    <t>Puesta en marcha</t>
  </si>
  <si>
    <t>IBL695N</t>
  </si>
  <si>
    <t>Cables BUS comunicaciones</t>
  </si>
  <si>
    <t>OTR-M45N_5</t>
  </si>
  <si>
    <t>Cuadro Control  M45</t>
  </si>
  <si>
    <t>DE.3.1.9</t>
  </si>
  <si>
    <t>SISTEMA DE PROTECCIÓN FRENTE AL RAYO</t>
  </si>
  <si>
    <t>E28PI080N</t>
  </si>
  <si>
    <t>Pararrayos PDC condensador 105 m nivel de protección 3</t>
  </si>
  <si>
    <t>DE.3.1.10</t>
  </si>
  <si>
    <t>PUESTA A TIERRA DE MASAS DE LA INSTALACIÓN RECEPTORA</t>
  </si>
  <si>
    <t>BT.PATM.01</t>
  </si>
  <si>
    <t>Red de puesta a tierra para masas de la instalación receptora</t>
  </si>
  <si>
    <t>DE.3.1.11</t>
  </si>
  <si>
    <t>DE.3.1.12</t>
  </si>
  <si>
    <t>I31VM002</t>
  </si>
  <si>
    <t>Legalización y tramitación para puesta en servicio de las instalaciones eléctricas de Baja Tensión en forma de Proyecto</t>
  </si>
  <si>
    <t>DE.3.2</t>
  </si>
  <si>
    <t>INSTALACIÓN BAJA TENSIÓN ASOCIADA A CT2</t>
  </si>
  <si>
    <t>DE.3.2.1</t>
  </si>
  <si>
    <t>DEMOLICIONES Y DESMONTAJES</t>
  </si>
  <si>
    <t>DE.3.2.2</t>
  </si>
  <si>
    <t>CGBT-CT2N</t>
  </si>
  <si>
    <t>CGBT CT-2</t>
  </si>
  <si>
    <t>CS-3.2N</t>
  </si>
  <si>
    <t>CS-3.2 GENERAL COMEDOR</t>
  </si>
  <si>
    <t>CS-3.3N</t>
  </si>
  <si>
    <t>CS-3.3 GENERAL SIMULADOR</t>
  </si>
  <si>
    <t>CS-ALM.DEPSEÑN</t>
  </si>
  <si>
    <t>CS-ALM. DEPÓSITO DE SEÑALES</t>
  </si>
  <si>
    <t>CS-ALM.INFORMN</t>
  </si>
  <si>
    <t>CS-ALM. INFORMÁTICA</t>
  </si>
  <si>
    <t>CS-ALAN</t>
  </si>
  <si>
    <t>CS-ALMACEN LÍNEA AÉREA</t>
  </si>
  <si>
    <t>CS-C6N</t>
  </si>
  <si>
    <t>CS-C6</t>
  </si>
  <si>
    <t>CS-C7N</t>
  </si>
  <si>
    <t>CS-C7</t>
  </si>
  <si>
    <t>CS-C8N</t>
  </si>
  <si>
    <t>CS-C8</t>
  </si>
  <si>
    <t>CS-C9N</t>
  </si>
  <si>
    <t>CS-C9</t>
  </si>
  <si>
    <t>CS-C19N</t>
  </si>
  <si>
    <t>CS-C19</t>
  </si>
  <si>
    <t>CS-C23N</t>
  </si>
  <si>
    <t>CS-C23</t>
  </si>
  <si>
    <t>CS-C24N</t>
  </si>
  <si>
    <t>CS-C24</t>
  </si>
  <si>
    <t>CS-C28N</t>
  </si>
  <si>
    <t>CS-C28</t>
  </si>
  <si>
    <t>CS-C28AIN</t>
  </si>
  <si>
    <t>CS-C28 ALIMENTACIÓN ININTERRUMPIDA</t>
  </si>
  <si>
    <t>CS-C29N</t>
  </si>
  <si>
    <t>CS-C29</t>
  </si>
  <si>
    <t>CS-CLP1N</t>
  </si>
  <si>
    <t>CS-CLIMA LOGÍSTICA P1</t>
  </si>
  <si>
    <t>CS-GARAJEN</t>
  </si>
  <si>
    <t>CS-GARAJE</t>
  </si>
  <si>
    <t>CS-N.C.5Y6N</t>
  </si>
  <si>
    <t>CS-N.C.5 Y N.C.6</t>
  </si>
  <si>
    <t>CS-3.1N</t>
  </si>
  <si>
    <t>CS-3.1. GENERAL LOGIS+LAB</t>
  </si>
  <si>
    <t>CS-GLN</t>
  </si>
  <si>
    <t>CS-GENERAL LABORATORIO</t>
  </si>
  <si>
    <t>CS-ALLLN</t>
  </si>
  <si>
    <t>CS-ALUMBO LOGIS+LAB</t>
  </si>
  <si>
    <t>CS-GAN</t>
  </si>
  <si>
    <t>CS-GENERAL ARCHIVO</t>
  </si>
  <si>
    <t>CS-GCCSN</t>
  </si>
  <si>
    <t>CS-GENERAL CCS</t>
  </si>
  <si>
    <t>CS-FPBN</t>
  </si>
  <si>
    <t>CS-FUERZA PB</t>
  </si>
  <si>
    <t>CS-AGCCSN</t>
  </si>
  <si>
    <t>CS-ALUM GENERAL CCS</t>
  </si>
  <si>
    <t>CS-FPBSAIN</t>
  </si>
  <si>
    <t>CS-FUERZA PB SAI</t>
  </si>
  <si>
    <t>CS-SAIN</t>
  </si>
  <si>
    <t>CS-CUADRO SAI</t>
  </si>
  <si>
    <t>CS-CTN</t>
  </si>
  <si>
    <t>CS-CUADRO TÉRMICO</t>
  </si>
  <si>
    <t>CS-CSN</t>
  </si>
  <si>
    <t>CS-CUADRO SERVIDORES</t>
  </si>
  <si>
    <t>CS-4 GAANN</t>
  </si>
  <si>
    <t>CS-4 GENERAL ALMACÉN ALA NORTE</t>
  </si>
  <si>
    <t>CS-4.1 FANN</t>
  </si>
  <si>
    <t>CS-4.1. FUERZA ALM. ALA NORTE</t>
  </si>
  <si>
    <t>CS-4.2AAANN</t>
  </si>
  <si>
    <t>CS-4.2. ALUMBRADO ALMACÉN ALA NORTE</t>
  </si>
  <si>
    <t>CS-A4SASN</t>
  </si>
  <si>
    <t>CS-ALMACÉN 4 SÓTANO ALA SUR</t>
  </si>
  <si>
    <t>CS-4.2.1. AASN</t>
  </si>
  <si>
    <t>CS-4.2.1. ALMACÉN ALA SUR</t>
  </si>
  <si>
    <t>CS-4.2.2 AASN</t>
  </si>
  <si>
    <t>CS-4.2.2. ALMACÉN ALA SUR</t>
  </si>
  <si>
    <t>CS-4.2.3 C2SN</t>
  </si>
  <si>
    <t>CS-4.2.3. CLIMA 2 SÓTANO</t>
  </si>
  <si>
    <t>CS-4.2.4 AASN</t>
  </si>
  <si>
    <t>CS-4.2.4. ALMACÉN ALA SUR</t>
  </si>
  <si>
    <t>CS-4.2.5. AASN</t>
  </si>
  <si>
    <t>CS-4.2.5. ALUMBRADO ALA SUR</t>
  </si>
  <si>
    <t>CS-CBN</t>
  </si>
  <si>
    <t>CS-CUADRO BAÑO</t>
  </si>
  <si>
    <t>CS-NU-3-UTA3N</t>
  </si>
  <si>
    <t>CS-NU-3 UTA-3</t>
  </si>
  <si>
    <t>CS-NU-4-UTA4N</t>
  </si>
  <si>
    <t>CS-NU-4 UTA-4</t>
  </si>
  <si>
    <t>CS-15 GOOCN</t>
  </si>
  <si>
    <t>CS-EDIFICIO 15 GENERAL OFICINAS OC</t>
  </si>
  <si>
    <t>CS-16 AOCN</t>
  </si>
  <si>
    <t>CS-EDIFICIO 16 ALMACÉN OC</t>
  </si>
  <si>
    <t>CS-SSAA CT2N</t>
  </si>
  <si>
    <t>CS-SERVICIOS AUXILIARES CT2</t>
  </si>
  <si>
    <t>CS-SSAA CGBT CT2N</t>
  </si>
  <si>
    <t>CS-SERVICIOS AUXILIARES CGBT CT2</t>
  </si>
  <si>
    <t>BAT250kVAr</t>
  </si>
  <si>
    <t>Batería condensadores 250 kVAR (2x25+4x50 kVAr)</t>
  </si>
  <si>
    <t>DE.3.2.3</t>
  </si>
  <si>
    <t>CONTROL BT CT2</t>
  </si>
  <si>
    <t>DE.3.2.4</t>
  </si>
  <si>
    <t>DE.3.2.5</t>
  </si>
  <si>
    <t>U09BCC0451N</t>
  </si>
  <si>
    <t>Canalización subterránea 10T250+10T160</t>
  </si>
  <si>
    <t>U09BCC0455N</t>
  </si>
  <si>
    <t>Canalización subterránea 6T250+4T160</t>
  </si>
  <si>
    <t>U09BCC0450N</t>
  </si>
  <si>
    <t>Canalización subterránea 2T250 +2T160</t>
  </si>
  <si>
    <t>E17NP020</t>
  </si>
  <si>
    <t>Bandeja PVC 60x150 mm</t>
  </si>
  <si>
    <t>E17NP040_3N</t>
  </si>
  <si>
    <t>Canal PVC 60x150 mm</t>
  </si>
  <si>
    <t>DIDKTA004X0</t>
  </si>
  <si>
    <t>Tubo rígido M20 libre de halogenos</t>
  </si>
  <si>
    <t>U03VF020</t>
  </si>
  <si>
    <t>t</t>
  </si>
  <si>
    <t>Mezcla bituminosa en frío tipo MICROF 5/INF/C60BP4 MIC</t>
  </si>
  <si>
    <t>DE.3.2.6</t>
  </si>
  <si>
    <t>0121090N</t>
  </si>
  <si>
    <t>Caja tomas de corriente 63A superficie 4 PINES</t>
  </si>
  <si>
    <t>I31KD020X</t>
  </si>
  <si>
    <t>Kit puesto de trabajo eléctrico PVC superficie/empotrar 4 TC + 1-4 CONECTORES VOZ/DATOS INSTALACIÓN COMPLETA</t>
  </si>
  <si>
    <t>E17MNB140</t>
  </si>
  <si>
    <t>Base enchufe 16A GAMA BÁSICA</t>
  </si>
  <si>
    <t>555559N</t>
  </si>
  <si>
    <t>Base superficie trifásica 3P+N+T 63A 415V IP44</t>
  </si>
  <si>
    <t>DE.3.2.7</t>
  </si>
  <si>
    <t>4058075770911N_2</t>
  </si>
  <si>
    <t>Sistema iluminación lineal  50W/4000K tipo3</t>
  </si>
  <si>
    <t>4099854004049N</t>
  </si>
  <si>
    <t>Panel LED 120X30  33W 840 DALI  DE SUPERFICIE</t>
  </si>
  <si>
    <t>ULED4058075543928N</t>
  </si>
  <si>
    <t>Campana 155W/4000K MODELO HB DALI 155W/4000K 110DEG IP65</t>
  </si>
  <si>
    <t>4058075647527N</t>
  </si>
  <si>
    <t>Plafón 300 IK10 SF BLKH 300 15W/4000K BK IP65</t>
  </si>
  <si>
    <t>ULED4058075543928N1</t>
  </si>
  <si>
    <t>Kit emergencia campana 560 lm 4W</t>
  </si>
  <si>
    <t>DE.3.2.8</t>
  </si>
  <si>
    <t>CONTROL ILUMINACIÓN CT2</t>
  </si>
  <si>
    <t>HES321N</t>
  </si>
  <si>
    <t>Multisensor luz constante y presencia sistema DIGIDIM O EQUIVALENTE</t>
  </si>
  <si>
    <t>OTR-M50N_4</t>
  </si>
  <si>
    <t>Cuadro de control M50</t>
  </si>
  <si>
    <t>OTR-M65N_3</t>
  </si>
  <si>
    <t>Cuadro de control M65</t>
  </si>
  <si>
    <t>OTR-M30N</t>
  </si>
  <si>
    <t>Cuadro de control M30</t>
  </si>
  <si>
    <t>DE.3.2.9</t>
  </si>
  <si>
    <t>DE.3.2.10</t>
  </si>
  <si>
    <t>DE.3.2.11</t>
  </si>
  <si>
    <t>DE.3.3</t>
  </si>
  <si>
    <t>INSTALACIÓN BAJA TENSIÓN ASOCIADA A CT3</t>
  </si>
  <si>
    <t>DE.3.3.1</t>
  </si>
  <si>
    <t>R03DIE030_19N</t>
  </si>
  <si>
    <t>Desmontaje mecanismos</t>
  </si>
  <si>
    <t>DE.3.3.2</t>
  </si>
  <si>
    <t>CGBT-CT3</t>
  </si>
  <si>
    <t>CGBT-CS8</t>
  </si>
  <si>
    <t>CGBT-CS8 CUADRO GENERAL EDIFICIO 8</t>
  </si>
  <si>
    <t>CS-8.2CGSAI</t>
  </si>
  <si>
    <t>CS-8.2 CUADRO GENERAL SAI</t>
  </si>
  <si>
    <t>CS-8.2.1</t>
  </si>
  <si>
    <t>CS-8.2.1 CUADRO SAI FUERZA</t>
  </si>
  <si>
    <t>CS-8.2.2</t>
  </si>
  <si>
    <t>CS-8.2.2 CUADRO SAI OFICINA</t>
  </si>
  <si>
    <t>CS-8.2.7</t>
  </si>
  <si>
    <t>CS-8.7 CUADRO GERENCIA MEDIO AMBIENTE</t>
  </si>
  <si>
    <t>CS-8.3</t>
  </si>
  <si>
    <t>CS-8.3 CUADRO ALTILLO</t>
  </si>
  <si>
    <t>CS-8.4</t>
  </si>
  <si>
    <t>CS-8.4 CUADRO CSI</t>
  </si>
  <si>
    <t>CS-8.5</t>
  </si>
  <si>
    <t>CS-8.5 CUADRO RADIADORES</t>
  </si>
  <si>
    <t>CS-8.6</t>
  </si>
  <si>
    <t>CS-8.6 CUADRO CARGADORES COCHES ELECTRICOS</t>
  </si>
  <si>
    <t>CGBT-EDIFICIO9N</t>
  </si>
  <si>
    <t>CGBT-EDFICIO 9 CLINICA Y FORMACIÓN</t>
  </si>
  <si>
    <t>CS-9.1N</t>
  </si>
  <si>
    <t>CS-9.1 CUADRO CLINICA</t>
  </si>
  <si>
    <t>CS-9.2N</t>
  </si>
  <si>
    <t>CS-9.2 CUADRO RADIOLOGIA</t>
  </si>
  <si>
    <t>CS-9.3N</t>
  </si>
  <si>
    <t>CS-9.3 CUADRO FORMACIÓN</t>
  </si>
  <si>
    <t>CS-9.4N</t>
  </si>
  <si>
    <t>CS-9.4 CUADRO OFICINAS</t>
  </si>
  <si>
    <t>CS-9.5N</t>
  </si>
  <si>
    <t>CS-9.5 CUADRO INSTRUCTORES</t>
  </si>
  <si>
    <t>CS-9.6N</t>
  </si>
  <si>
    <t>CS-9.6 CUADRO AULAS</t>
  </si>
  <si>
    <t>CS-9.67N</t>
  </si>
  <si>
    <t>CS-9.7 CUADRO ALUMBRADO GENERAL</t>
  </si>
  <si>
    <t>CGBT-EDIFICIO10N</t>
  </si>
  <si>
    <t>CGBT-EDIFICIO 10 INGENIERIA</t>
  </si>
  <si>
    <t>CS-10.1N</t>
  </si>
  <si>
    <t>CS-10.1 CUADRO FUERZA PLANTA BAJA</t>
  </si>
  <si>
    <t>CS-10.2N</t>
  </si>
  <si>
    <t>CS-10.2 CUADRO ALUMBRADO PLANTA BAJA</t>
  </si>
  <si>
    <t>CS-10.3N</t>
  </si>
  <si>
    <t>CS-10.3 CUADRO FUERZA PLANTA PRIMERA</t>
  </si>
  <si>
    <t>CS-10.4N</t>
  </si>
  <si>
    <t>CS-10.4 CUADRO ALUMBRADO PLANTA PRIMERA</t>
  </si>
  <si>
    <t>CS-10.5N</t>
  </si>
  <si>
    <t>CS-10.4 CUADRO CLIMATIZACIÓN</t>
  </si>
  <si>
    <t>CS-S.AUX.CGBT</t>
  </si>
  <si>
    <t>CUADRO SERVICIOS AUXILIARES CGBT CT3</t>
  </si>
  <si>
    <t>CS-S.AUX.CT3</t>
  </si>
  <si>
    <t>CUADRO SERVICIOS AUXILIARES CT3</t>
  </si>
  <si>
    <t>BAT175kVAr</t>
  </si>
  <si>
    <t>Batería condensadores 175 kVAR (25+3x50 kVAr)</t>
  </si>
  <si>
    <t>DE.3.3.3</t>
  </si>
  <si>
    <t>CONTROL BT CT3</t>
  </si>
  <si>
    <t>DE.3.3.4</t>
  </si>
  <si>
    <t>E17CST050_3185N</t>
  </si>
  <si>
    <t>Cableado circuito INT. TRIFÁSICO 0,6/1 kV 3x(1x185)+1x95 mm2</t>
  </si>
  <si>
    <t>DE.3.3.5</t>
  </si>
  <si>
    <t>U09BCC0456N</t>
  </si>
  <si>
    <t>Canalización subterránea 2T250+2T160</t>
  </si>
  <si>
    <t>E17NUC040</t>
  </si>
  <si>
    <t>Canalización tubo flexible corrugado D=32 mm</t>
  </si>
  <si>
    <t>U09BZ020</t>
  </si>
  <si>
    <t>Arqueta prefabricada PP Registro 45x45x60 cm</t>
  </si>
  <si>
    <t>DE.3.3.6</t>
  </si>
  <si>
    <t>DE.3.3.7</t>
  </si>
  <si>
    <t>ULED4058075149502</t>
  </si>
  <si>
    <t>Panel LED 60X60 36W/4000K OP IP54 DALI</t>
  </si>
  <si>
    <t>DE.3.3.8</t>
  </si>
  <si>
    <t>CONTROL ILUMINACIÓN CT3</t>
  </si>
  <si>
    <t>OTR-M40N_10</t>
  </si>
  <si>
    <t>Cuadro de control M40</t>
  </si>
  <si>
    <t>OTR-M60N_9</t>
  </si>
  <si>
    <t>Cuadro de control M60</t>
  </si>
  <si>
    <t>DE.3.3.9</t>
  </si>
  <si>
    <t>DE.3.3.10</t>
  </si>
  <si>
    <t>DE.3.3.11</t>
  </si>
  <si>
    <t>DE.3.4</t>
  </si>
  <si>
    <t>INSTALACIÓN BAJA TENSIÓN ASOCIADA A CT4</t>
  </si>
  <si>
    <t>DE.3.4.1</t>
  </si>
  <si>
    <t>DE.3.4.2</t>
  </si>
  <si>
    <t>CGBT-CT4N</t>
  </si>
  <si>
    <t>CGBT-CT4</t>
  </si>
  <si>
    <t>CS-F-BPN</t>
  </si>
  <si>
    <t>Subcuadro CS-F-BANCO DE PRUEBAS</t>
  </si>
  <si>
    <t>CS-F-1.2N</t>
  </si>
  <si>
    <t>Subcuadro CS-F-1.2</t>
  </si>
  <si>
    <t>CS-F-1.3N</t>
  </si>
  <si>
    <t>Subcuadro CS-F-1.3</t>
  </si>
  <si>
    <t>CS-F-1.5N</t>
  </si>
  <si>
    <t>Subcuadro CS-F-1.5</t>
  </si>
  <si>
    <t>CS-F-2.2N</t>
  </si>
  <si>
    <t>Subcuadro CS-F-2.2</t>
  </si>
  <si>
    <t>CS-F-2.5N</t>
  </si>
  <si>
    <t>Subcuadro CS-F-2.5</t>
  </si>
  <si>
    <t>CS-F-4N</t>
  </si>
  <si>
    <t>Subcuadro CS-F-4</t>
  </si>
  <si>
    <t>CS-F-13N</t>
  </si>
  <si>
    <t>Subcuadro CS-F-13</t>
  </si>
  <si>
    <t>CS-F-14N</t>
  </si>
  <si>
    <t>Subcuadro CS-F-14</t>
  </si>
  <si>
    <t>CS-F-14.1N</t>
  </si>
  <si>
    <t>Subcuadro CS-F-14.1</t>
  </si>
  <si>
    <t>CS-F-1.1N</t>
  </si>
  <si>
    <t>Subcuadro CS-F-1.1</t>
  </si>
  <si>
    <t>CS-F-1N</t>
  </si>
  <si>
    <t>Subcuadro CS-F-1</t>
  </si>
  <si>
    <t>CS-F-1.2NCN</t>
  </si>
  <si>
    <t>Subcuadro CS-F-1.2 NAVE DE CUBAS</t>
  </si>
  <si>
    <t>CS-F-C.PROTN</t>
  </si>
  <si>
    <t>Subcuadro CS-F-C.PROTECCIONES</t>
  </si>
  <si>
    <t>CS-ELECCOMEN</t>
  </si>
  <si>
    <t>Subcuadro CS-F-ELECTRONICA COMEDOR</t>
  </si>
  <si>
    <t>CS-F-ELECREPARN</t>
  </si>
  <si>
    <t>Subcuadro CS-ELECTRONICA REPARACIONES DE POTENCIA</t>
  </si>
  <si>
    <t>CS-ELECCPUERTAN</t>
  </si>
  <si>
    <t>Subcuadro CS-ELECTRONICA REPARACIONES PUERTA</t>
  </si>
  <si>
    <t>CS-ELECCC1N</t>
  </si>
  <si>
    <t>Subcuadro CS-ELECTRONICA CUADRO C1</t>
  </si>
  <si>
    <t>CS-ELECCC2N</t>
  </si>
  <si>
    <t>Subcuadro CS-ELECTRONICA CUADRO C2</t>
  </si>
  <si>
    <t>CS-ALUMEXTCT4N</t>
  </si>
  <si>
    <t>Subcuadro CS-ALUMBRADO EXTERIOR CT4</t>
  </si>
  <si>
    <t>CS-ALUMGENTALLERN</t>
  </si>
  <si>
    <t>Subcuadro CS-ALUMBRADO GENERAL TALLERES</t>
  </si>
  <si>
    <t>CS-6-PB FUERZAVESTN</t>
  </si>
  <si>
    <t>Subcuadro CS-6-PB FUERZA VESTUARIOS</t>
  </si>
  <si>
    <t>CS-6-P1 FOFICINAN</t>
  </si>
  <si>
    <t>Subcuadro CS-6-P1 FUERZA OFICINA</t>
  </si>
  <si>
    <t>DE.3.4.3</t>
  </si>
  <si>
    <t>CONTROL BT CT4</t>
  </si>
  <si>
    <t>DE.3.4.4</t>
  </si>
  <si>
    <t>CANPREFF1N</t>
  </si>
  <si>
    <t>Canalización eléctrica prefabricada F1</t>
  </si>
  <si>
    <t>CANPREFF1-2N</t>
  </si>
  <si>
    <t>Canalización eléctrica prefabricada F1-2</t>
  </si>
  <si>
    <t>CANPREFF2.2N</t>
  </si>
  <si>
    <t>Canalización eléctrica prefabricada F2.2</t>
  </si>
  <si>
    <t>CANPREFF2.5N</t>
  </si>
  <si>
    <t>Canalización eléctrica prefabricada F2.5</t>
  </si>
  <si>
    <t>CANPREFF1.5N</t>
  </si>
  <si>
    <t>Canalización eléctrica prefabricada F1.5</t>
  </si>
  <si>
    <t>DE.3.4.5</t>
  </si>
  <si>
    <t>U09BCC04549N</t>
  </si>
  <si>
    <t>Canalizaicón subterránea 6T250</t>
  </si>
  <si>
    <t>IFI310132</t>
  </si>
  <si>
    <t>Canal aislante 50x100 con tapa</t>
  </si>
  <si>
    <t>DE.3.4.6</t>
  </si>
  <si>
    <t>DE.3.4.7</t>
  </si>
  <si>
    <t>4058075770911N</t>
  </si>
  <si>
    <t>Sistema iluminación lineal  50W/4000K  Tipo5</t>
  </si>
  <si>
    <t>ULED4058075543942N</t>
  </si>
  <si>
    <t>Campana 190W/4000K DALI 190W/4000K IP65</t>
  </si>
  <si>
    <t>ULED4058075541740N</t>
  </si>
  <si>
    <t>Luminaria estanca 1500 26W MODELO DP DALI  840 IP65 GY</t>
  </si>
  <si>
    <t>ULED4058075541702N</t>
  </si>
  <si>
    <t>Luminaria estanca 1200 32W MODELO DP DALI  840 IP65 GY</t>
  </si>
  <si>
    <t>ULED4058075760530N</t>
  </si>
  <si>
    <t>Proyector DALI 50W 4000K MODELO FL PFM DA 50W 4000K ASYM 55x110 BK</t>
  </si>
  <si>
    <t>ULED4058075760554N</t>
  </si>
  <si>
    <t>Proyector DALI 100W 4000K MODELO FL PFM DA 100W 4000K ASYM 55x110 BK</t>
  </si>
  <si>
    <t>DE.3.4.8</t>
  </si>
  <si>
    <t>CONTROL ILUMINACIÓN CT4</t>
  </si>
  <si>
    <t>OTR-M65N</t>
  </si>
  <si>
    <t>OTR-M30N_6</t>
  </si>
  <si>
    <t>HES329N</t>
  </si>
  <si>
    <t>Sensor exterior luz constante sistema DIGIDIM O EQUIVALENTE</t>
  </si>
  <si>
    <t>HES322N</t>
  </si>
  <si>
    <t>Multisensor grandes alturas sistema DIGIDIM O EQUIVALENTE</t>
  </si>
  <si>
    <t>DE.3.4.9</t>
  </si>
  <si>
    <t>DE.3.4.10</t>
  </si>
  <si>
    <t>DE.3.4.11</t>
  </si>
  <si>
    <t>DE.3.4.12</t>
  </si>
  <si>
    <t>DE.3.5</t>
  </si>
  <si>
    <t>INSTALACIÓN BAJA TENSIÓN ASOCIADA A CT5</t>
  </si>
  <si>
    <t>DE.3.5.1</t>
  </si>
  <si>
    <t>DE.3.5.2</t>
  </si>
  <si>
    <t>CGBTN</t>
  </si>
  <si>
    <t>CGBT-CT5</t>
  </si>
  <si>
    <t>CSGCICLON</t>
  </si>
  <si>
    <t>CS-GENERAL CICLOCORTO</t>
  </si>
  <si>
    <t>CSCICLO1N</t>
  </si>
  <si>
    <t>CS-CICLOCORTO-1</t>
  </si>
  <si>
    <t>CSCICLO2N</t>
  </si>
  <si>
    <t>CS-CICLOCORTO-2</t>
  </si>
  <si>
    <t>CSCICLO3N</t>
  </si>
  <si>
    <t>CS-CICLOCORTO-3</t>
  </si>
  <si>
    <t>CSCICLO4N</t>
  </si>
  <si>
    <t>CS-CICLOCORTO-4</t>
  </si>
  <si>
    <t>CSCICLO5N</t>
  </si>
  <si>
    <t>CS-CICLOCORTO-5</t>
  </si>
  <si>
    <t>CSCICLO6N</t>
  </si>
  <si>
    <t>CS-CICLOCORTO-6</t>
  </si>
  <si>
    <t>CSCICLO7N</t>
  </si>
  <si>
    <t>CS-CICLOCORTO-7</t>
  </si>
  <si>
    <t>CSCICLO8N</t>
  </si>
  <si>
    <t>CS-CICLOCORTO-8</t>
  </si>
  <si>
    <t>CSCICLO9N</t>
  </si>
  <si>
    <t>CS-CICLOCORTO-9</t>
  </si>
  <si>
    <t>CSCICLO10N</t>
  </si>
  <si>
    <t>CS-CICLOCORTO-10</t>
  </si>
  <si>
    <t>CSCICLO11N</t>
  </si>
  <si>
    <t>CS-CICLOCORTO-11</t>
  </si>
  <si>
    <t>CSCICLO12N</t>
  </si>
  <si>
    <t>CS-CICLOCORTO-12</t>
  </si>
  <si>
    <t>CSCICLO13N</t>
  </si>
  <si>
    <t>CS-CICLOCORTO-13</t>
  </si>
  <si>
    <t>CSAGCN</t>
  </si>
  <si>
    <t>CS-ALUMBRADO GENERAL COCHERAS</t>
  </si>
  <si>
    <t>CSATUNELN</t>
  </si>
  <si>
    <t>CS-ALUMBRADO TÚNELES</t>
  </si>
  <si>
    <t>CSCO1N</t>
  </si>
  <si>
    <t>CS-COCHERAS-1</t>
  </si>
  <si>
    <t>CSCO2N</t>
  </si>
  <si>
    <t>CS-COCHERAS-2</t>
  </si>
  <si>
    <t>CSCO3N</t>
  </si>
  <si>
    <t>CS-COCHERAS-3</t>
  </si>
  <si>
    <t>CSCO4N</t>
  </si>
  <si>
    <t>CS-COCHERAS-4</t>
  </si>
  <si>
    <t>CSGCON</t>
  </si>
  <si>
    <t>CS-GENERAL COCHERAS</t>
  </si>
  <si>
    <t>CSPBVESN</t>
  </si>
  <si>
    <t>CS-P.B. VESTUARIOS</t>
  </si>
  <si>
    <t>CSP1VESN</t>
  </si>
  <si>
    <t>CS-P.1. VESTUARIOS</t>
  </si>
  <si>
    <t>CSP1AON</t>
  </si>
  <si>
    <t>CS-P1 ALUMBRADO OFICINAS</t>
  </si>
  <si>
    <t>CSP1GOC</t>
  </si>
  <si>
    <t>CS-P1 GENERAL OFICINAS COCHERAS</t>
  </si>
  <si>
    <t>CS-AT</t>
  </si>
  <si>
    <t>CS-ACOPIO TEMPORAL</t>
  </si>
  <si>
    <t>CS-CAMCAS</t>
  </si>
  <si>
    <t>CS-CAMPAMENTO CASETAS</t>
  </si>
  <si>
    <t>CS-GDV</t>
  </si>
  <si>
    <t>CS-GENERAL DEPENDENCIAS DE VIAS</t>
  </si>
  <si>
    <t>CS-C1</t>
  </si>
  <si>
    <t>CS-C4</t>
  </si>
  <si>
    <t>CS-C5</t>
  </si>
  <si>
    <t>CS-CV</t>
  </si>
  <si>
    <t>CS-COMBUSTIBLE VIAS</t>
  </si>
  <si>
    <t>CS-SSAA CT5N</t>
  </si>
  <si>
    <t>CS-SERVICIOS AUXILIARES CT5</t>
  </si>
  <si>
    <t>CS-SSAA CGBT CT5N</t>
  </si>
  <si>
    <t>CS-SERVICIOS AUXILIARES CGBT CT5</t>
  </si>
  <si>
    <t>BATCGBT5N</t>
  </si>
  <si>
    <t>Batería de condensadores 200 kVAR (2x25 kVAr+3x50 kVAr)</t>
  </si>
  <si>
    <t>DE.3.5.3</t>
  </si>
  <si>
    <t>CONTROL BT CT5</t>
  </si>
  <si>
    <t>DE.3.5.4</t>
  </si>
  <si>
    <t>E17CST050_3240N</t>
  </si>
  <si>
    <t>Cableado circuito INT. TRIFÁSICO 0,6/1 kV 3x(1x240)+1x120 mm2</t>
  </si>
  <si>
    <t>DE.3.5.5</t>
  </si>
  <si>
    <t>DE.3.5.6</t>
  </si>
  <si>
    <t>DE.3.5.7</t>
  </si>
  <si>
    <t>4058075770911_22N</t>
  </si>
  <si>
    <t>Sistema iluminación lineal 50W/4000K</t>
  </si>
  <si>
    <t>ULED4058075543904N</t>
  </si>
  <si>
    <t>Campana LED DALI 93W 4000K IP65 13000lm</t>
  </si>
  <si>
    <t>LUCO600N</t>
  </si>
  <si>
    <t>Luminaria estanca 500mm 12W 1500lm IP69</t>
  </si>
  <si>
    <t>DE.3.5.8</t>
  </si>
  <si>
    <t>CONTROL ILUMINACIÓN CT5</t>
  </si>
  <si>
    <t>OTR-M100N</t>
  </si>
  <si>
    <t>Cuadro de control M45</t>
  </si>
  <si>
    <t>DE.3.5.9</t>
  </si>
  <si>
    <t>DE.3.5.10</t>
  </si>
  <si>
    <t>DE.3.5.11</t>
  </si>
  <si>
    <t>DE.3.6</t>
  </si>
  <si>
    <t>ALUMBRADO EXTERIOR</t>
  </si>
  <si>
    <t>DE.3.6.1</t>
  </si>
  <si>
    <t>R03DIE030_6N</t>
  </si>
  <si>
    <t>Desmontaje iluminación exterior</t>
  </si>
  <si>
    <t>R03DIE030_7N</t>
  </si>
  <si>
    <t>Desmontaje iluminación exterior poco accesible</t>
  </si>
  <si>
    <t>R03DIE030_8N</t>
  </si>
  <si>
    <t>Desmontaje cableado iluminación exterior</t>
  </si>
  <si>
    <t>DE.3.6.2</t>
  </si>
  <si>
    <t>ULED4058075353626</t>
  </si>
  <si>
    <t>Proyector exterior 50W/4000K ASYM 45x140 BK</t>
  </si>
  <si>
    <t>PLED4058075552289N</t>
  </si>
  <si>
    <t>Luminaria vial 25W  740 RV25ST ALW</t>
  </si>
  <si>
    <t>PLED4058075552289</t>
  </si>
  <si>
    <t>Luminaria vial 36W  740 RU20ST ALW</t>
  </si>
  <si>
    <t>25RU20STN</t>
  </si>
  <si>
    <t>Luminaria vial 25W  740 RU20ST ALW</t>
  </si>
  <si>
    <t>UP15GK110</t>
  </si>
  <si>
    <t>Caja conexión con fusibles</t>
  </si>
  <si>
    <t>U10CB040</t>
  </si>
  <si>
    <t>Báculo troncocónico h=10 m b=2 m</t>
  </si>
  <si>
    <t>E19TSB100</t>
  </si>
  <si>
    <t>Arqueta registro 40x40x50 cm poliéster alumbrado exterior</t>
  </si>
  <si>
    <t>P15NEC040N</t>
  </si>
  <si>
    <t>Conductor alumbrado exterior RV-K 6MM2</t>
  </si>
  <si>
    <t>DE.3.6.3</t>
  </si>
  <si>
    <t>I31DOC02XX</t>
  </si>
  <si>
    <t>I31LEG01</t>
  </si>
  <si>
    <t>Legalización de la instalación de alumbrado exterior</t>
  </si>
  <si>
    <t>DE.3.7</t>
  </si>
  <si>
    <t>CURSOS DE FORMACIÓN</t>
  </si>
  <si>
    <t>CFU</t>
  </si>
  <si>
    <t>Curso de formaicón para responsables del territorio 1 día</t>
  </si>
  <si>
    <t>CFE-R</t>
  </si>
  <si>
    <t>Curso de formación para responsables del sistema 4 días</t>
  </si>
  <si>
    <t>DE.4</t>
  </si>
  <si>
    <t>GESTION DE RESIDUOS</t>
  </si>
  <si>
    <t>G02C080</t>
  </si>
  <si>
    <t>Carga y transporte planta RCD de tierras limpias&lt;20 km carga mecánica con canon</t>
  </si>
  <si>
    <t>G05B880</t>
  </si>
  <si>
    <t>kg</t>
  </si>
  <si>
    <t>Tratamiento RAES</t>
  </si>
  <si>
    <t>G03BA120</t>
  </si>
  <si>
    <t>Carga y transporte planta RCD escombros naturaleza pétrea&lt;20 km arga mecánica</t>
  </si>
  <si>
    <t>G03CB030</t>
  </si>
  <si>
    <t>mes</t>
  </si>
  <si>
    <t>Alquiler contenedor chatarra 30 m3</t>
  </si>
  <si>
    <t>G03CC060</t>
  </si>
  <si>
    <t>Recuperación de cable de cobre en obra como residuo valorable</t>
  </si>
  <si>
    <t>DE.5</t>
  </si>
  <si>
    <t>SEGURIDAD Y SALUD</t>
  </si>
  <si>
    <t>DE.5.1</t>
  </si>
  <si>
    <t>INSTALACIONES BIENESTAR</t>
  </si>
  <si>
    <t>S01A030</t>
  </si>
  <si>
    <t>Acometida provisional fontanería 25 mm</t>
  </si>
  <si>
    <t>S01A040</t>
  </si>
  <si>
    <t>Acometida provisional saneamiento en zanja</t>
  </si>
  <si>
    <t>S01A020</t>
  </si>
  <si>
    <t>Acometida eléctrica caseta 4x6 mm2</t>
  </si>
  <si>
    <t>S01B150</t>
  </si>
  <si>
    <t>Alquiler caseta oficina 14,65 m2</t>
  </si>
  <si>
    <t>S01B030</t>
  </si>
  <si>
    <t>Alquiler caseta aseo 7,91 m2</t>
  </si>
  <si>
    <t>S01B120</t>
  </si>
  <si>
    <t>Alquiler caseta almacén 19,40 m2</t>
  </si>
  <si>
    <t>S01C120</t>
  </si>
  <si>
    <t>Botiquín de urgencia</t>
  </si>
  <si>
    <t>S01C180</t>
  </si>
  <si>
    <t>Armario para EPIs mediano</t>
  </si>
  <si>
    <t>S01C110</t>
  </si>
  <si>
    <t>Depósito-Cubo de Basuras</t>
  </si>
  <si>
    <t>S01C070</t>
  </si>
  <si>
    <t>Horno microondas</t>
  </si>
  <si>
    <t>DE.5.2</t>
  </si>
  <si>
    <t>PROTECCIONES COLECTIVAS</t>
  </si>
  <si>
    <t>S02BV040</t>
  </si>
  <si>
    <t>Valla contención peatones</t>
  </si>
  <si>
    <t>S02DC210</t>
  </si>
  <si>
    <t>Cuadro de obra 125 A MODELO 19</t>
  </si>
  <si>
    <t>S02E010</t>
  </si>
  <si>
    <t>Extintor polvo ABC 6 kg PCI</t>
  </si>
  <si>
    <t>S02E030</t>
  </si>
  <si>
    <t>Extintor CO2 5 kg ACERO</t>
  </si>
  <si>
    <t>S02GN030</t>
  </si>
  <si>
    <t>Montaje desmontaje andamio protección peatonal</t>
  </si>
  <si>
    <t>S02GN010</t>
  </si>
  <si>
    <t>Andamio ptorección peatonal 1,50 m</t>
  </si>
  <si>
    <t>S02A120</t>
  </si>
  <si>
    <t>Tapa provisional pozo 110x100 cm</t>
  </si>
  <si>
    <t>DE.5.3</t>
  </si>
  <si>
    <t>PROTECCIONES INDIVIDUALES</t>
  </si>
  <si>
    <t>S03A010</t>
  </si>
  <si>
    <t>Casco de seguridad ajustable rueda</t>
  </si>
  <si>
    <t>S03A070</t>
  </si>
  <si>
    <t>Gafas contra impactos</t>
  </si>
  <si>
    <t>S03A135</t>
  </si>
  <si>
    <t>Juego tapones antirruido espuma con cordón</t>
  </si>
  <si>
    <t>S03A032</t>
  </si>
  <si>
    <t>Barbuquejo con mentonera para casco</t>
  </si>
  <si>
    <t>S03B200</t>
  </si>
  <si>
    <t>Camisa alta visibilidad</t>
  </si>
  <si>
    <t>S03B180</t>
  </si>
  <si>
    <t>Chaleco de obras reflectante</t>
  </si>
  <si>
    <t>S03C110</t>
  </si>
  <si>
    <t>Par guantes aislantes 5000 V</t>
  </si>
  <si>
    <t>S03C090</t>
  </si>
  <si>
    <t>Par guantes alta resistencia al corte</t>
  </si>
  <si>
    <t>S03D080</t>
  </si>
  <si>
    <t>Par botas aislantes</t>
  </si>
  <si>
    <t>S03D180</t>
  </si>
  <si>
    <t>Pantalón alta visibilidad</t>
  </si>
  <si>
    <t>S03EA070</t>
  </si>
  <si>
    <t>Arnés amarre dorsal y pectoral + cinturón</t>
  </si>
  <si>
    <t>DE.5.4</t>
  </si>
  <si>
    <t>S04A070</t>
  </si>
  <si>
    <t>Reconocimiento médico básico II</t>
  </si>
  <si>
    <t>S04A090</t>
  </si>
  <si>
    <t>Revisión quincenal andamio</t>
  </si>
  <si>
    <t>S04A020</t>
  </si>
  <si>
    <t>Coste mensual comité seguridad</t>
  </si>
  <si>
    <t>S04A040</t>
  </si>
  <si>
    <t>Coste mensual limpieza-desinfección</t>
  </si>
  <si>
    <t>S04A050</t>
  </si>
  <si>
    <t>Coste mensual formación seguridad higiene</t>
  </si>
  <si>
    <t>S05A010</t>
  </si>
  <si>
    <t>Cinta balizamiento bicolor 8 cm</t>
  </si>
  <si>
    <t>S05A035</t>
  </si>
  <si>
    <t>Cono balizamiento estándar h=30 cm</t>
  </si>
  <si>
    <t>Precio Unitario Proyecto</t>
  </si>
  <si>
    <t>DE</t>
  </si>
  <si>
    <t>Ejecución Material</t>
  </si>
  <si>
    <t>Beneficio Industrial</t>
  </si>
  <si>
    <t>Gastos Generales</t>
  </si>
  <si>
    <t>Total</t>
  </si>
  <si>
    <t>IVA</t>
  </si>
  <si>
    <t>Base Licitación</t>
  </si>
  <si>
    <t>Base imponible</t>
  </si>
  <si>
    <t>1.1</t>
  </si>
  <si>
    <t>1.2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</si>
  <si>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</si>
  <si>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</si>
  <si>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</si>
  <si>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</si>
  <si>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</si>
  <si>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</si>
  <si>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</si>
  <si>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</si>
  <si>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</si>
  <si>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3.1</t>
  </si>
  <si>
    <t>3.2</t>
  </si>
  <si>
    <t>3.3</t>
  </si>
  <si>
    <t>3.4</t>
  </si>
  <si>
    <t>3.5</t>
  </si>
  <si>
    <t>3.6</t>
  </si>
  <si>
    <t>3.7</t>
  </si>
  <si>
    <t>TOTAL</t>
  </si>
  <si>
    <t>Ejecución contrata</t>
  </si>
  <si>
    <t>repartido</t>
  </si>
  <si>
    <t>Año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</si>
</sst>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8" formatCode="#,##0.00\ &quot;€&quot;;[Red]\-#,##0.00\ &quot;€&quot;"/>
    <numFmt numFmtId="44" formatCode="_-* #,##0.00\ &quot;€&quot;_-;\-* #,##0.00\ &quot;€&quot;_-;_-* &quot;-&quot;??\ &quot;€&quot;_-;_-@_-"/>
  </numFmts>
  <fonts count="14" x14ac:knownFonts="1"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9"/>
      <color indexed="81"/>
      <name val="Tahoma"/>
      <family val="2"/>
    </font>
    <font>
      <b/>
      <i/>
      <sz val="10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8"/>
      <color rgb="FFFF40FF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color rgb="FFFF40FF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sz val="10"/>
      <color rgb="FFFF40FF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0"/>
      <color rgb="FF000000"/>
      <name val="Calibri"/>
      <family val="2"/>
      <scheme val="minor"/>
    </font>
    <font>
      <sz val="10"/>
      <color rgb="FF00000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B4CBE0"/>
        <bgColor indexed="64"/>
      </patternFill>
    </fill>
    <fill>
      <patternFill patternType="solid">
        <fgColor rgb="FFF0F0F0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C2D5E7"/>
        <bgColor indexed="64"/>
      </patternFill>
    </fill>
    <fill>
      <patternFill patternType="solid">
        <fgColor rgb="FFD1E1ED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D0CECE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9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</cellStyleXfs>
  <cellXfs count="52">
    <xf numFmtId="0" fontId="0" fillId="0" borderId="0" xfId="0"/>
    <xf numFmtId="0" fontId="1" fillId="0" borderId="0" xfId="0" applyFont="1" applyAlignment="1" applyProtection="1">
      <alignment vertical="top"/>
      <protection hidden="1"/>
    </xf>
    <xf numFmtId="0" fontId="0" fillId="0" borderId="0" xfId="0" applyAlignment="1" applyProtection="1">
      <alignment vertical="top"/>
      <protection hidden="1"/>
    </xf>
    <xf numFmtId="0" fontId="4" fillId="0" borderId="0" xfId="0" applyFont="1" applyAlignment="1" applyProtection="1">
      <alignment vertical="top" wrapText="1"/>
      <protection hidden="1"/>
    </xf>
    <xf numFmtId="49" fontId="5" fillId="2" borderId="0" xfId="0" applyNumberFormat="1" applyFont="1" applyFill="1" applyAlignment="1" applyProtection="1">
      <alignment vertical="top" wrapText="1"/>
      <protection hidden="1"/>
    </xf>
    <xf numFmtId="49" fontId="7" fillId="0" borderId="0" xfId="0" applyNumberFormat="1" applyFont="1" applyAlignment="1" applyProtection="1">
      <alignment vertical="top" wrapText="1"/>
      <protection hidden="1"/>
    </xf>
    <xf numFmtId="0" fontId="7" fillId="4" borderId="0" xfId="0" applyFont="1" applyFill="1" applyAlignment="1" applyProtection="1">
      <alignment vertical="top" wrapText="1"/>
      <protection hidden="1"/>
    </xf>
    <xf numFmtId="49" fontId="5" fillId="5" borderId="0" xfId="0" applyNumberFormat="1" applyFont="1" applyFill="1" applyAlignment="1" applyProtection="1">
      <alignment vertical="top" wrapText="1"/>
      <protection hidden="1"/>
    </xf>
    <xf numFmtId="49" fontId="5" fillId="6" borderId="0" xfId="0" applyNumberFormat="1" applyFont="1" applyFill="1" applyAlignment="1" applyProtection="1">
      <alignment vertical="top" wrapText="1"/>
      <protection hidden="1"/>
    </xf>
    <xf numFmtId="0" fontId="0" fillId="0" borderId="0" xfId="0" applyAlignment="1" applyProtection="1">
      <alignment vertical="top"/>
      <protection locked="0"/>
    </xf>
    <xf numFmtId="0" fontId="4" fillId="0" borderId="0" xfId="0" applyFont="1" applyAlignment="1" applyProtection="1">
      <alignment vertical="top" wrapText="1"/>
      <protection locked="0"/>
    </xf>
    <xf numFmtId="0" fontId="4" fillId="7" borderId="0" xfId="0" applyFont="1" applyFill="1" applyAlignment="1" applyProtection="1">
      <alignment vertical="top" wrapText="1"/>
      <protection hidden="1"/>
    </xf>
    <xf numFmtId="0" fontId="1" fillId="7" borderId="0" xfId="0" applyFont="1" applyFill="1" applyAlignment="1" applyProtection="1">
      <alignment vertical="top" wrapText="1"/>
      <protection hidden="1"/>
    </xf>
    <xf numFmtId="0" fontId="4" fillId="7" borderId="0" xfId="0" applyFont="1" applyFill="1" applyAlignment="1" applyProtection="1">
      <alignment vertical="top" wrapText="1"/>
      <protection locked="0"/>
    </xf>
    <xf numFmtId="4" fontId="10" fillId="7" borderId="0" xfId="0" applyNumberFormat="1" applyFont="1" applyFill="1" applyAlignment="1" applyProtection="1">
      <alignment vertical="top" wrapText="1"/>
      <protection hidden="1"/>
    </xf>
    <xf numFmtId="3" fontId="6" fillId="2" borderId="0" xfId="0" applyNumberFormat="1" applyFont="1" applyFill="1" applyAlignment="1" applyProtection="1">
      <alignment vertical="top" wrapText="1"/>
      <protection hidden="1"/>
    </xf>
    <xf numFmtId="4" fontId="6" fillId="2" borderId="0" xfId="0" applyNumberFormat="1" applyFont="1" applyFill="1" applyAlignment="1" applyProtection="1">
      <alignment vertical="top" wrapText="1"/>
      <protection hidden="1"/>
    </xf>
    <xf numFmtId="4" fontId="6" fillId="2" borderId="0" xfId="0" applyNumberFormat="1" applyFont="1" applyFill="1" applyAlignment="1" applyProtection="1">
      <alignment vertical="top" wrapText="1"/>
      <protection locked="0"/>
    </xf>
    <xf numFmtId="49" fontId="7" fillId="3" borderId="0" xfId="0" applyNumberFormat="1" applyFont="1" applyFill="1" applyAlignment="1" applyProtection="1">
      <alignment vertical="top" wrapText="1"/>
      <protection hidden="1"/>
    </xf>
    <xf numFmtId="4" fontId="7" fillId="0" borderId="0" xfId="0" applyNumberFormat="1" applyFont="1" applyAlignment="1" applyProtection="1">
      <alignment vertical="top" wrapText="1"/>
      <protection hidden="1"/>
    </xf>
    <xf numFmtId="4" fontId="7" fillId="8" borderId="0" xfId="0" applyNumberFormat="1" applyFont="1" applyFill="1" applyAlignment="1" applyProtection="1">
      <alignment vertical="top" wrapText="1"/>
      <protection locked="0"/>
    </xf>
    <xf numFmtId="4" fontId="8" fillId="9" borderId="0" xfId="0" applyNumberFormat="1" applyFont="1" applyFill="1" applyAlignment="1" applyProtection="1">
      <alignment vertical="top" wrapText="1"/>
      <protection hidden="1"/>
    </xf>
    <xf numFmtId="0" fontId="7" fillId="4" borderId="0" xfId="0" applyFont="1" applyFill="1" applyAlignment="1" applyProtection="1">
      <alignment vertical="top" wrapText="1"/>
      <protection locked="0"/>
    </xf>
    <xf numFmtId="4" fontId="6" fillId="5" borderId="0" xfId="0" applyNumberFormat="1" applyFont="1" applyFill="1" applyAlignment="1" applyProtection="1">
      <alignment vertical="top" wrapText="1"/>
      <protection hidden="1"/>
    </xf>
    <xf numFmtId="4" fontId="6" fillId="5" borderId="0" xfId="0" applyNumberFormat="1" applyFont="1" applyFill="1" applyAlignment="1" applyProtection="1">
      <alignment vertical="top" wrapText="1"/>
      <protection locked="0"/>
    </xf>
    <xf numFmtId="4" fontId="6" fillId="6" borderId="0" xfId="0" applyNumberFormat="1" applyFont="1" applyFill="1" applyAlignment="1" applyProtection="1">
      <alignment vertical="top" wrapText="1"/>
      <protection hidden="1"/>
    </xf>
    <xf numFmtId="4" fontId="6" fillId="6" borderId="0" xfId="0" applyNumberFormat="1" applyFont="1" applyFill="1" applyAlignment="1" applyProtection="1">
      <alignment vertical="top" wrapText="1"/>
      <protection locked="0"/>
    </xf>
    <xf numFmtId="4" fontId="8" fillId="0" borderId="0" xfId="0" applyNumberFormat="1" applyFont="1" applyAlignment="1" applyProtection="1">
      <alignment vertical="top" wrapText="1"/>
      <protection hidden="1"/>
    </xf>
    <xf numFmtId="0" fontId="0" fillId="0" borderId="0" xfId="0" applyAlignment="1" applyProtection="1">
      <alignment wrapText="1"/>
      <protection hidden="1"/>
    </xf>
    <xf numFmtId="0" fontId="11" fillId="0" borderId="0" xfId="0" applyFont="1" applyAlignment="1" applyProtection="1">
      <alignment wrapText="1"/>
      <protection hidden="1"/>
    </xf>
    <xf numFmtId="0" fontId="0" fillId="0" borderId="0" xfId="0" applyAlignment="1" applyProtection="1">
      <alignment wrapText="1"/>
      <protection locked="0"/>
    </xf>
    <xf numFmtId="44" fontId="0" fillId="0" borderId="0" xfId="2" applyFont="1" applyAlignment="1" applyProtection="1">
      <alignment wrapText="1"/>
      <protection hidden="1"/>
    </xf>
    <xf numFmtId="9" fontId="0" fillId="8" borderId="0" xfId="1" applyFont="1" applyFill="1" applyAlignment="1" applyProtection="1">
      <alignment wrapText="1"/>
      <protection locked="0"/>
    </xf>
    <xf numFmtId="9" fontId="0" fillId="0" borderId="0" xfId="1" applyFont="1" applyAlignment="1" applyProtection="1">
      <alignment wrapText="1"/>
      <protection locked="0"/>
    </xf>
    <xf numFmtId="9" fontId="0" fillId="0" borderId="0" xfId="1" applyFont="1" applyAlignment="1" applyProtection="1">
      <alignment wrapText="1"/>
      <protection hidden="1"/>
    </xf>
    <xf numFmtId="0" fontId="0" fillId="0" borderId="0" xfId="0" applyAlignment="1">
      <alignment wrapText="1"/>
    </xf>
    <xf numFmtId="0" fontId="12" fillId="10" borderId="1" xfId="0" applyFont="1" applyFill="1" applyBorder="1" applyAlignment="1">
      <alignment vertical="center" wrapText="1"/>
    </xf>
    <xf numFmtId="8" fontId="0" fillId="0" borderId="0" xfId="0" applyNumberFormat="1"/>
    <xf numFmtId="8" fontId="13" fillId="0" borderId="2" xfId="0" applyNumberFormat="1" applyFont="1" applyBorder="1" applyAlignment="1">
      <alignment horizontal="center" vertical="center" wrapText="1"/>
    </xf>
    <xf numFmtId="4" fontId="0" fillId="0" borderId="0" xfId="0" applyNumberFormat="1"/>
    <xf numFmtId="44" fontId="0" fillId="0" borderId="3" xfId="3" applyFont="1" applyBorder="1"/>
    <xf numFmtId="44" fontId="0" fillId="0" borderId="4" xfId="3" applyFont="1" applyBorder="1"/>
    <xf numFmtId="0" fontId="0" fillId="0" borderId="5" xfId="0" applyBorder="1"/>
    <xf numFmtId="0" fontId="0" fillId="0" borderId="6" xfId="0" applyBorder="1"/>
    <xf numFmtId="9" fontId="0" fillId="0" borderId="6" xfId="0" applyNumberFormat="1" applyBorder="1"/>
    <xf numFmtId="0" fontId="0" fillId="0" borderId="7" xfId="0" applyBorder="1"/>
    <xf numFmtId="44" fontId="0" fillId="0" borderId="8" xfId="3" applyFont="1" applyBorder="1"/>
    <xf numFmtId="44" fontId="0" fillId="0" borderId="9" xfId="3" applyFont="1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2" fillId="0" borderId="0" xfId="0" applyFont="1" applyAlignment="1" applyProtection="1">
      <alignment horizontal="center" vertical="top"/>
      <protection hidden="1"/>
    </xf>
  </cellXfs>
  <cellStyles count="4">
    <cellStyle name="Moneda" xfId="3" builtinId="4"/>
    <cellStyle name="Moneda 2" xfId="2" xr:uid="{E69DFDE5-7205-4913-B4F9-FA5F5AECCEB1}"/>
    <cellStyle name="Normal" xfId="0" builtinId="0"/>
    <cellStyle name="Porcentaje" xfId="1" builtinId="5"/>
  </cellStyles>
  <dxfs count="0"/>
  <tableStyles count="0" defaultTableStyle="TableStyleMedium2" defaultPivotStyle="PivotStyleLight16"/>
  <colors>
    <mruColors>
      <color rgb="FFFF4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2B893D-B17D-4B56-9AA0-2E0B543B3AE0}">
  <dimension ref="A1:I1174"/>
  <sheetViews>
    <sheetView tabSelected="1" workbookViewId="0">
      <pane xSplit="3" ySplit="3" topLeftCell="D4" activePane="bottomRight" state="frozen"/>
      <selection pane="topRight" activeCell="E1" sqref="E1"/>
      <selection pane="bottomLeft" activeCell="A4" sqref="A4"/>
      <selection pane="bottomRight" activeCell="D1" sqref="D1:D1048576"/>
    </sheetView>
  </sheetViews>
  <sheetFormatPr baseColWidth="10" defaultRowHeight="14.4" x14ac:dyDescent="0.3"/>
  <cols>
    <col min="1" max="1" width="10.5546875" style="28" customWidth="1"/>
    <col min="2" max="2" width="5.77734375" style="28" bestFit="1" customWidth="1"/>
    <col min="3" max="3" width="26.88671875" style="28" customWidth="1"/>
    <col min="4" max="4" width="6.88671875" style="28" customWidth="1"/>
    <col min="5" max="5" width="3.5546875" style="28" customWidth="1"/>
    <col min="6" max="6" width="9.5546875" style="28" hidden="1" customWidth="1"/>
    <col min="7" max="7" width="8.88671875" style="28" customWidth="1"/>
    <col min="8" max="8" width="9.6640625" style="30" customWidth="1"/>
    <col min="9" max="9" width="15" style="28" customWidth="1"/>
  </cols>
  <sheetData>
    <row r="1" spans="1:9" x14ac:dyDescent="0.3">
      <c r="A1" s="1" t="s">
        <v>0</v>
      </c>
      <c r="B1" s="2"/>
      <c r="C1" s="2"/>
      <c r="D1" s="2"/>
      <c r="E1" s="2"/>
      <c r="F1" s="2"/>
      <c r="G1" s="2"/>
      <c r="H1" s="9"/>
      <c r="I1" s="2"/>
    </row>
    <row r="2" spans="1:9" ht="25.2" customHeight="1" x14ac:dyDescent="0.3">
      <c r="A2" s="51" t="s">
        <v>1</v>
      </c>
      <c r="B2" s="51"/>
      <c r="C2" s="2"/>
      <c r="D2" s="2"/>
      <c r="E2" s="2"/>
      <c r="F2" s="2"/>
      <c r="G2" s="2"/>
      <c r="H2" s="9"/>
      <c r="I2" s="2"/>
    </row>
    <row r="3" spans="1:9" ht="41.4" x14ac:dyDescent="0.3">
      <c r="A3" s="3" t="s">
        <v>2</v>
      </c>
      <c r="B3" s="3" t="s">
        <v>3</v>
      </c>
      <c r="C3" s="3" t="s">
        <v>5</v>
      </c>
      <c r="D3" s="3" t="s">
        <v>6</v>
      </c>
      <c r="E3" s="3" t="s">
        <v>4</v>
      </c>
      <c r="F3" s="3" t="s">
        <v>7</v>
      </c>
      <c r="G3" s="3" t="s">
        <v>1035</v>
      </c>
      <c r="H3" s="10" t="s">
        <v>7</v>
      </c>
      <c r="I3" s="3" t="s">
        <v>8</v>
      </c>
    </row>
    <row r="4" spans="1:9" ht="41.4" x14ac:dyDescent="0.3">
      <c r="A4" s="11" t="s">
        <v>1036</v>
      </c>
      <c r="B4" s="11"/>
      <c r="C4" s="12" t="s">
        <v>0</v>
      </c>
      <c r="D4" s="11"/>
      <c r="E4" s="11"/>
      <c r="F4" s="11"/>
      <c r="G4" s="11"/>
      <c r="H4" s="13"/>
      <c r="I4" s="14">
        <f>SUM(I5,I9,I390,I1107,I1114)</f>
        <v>0</v>
      </c>
    </row>
    <row r="5" spans="1:9" s="35" customFormat="1" x14ac:dyDescent="0.3">
      <c r="A5" s="4" t="s">
        <v>9</v>
      </c>
      <c r="B5" s="4" t="s">
        <v>10</v>
      </c>
      <c r="C5" s="4" t="s">
        <v>12</v>
      </c>
      <c r="D5" s="15">
        <v>1</v>
      </c>
      <c r="E5" s="4" t="s">
        <v>11</v>
      </c>
      <c r="F5" s="16"/>
      <c r="G5" s="16"/>
      <c r="H5" s="17"/>
      <c r="I5" s="16">
        <f>SUM(I6:I7)</f>
        <v>0</v>
      </c>
    </row>
    <row r="6" spans="1:9" s="35" customFormat="1" x14ac:dyDescent="0.3">
      <c r="A6" s="18" t="s">
        <v>13</v>
      </c>
      <c r="B6" s="5" t="s">
        <v>14</v>
      </c>
      <c r="C6" s="5" t="s">
        <v>16</v>
      </c>
      <c r="D6" s="19">
        <v>1</v>
      </c>
      <c r="E6" s="5" t="s">
        <v>15</v>
      </c>
      <c r="F6" s="19">
        <v>278160.44</v>
      </c>
      <c r="G6" s="19">
        <f>F6*1.05</f>
        <v>292068.46000000002</v>
      </c>
      <c r="H6" s="20"/>
      <c r="I6" s="21">
        <f>D6*H6</f>
        <v>0</v>
      </c>
    </row>
    <row r="7" spans="1:9" s="35" customFormat="1" ht="20.399999999999999" x14ac:dyDescent="0.3">
      <c r="A7" s="18" t="s">
        <v>17</v>
      </c>
      <c r="B7" s="5" t="s">
        <v>14</v>
      </c>
      <c r="C7" s="5" t="s">
        <v>18</v>
      </c>
      <c r="D7" s="19">
        <v>1</v>
      </c>
      <c r="E7" s="5" t="s">
        <v>15</v>
      </c>
      <c r="F7" s="19">
        <v>958.56</v>
      </c>
      <c r="G7" s="19">
        <f>F7*1.05</f>
        <v>1006.49</v>
      </c>
      <c r="H7" s="20"/>
      <c r="I7" s="21">
        <f>D7*H7</f>
        <v>0</v>
      </c>
    </row>
    <row r="8" spans="1:9" s="35" customFormat="1" ht="1.05" customHeight="1" x14ac:dyDescent="0.3">
      <c r="A8" s="6"/>
      <c r="B8" s="6"/>
      <c r="C8" s="6"/>
      <c r="D8" s="6"/>
      <c r="E8" s="6"/>
      <c r="F8" s="6"/>
      <c r="G8" s="6"/>
      <c r="H8" s="22"/>
      <c r="I8" s="6"/>
    </row>
    <row r="9" spans="1:9" s="35" customFormat="1" x14ac:dyDescent="0.3">
      <c r="A9" s="4" t="s">
        <v>19</v>
      </c>
      <c r="B9" s="4" t="s">
        <v>10</v>
      </c>
      <c r="C9" s="4" t="s">
        <v>20</v>
      </c>
      <c r="D9" s="15">
        <v>1</v>
      </c>
      <c r="E9" s="4" t="s">
        <v>11</v>
      </c>
      <c r="F9" s="16"/>
      <c r="G9" s="16"/>
      <c r="H9" s="17"/>
      <c r="I9" s="16">
        <f>SUM(I10,I76,I138,I200,I266,I287,I338,I382,I387)</f>
        <v>0</v>
      </c>
    </row>
    <row r="10" spans="1:9" s="35" customFormat="1" x14ac:dyDescent="0.3">
      <c r="A10" s="7" t="s">
        <v>21</v>
      </c>
      <c r="B10" s="7" t="s">
        <v>10</v>
      </c>
      <c r="C10" s="7" t="s">
        <v>22</v>
      </c>
      <c r="D10" s="23">
        <v>1</v>
      </c>
      <c r="E10" s="7" t="s">
        <v>11</v>
      </c>
      <c r="F10" s="23"/>
      <c r="G10" s="23"/>
      <c r="H10" s="24"/>
      <c r="I10" s="23">
        <f>SUM(I11,I15,I31,I48,I57,I67,I72)</f>
        <v>0</v>
      </c>
    </row>
    <row r="11" spans="1:9" s="35" customFormat="1" x14ac:dyDescent="0.3">
      <c r="A11" s="8" t="s">
        <v>23</v>
      </c>
      <c r="B11" s="8" t="s">
        <v>10</v>
      </c>
      <c r="C11" s="8" t="s">
        <v>24</v>
      </c>
      <c r="D11" s="25">
        <v>1</v>
      </c>
      <c r="E11" s="8" t="s">
        <v>11</v>
      </c>
      <c r="F11" s="25"/>
      <c r="G11" s="25"/>
      <c r="H11" s="26"/>
      <c r="I11" s="25">
        <f>SUM(I12:I13)</f>
        <v>0</v>
      </c>
    </row>
    <row r="12" spans="1:9" s="35" customFormat="1" x14ac:dyDescent="0.3">
      <c r="A12" s="18" t="s">
        <v>25</v>
      </c>
      <c r="B12" s="5" t="s">
        <v>14</v>
      </c>
      <c r="C12" s="5" t="s">
        <v>26</v>
      </c>
      <c r="D12" s="19">
        <v>1</v>
      </c>
      <c r="E12" s="5" t="s">
        <v>15</v>
      </c>
      <c r="F12" s="19">
        <v>3788.7</v>
      </c>
      <c r="G12" s="19">
        <f>F12*1.05</f>
        <v>3978.14</v>
      </c>
      <c r="H12" s="20"/>
      <c r="I12" s="21">
        <f>D12*H12</f>
        <v>0</v>
      </c>
    </row>
    <row r="13" spans="1:9" s="35" customFormat="1" x14ac:dyDescent="0.3">
      <c r="A13" s="18" t="s">
        <v>27</v>
      </c>
      <c r="B13" s="5" t="s">
        <v>14</v>
      </c>
      <c r="C13" s="5" t="s">
        <v>29</v>
      </c>
      <c r="D13" s="19">
        <v>400</v>
      </c>
      <c r="E13" s="5" t="s">
        <v>28</v>
      </c>
      <c r="F13" s="19">
        <v>49.8</v>
      </c>
      <c r="G13" s="19">
        <f>F13*1.05</f>
        <v>52.29</v>
      </c>
      <c r="H13" s="20"/>
      <c r="I13" s="21">
        <f>D13*H13</f>
        <v>0</v>
      </c>
    </row>
    <row r="14" spans="1:9" s="35" customFormat="1" ht="1.05" customHeight="1" x14ac:dyDescent="0.3">
      <c r="A14" s="6"/>
      <c r="B14" s="6"/>
      <c r="C14" s="6"/>
      <c r="D14" s="6"/>
      <c r="E14" s="6"/>
      <c r="F14" s="6"/>
      <c r="G14" s="6"/>
      <c r="H14" s="22"/>
      <c r="I14" s="6"/>
    </row>
    <row r="15" spans="1:9" s="35" customFormat="1" x14ac:dyDescent="0.3">
      <c r="A15" s="8" t="s">
        <v>30</v>
      </c>
      <c r="B15" s="8" t="s">
        <v>10</v>
      </c>
      <c r="C15" s="8" t="s">
        <v>31</v>
      </c>
      <c r="D15" s="25">
        <v>1</v>
      </c>
      <c r="E15" s="8" t="s">
        <v>11</v>
      </c>
      <c r="F15" s="25"/>
      <c r="G15" s="25"/>
      <c r="H15" s="26"/>
      <c r="I15" s="25">
        <f>SUM(I16:I29)</f>
        <v>0</v>
      </c>
    </row>
    <row r="16" spans="1:9" s="35" customFormat="1" ht="20.399999999999999" x14ac:dyDescent="0.3">
      <c r="A16" s="18" t="s">
        <v>32</v>
      </c>
      <c r="B16" s="5" t="s">
        <v>14</v>
      </c>
      <c r="C16" s="5" t="s">
        <v>34</v>
      </c>
      <c r="D16" s="19">
        <v>1.2</v>
      </c>
      <c r="E16" s="5" t="s">
        <v>33</v>
      </c>
      <c r="F16" s="19">
        <v>7.85</v>
      </c>
      <c r="G16" s="19">
        <f>F16*1.05</f>
        <v>8.24</v>
      </c>
      <c r="H16" s="20"/>
      <c r="I16" s="21">
        <f>D16*H16</f>
        <v>0</v>
      </c>
    </row>
    <row r="17" spans="1:9" s="35" customFormat="1" ht="20.399999999999999" x14ac:dyDescent="0.3">
      <c r="A17" s="18" t="s">
        <v>35</v>
      </c>
      <c r="B17" s="5" t="s">
        <v>14</v>
      </c>
      <c r="C17" s="5" t="s">
        <v>37</v>
      </c>
      <c r="D17" s="19">
        <v>118.67</v>
      </c>
      <c r="E17" s="5" t="s">
        <v>36</v>
      </c>
      <c r="F17" s="19">
        <v>19.32</v>
      </c>
      <c r="G17" s="19">
        <f t="shared" ref="G17:G29" si="0">F17*1.05</f>
        <v>20.29</v>
      </c>
      <c r="H17" s="20"/>
      <c r="I17" s="21">
        <f t="shared" ref="I17:I29" si="1">D17*H17</f>
        <v>0</v>
      </c>
    </row>
    <row r="18" spans="1:9" s="35" customFormat="1" ht="30.6" x14ac:dyDescent="0.3">
      <c r="A18" s="18" t="s">
        <v>38</v>
      </c>
      <c r="B18" s="5" t="s">
        <v>14</v>
      </c>
      <c r="C18" s="5" t="s">
        <v>39</v>
      </c>
      <c r="D18" s="19">
        <v>1.2</v>
      </c>
      <c r="E18" s="5" t="s">
        <v>28</v>
      </c>
      <c r="F18" s="19">
        <v>2.09</v>
      </c>
      <c r="G18" s="19">
        <f t="shared" si="0"/>
        <v>2.19</v>
      </c>
      <c r="H18" s="20"/>
      <c r="I18" s="21">
        <f t="shared" si="1"/>
        <v>0</v>
      </c>
    </row>
    <row r="19" spans="1:9" s="35" customFormat="1" ht="20.399999999999999" x14ac:dyDescent="0.3">
      <c r="A19" s="18" t="s">
        <v>40</v>
      </c>
      <c r="B19" s="5" t="s">
        <v>14</v>
      </c>
      <c r="C19" s="5" t="s">
        <v>41</v>
      </c>
      <c r="D19" s="19">
        <v>91.53</v>
      </c>
      <c r="E19" s="5" t="s">
        <v>36</v>
      </c>
      <c r="F19" s="19">
        <v>57.6</v>
      </c>
      <c r="G19" s="19">
        <f t="shared" si="0"/>
        <v>60.48</v>
      </c>
      <c r="H19" s="20"/>
      <c r="I19" s="21">
        <f t="shared" si="1"/>
        <v>0</v>
      </c>
    </row>
    <row r="20" spans="1:9" s="35" customFormat="1" x14ac:dyDescent="0.3">
      <c r="A20" s="18" t="s">
        <v>42</v>
      </c>
      <c r="B20" s="5" t="s">
        <v>14</v>
      </c>
      <c r="C20" s="5" t="s">
        <v>43</v>
      </c>
      <c r="D20" s="19">
        <v>85.5</v>
      </c>
      <c r="E20" s="5" t="s">
        <v>36</v>
      </c>
      <c r="F20" s="19">
        <v>28.7</v>
      </c>
      <c r="G20" s="19">
        <f t="shared" si="0"/>
        <v>30.14</v>
      </c>
      <c r="H20" s="20"/>
      <c r="I20" s="21">
        <f t="shared" si="1"/>
        <v>0</v>
      </c>
    </row>
    <row r="21" spans="1:9" s="35" customFormat="1" x14ac:dyDescent="0.3">
      <c r="A21" s="18" t="s">
        <v>44</v>
      </c>
      <c r="B21" s="5" t="s">
        <v>14</v>
      </c>
      <c r="C21" s="5" t="s">
        <v>45</v>
      </c>
      <c r="D21" s="19">
        <v>12</v>
      </c>
      <c r="E21" s="5" t="s">
        <v>15</v>
      </c>
      <c r="F21" s="19">
        <v>247.33</v>
      </c>
      <c r="G21" s="19">
        <f t="shared" si="0"/>
        <v>259.7</v>
      </c>
      <c r="H21" s="20"/>
      <c r="I21" s="21">
        <f t="shared" si="1"/>
        <v>0</v>
      </c>
    </row>
    <row r="22" spans="1:9" s="35" customFormat="1" ht="20.399999999999999" x14ac:dyDescent="0.3">
      <c r="A22" s="18" t="s">
        <v>46</v>
      </c>
      <c r="B22" s="5" t="s">
        <v>14</v>
      </c>
      <c r="C22" s="5" t="s">
        <v>47</v>
      </c>
      <c r="D22" s="19">
        <v>285</v>
      </c>
      <c r="E22" s="5" t="s">
        <v>36</v>
      </c>
      <c r="F22" s="19">
        <v>26.38</v>
      </c>
      <c r="G22" s="19">
        <f t="shared" si="0"/>
        <v>27.7</v>
      </c>
      <c r="H22" s="20"/>
      <c r="I22" s="21">
        <f t="shared" si="1"/>
        <v>0</v>
      </c>
    </row>
    <row r="23" spans="1:9" s="35" customFormat="1" ht="20.399999999999999" x14ac:dyDescent="0.3">
      <c r="A23" s="18" t="s">
        <v>48</v>
      </c>
      <c r="B23" s="5" t="s">
        <v>14</v>
      </c>
      <c r="C23" s="5" t="s">
        <v>49</v>
      </c>
      <c r="D23" s="19">
        <v>31.88</v>
      </c>
      <c r="E23" s="5" t="s">
        <v>36</v>
      </c>
      <c r="F23" s="19">
        <v>106.11</v>
      </c>
      <c r="G23" s="19">
        <f t="shared" si="0"/>
        <v>111.42</v>
      </c>
      <c r="H23" s="20"/>
      <c r="I23" s="21">
        <f t="shared" si="1"/>
        <v>0</v>
      </c>
    </row>
    <row r="24" spans="1:9" s="35" customFormat="1" x14ac:dyDescent="0.3">
      <c r="A24" s="18" t="s">
        <v>50</v>
      </c>
      <c r="B24" s="5" t="s">
        <v>14</v>
      </c>
      <c r="C24" s="5" t="s">
        <v>51</v>
      </c>
      <c r="D24" s="19">
        <v>285</v>
      </c>
      <c r="E24" s="5" t="s">
        <v>36</v>
      </c>
      <c r="F24" s="19">
        <v>13.23</v>
      </c>
      <c r="G24" s="19">
        <f t="shared" si="0"/>
        <v>13.89</v>
      </c>
      <c r="H24" s="20"/>
      <c r="I24" s="21">
        <f t="shared" si="1"/>
        <v>0</v>
      </c>
    </row>
    <row r="25" spans="1:9" s="35" customFormat="1" ht="20.399999999999999" x14ac:dyDescent="0.3">
      <c r="A25" s="18" t="s">
        <v>52</v>
      </c>
      <c r="B25" s="5" t="s">
        <v>14</v>
      </c>
      <c r="C25" s="5" t="s">
        <v>53</v>
      </c>
      <c r="D25" s="19">
        <v>25.2</v>
      </c>
      <c r="E25" s="5" t="s">
        <v>33</v>
      </c>
      <c r="F25" s="19">
        <v>15.39</v>
      </c>
      <c r="G25" s="19">
        <f t="shared" si="0"/>
        <v>16.16</v>
      </c>
      <c r="H25" s="20"/>
      <c r="I25" s="21">
        <f t="shared" si="1"/>
        <v>0</v>
      </c>
    </row>
    <row r="26" spans="1:9" s="35" customFormat="1" ht="30.6" x14ac:dyDescent="0.3">
      <c r="A26" s="18" t="s">
        <v>54</v>
      </c>
      <c r="B26" s="5" t="s">
        <v>14</v>
      </c>
      <c r="C26" s="5" t="s">
        <v>55</v>
      </c>
      <c r="D26" s="19">
        <v>25.2</v>
      </c>
      <c r="E26" s="5" t="s">
        <v>33</v>
      </c>
      <c r="F26" s="19">
        <v>20.78</v>
      </c>
      <c r="G26" s="19">
        <f t="shared" si="0"/>
        <v>21.82</v>
      </c>
      <c r="H26" s="20"/>
      <c r="I26" s="21">
        <f t="shared" si="1"/>
        <v>0</v>
      </c>
    </row>
    <row r="27" spans="1:9" s="35" customFormat="1" ht="20.399999999999999" x14ac:dyDescent="0.3">
      <c r="A27" s="18" t="s">
        <v>56</v>
      </c>
      <c r="B27" s="5" t="s">
        <v>14</v>
      </c>
      <c r="C27" s="5" t="s">
        <v>57</v>
      </c>
      <c r="D27" s="19">
        <v>48.6</v>
      </c>
      <c r="E27" s="5" t="s">
        <v>36</v>
      </c>
      <c r="F27" s="19">
        <v>12.77</v>
      </c>
      <c r="G27" s="19">
        <f t="shared" si="0"/>
        <v>13.41</v>
      </c>
      <c r="H27" s="20"/>
      <c r="I27" s="21">
        <f t="shared" si="1"/>
        <v>0</v>
      </c>
    </row>
    <row r="28" spans="1:9" s="35" customFormat="1" x14ac:dyDescent="0.3">
      <c r="A28" s="18" t="s">
        <v>58</v>
      </c>
      <c r="B28" s="5" t="s">
        <v>14</v>
      </c>
      <c r="C28" s="5" t="s">
        <v>59</v>
      </c>
      <c r="D28" s="19">
        <v>1</v>
      </c>
      <c r="E28" s="5" t="s">
        <v>15</v>
      </c>
      <c r="F28" s="19">
        <v>1070.8800000000001</v>
      </c>
      <c r="G28" s="19">
        <f t="shared" si="0"/>
        <v>1124.42</v>
      </c>
      <c r="H28" s="20"/>
      <c r="I28" s="21">
        <f t="shared" si="1"/>
        <v>0</v>
      </c>
    </row>
    <row r="29" spans="1:9" s="35" customFormat="1" x14ac:dyDescent="0.3">
      <c r="A29" s="18" t="s">
        <v>60</v>
      </c>
      <c r="B29" s="5" t="s">
        <v>14</v>
      </c>
      <c r="C29" s="5" t="s">
        <v>61</v>
      </c>
      <c r="D29" s="19">
        <v>2</v>
      </c>
      <c r="E29" s="5" t="s">
        <v>15</v>
      </c>
      <c r="F29" s="19">
        <v>399.84</v>
      </c>
      <c r="G29" s="19">
        <f t="shared" si="0"/>
        <v>419.83</v>
      </c>
      <c r="H29" s="20"/>
      <c r="I29" s="21">
        <f t="shared" si="1"/>
        <v>0</v>
      </c>
    </row>
    <row r="30" spans="1:9" s="35" customFormat="1" ht="1.05" customHeight="1" x14ac:dyDescent="0.3">
      <c r="A30" s="6"/>
      <c r="B30" s="6"/>
      <c r="C30" s="6"/>
      <c r="D30" s="6"/>
      <c r="E30" s="6"/>
      <c r="F30" s="6"/>
      <c r="G30" s="6"/>
      <c r="H30" s="22"/>
      <c r="I30" s="6"/>
    </row>
    <row r="31" spans="1:9" s="35" customFormat="1" x14ac:dyDescent="0.3">
      <c r="A31" s="8" t="s">
        <v>62</v>
      </c>
      <c r="B31" s="8" t="s">
        <v>10</v>
      </c>
      <c r="C31" s="8" t="s">
        <v>63</v>
      </c>
      <c r="D31" s="25">
        <v>1</v>
      </c>
      <c r="E31" s="8" t="s">
        <v>11</v>
      </c>
      <c r="F31" s="25"/>
      <c r="G31" s="25"/>
      <c r="H31" s="26"/>
      <c r="I31" s="25">
        <f>SUM(I32:I46)</f>
        <v>0</v>
      </c>
    </row>
    <row r="32" spans="1:9" s="35" customFormat="1" ht="20.399999999999999" x14ac:dyDescent="0.3">
      <c r="A32" s="18" t="s">
        <v>64</v>
      </c>
      <c r="B32" s="5" t="s">
        <v>14</v>
      </c>
      <c r="C32" s="5" t="s">
        <v>65</v>
      </c>
      <c r="D32" s="19">
        <v>1</v>
      </c>
      <c r="E32" s="5" t="s">
        <v>15</v>
      </c>
      <c r="F32" s="19">
        <v>2621.1999999999998</v>
      </c>
      <c r="G32" s="19">
        <f>F32*1.05</f>
        <v>2752.26</v>
      </c>
      <c r="H32" s="20"/>
      <c r="I32" s="21">
        <f>D32*H32</f>
        <v>0</v>
      </c>
    </row>
    <row r="33" spans="1:9" s="35" customFormat="1" x14ac:dyDescent="0.3">
      <c r="A33" s="18" t="s">
        <v>66</v>
      </c>
      <c r="B33" s="5" t="s">
        <v>14</v>
      </c>
      <c r="C33" s="5" t="s">
        <v>67</v>
      </c>
      <c r="D33" s="19">
        <v>1</v>
      </c>
      <c r="E33" s="5" t="s">
        <v>15</v>
      </c>
      <c r="F33" s="19">
        <v>28148.65</v>
      </c>
      <c r="G33" s="19">
        <f t="shared" ref="G33:G46" si="2">F33*1.05</f>
        <v>29556.080000000002</v>
      </c>
      <c r="H33" s="20"/>
      <c r="I33" s="21">
        <f t="shared" ref="I33:I46" si="3">D33*H33</f>
        <v>0</v>
      </c>
    </row>
    <row r="34" spans="1:9" s="35" customFormat="1" ht="20.399999999999999" x14ac:dyDescent="0.3">
      <c r="A34" s="18" t="s">
        <v>68</v>
      </c>
      <c r="B34" s="5" t="s">
        <v>14</v>
      </c>
      <c r="C34" s="5" t="s">
        <v>69</v>
      </c>
      <c r="D34" s="19">
        <v>2</v>
      </c>
      <c r="E34" s="5" t="s">
        <v>15</v>
      </c>
      <c r="F34" s="19">
        <v>33849</v>
      </c>
      <c r="G34" s="19">
        <f t="shared" si="2"/>
        <v>35541.449999999997</v>
      </c>
      <c r="H34" s="20"/>
      <c r="I34" s="21">
        <f t="shared" si="3"/>
        <v>0</v>
      </c>
    </row>
    <row r="35" spans="1:9" s="35" customFormat="1" ht="20.399999999999999" x14ac:dyDescent="0.3">
      <c r="A35" s="18" t="s">
        <v>70</v>
      </c>
      <c r="B35" s="5" t="s">
        <v>14</v>
      </c>
      <c r="C35" s="5" t="s">
        <v>71</v>
      </c>
      <c r="D35" s="19">
        <v>2</v>
      </c>
      <c r="E35" s="5" t="s">
        <v>15</v>
      </c>
      <c r="F35" s="19">
        <v>28444.77</v>
      </c>
      <c r="G35" s="19">
        <f t="shared" si="2"/>
        <v>29867.01</v>
      </c>
      <c r="H35" s="20"/>
      <c r="I35" s="21">
        <f t="shared" si="3"/>
        <v>0</v>
      </c>
    </row>
    <row r="36" spans="1:9" s="35" customFormat="1" ht="20.399999999999999" x14ac:dyDescent="0.3">
      <c r="A36" s="18" t="s">
        <v>72</v>
      </c>
      <c r="B36" s="5" t="s">
        <v>14</v>
      </c>
      <c r="C36" s="5" t="s">
        <v>73</v>
      </c>
      <c r="D36" s="19">
        <v>2</v>
      </c>
      <c r="E36" s="5" t="s">
        <v>15</v>
      </c>
      <c r="F36" s="19">
        <v>1472.19</v>
      </c>
      <c r="G36" s="19">
        <f t="shared" si="2"/>
        <v>1545.8</v>
      </c>
      <c r="H36" s="20"/>
      <c r="I36" s="21">
        <f t="shared" si="3"/>
        <v>0</v>
      </c>
    </row>
    <row r="37" spans="1:9" s="35" customFormat="1" x14ac:dyDescent="0.3">
      <c r="A37" s="18" t="s">
        <v>74</v>
      </c>
      <c r="B37" s="5" t="s">
        <v>14</v>
      </c>
      <c r="C37" s="5" t="s">
        <v>75</v>
      </c>
      <c r="D37" s="19">
        <v>2</v>
      </c>
      <c r="E37" s="5" t="s">
        <v>15</v>
      </c>
      <c r="F37" s="19">
        <v>7797.9</v>
      </c>
      <c r="G37" s="19">
        <f t="shared" si="2"/>
        <v>8187.8</v>
      </c>
      <c r="H37" s="20"/>
      <c r="I37" s="21">
        <f t="shared" si="3"/>
        <v>0</v>
      </c>
    </row>
    <row r="38" spans="1:9" s="35" customFormat="1" ht="20.399999999999999" x14ac:dyDescent="0.3">
      <c r="A38" s="18" t="s">
        <v>76</v>
      </c>
      <c r="B38" s="5" t="s">
        <v>14</v>
      </c>
      <c r="C38" s="5" t="s">
        <v>77</v>
      </c>
      <c r="D38" s="19">
        <v>2</v>
      </c>
      <c r="E38" s="5" t="s">
        <v>15</v>
      </c>
      <c r="F38" s="19">
        <v>23795.200000000001</v>
      </c>
      <c r="G38" s="19">
        <f t="shared" si="2"/>
        <v>24984.959999999999</v>
      </c>
      <c r="H38" s="20"/>
      <c r="I38" s="21">
        <f t="shared" si="3"/>
        <v>0</v>
      </c>
    </row>
    <row r="39" spans="1:9" s="35" customFormat="1" ht="20.399999999999999" x14ac:dyDescent="0.3">
      <c r="A39" s="18" t="s">
        <v>78</v>
      </c>
      <c r="B39" s="5" t="s">
        <v>14</v>
      </c>
      <c r="C39" s="5" t="s">
        <v>79</v>
      </c>
      <c r="D39" s="19">
        <v>1</v>
      </c>
      <c r="E39" s="5" t="s">
        <v>15</v>
      </c>
      <c r="F39" s="19">
        <v>99.4</v>
      </c>
      <c r="G39" s="19">
        <f t="shared" si="2"/>
        <v>104.37</v>
      </c>
      <c r="H39" s="20"/>
      <c r="I39" s="21">
        <f t="shared" si="3"/>
        <v>0</v>
      </c>
    </row>
    <row r="40" spans="1:9" s="35" customFormat="1" ht="20.399999999999999" x14ac:dyDescent="0.3">
      <c r="A40" s="18" t="s">
        <v>80</v>
      </c>
      <c r="B40" s="5" t="s">
        <v>14</v>
      </c>
      <c r="C40" s="5" t="s">
        <v>81</v>
      </c>
      <c r="D40" s="19">
        <v>1</v>
      </c>
      <c r="E40" s="5" t="s">
        <v>15</v>
      </c>
      <c r="F40" s="19">
        <v>1560.27</v>
      </c>
      <c r="G40" s="19">
        <f t="shared" si="2"/>
        <v>1638.28</v>
      </c>
      <c r="H40" s="20"/>
      <c r="I40" s="21">
        <f t="shared" si="3"/>
        <v>0</v>
      </c>
    </row>
    <row r="41" spans="1:9" s="35" customFormat="1" ht="20.399999999999999" x14ac:dyDescent="0.3">
      <c r="A41" s="18" t="s">
        <v>82</v>
      </c>
      <c r="B41" s="5" t="s">
        <v>14</v>
      </c>
      <c r="C41" s="5" t="s">
        <v>83</v>
      </c>
      <c r="D41" s="19">
        <v>1</v>
      </c>
      <c r="E41" s="5" t="s">
        <v>15</v>
      </c>
      <c r="F41" s="19">
        <v>1470.6</v>
      </c>
      <c r="G41" s="19">
        <f t="shared" si="2"/>
        <v>1544.13</v>
      </c>
      <c r="H41" s="20"/>
      <c r="I41" s="21">
        <f t="shared" si="3"/>
        <v>0</v>
      </c>
    </row>
    <row r="42" spans="1:9" s="35" customFormat="1" x14ac:dyDescent="0.3">
      <c r="A42" s="18" t="s">
        <v>84</v>
      </c>
      <c r="B42" s="5" t="s">
        <v>14</v>
      </c>
      <c r="C42" s="5" t="s">
        <v>85</v>
      </c>
      <c r="D42" s="19">
        <v>4</v>
      </c>
      <c r="E42" s="5" t="s">
        <v>15</v>
      </c>
      <c r="F42" s="19">
        <v>1165.6500000000001</v>
      </c>
      <c r="G42" s="19">
        <f t="shared" si="2"/>
        <v>1223.93</v>
      </c>
      <c r="H42" s="20"/>
      <c r="I42" s="21">
        <f t="shared" si="3"/>
        <v>0</v>
      </c>
    </row>
    <row r="43" spans="1:9" s="35" customFormat="1" ht="20.399999999999999" x14ac:dyDescent="0.3">
      <c r="A43" s="18" t="s">
        <v>86</v>
      </c>
      <c r="B43" s="5" t="s">
        <v>14</v>
      </c>
      <c r="C43" s="5" t="s">
        <v>87</v>
      </c>
      <c r="D43" s="19">
        <v>1</v>
      </c>
      <c r="E43" s="5" t="s">
        <v>15</v>
      </c>
      <c r="F43" s="19">
        <v>6755.79</v>
      </c>
      <c r="G43" s="19">
        <f t="shared" si="2"/>
        <v>7093.58</v>
      </c>
      <c r="H43" s="20"/>
      <c r="I43" s="21">
        <f t="shared" si="3"/>
        <v>0</v>
      </c>
    </row>
    <row r="44" spans="1:9" s="35" customFormat="1" ht="20.399999999999999" x14ac:dyDescent="0.3">
      <c r="A44" s="18" t="s">
        <v>88</v>
      </c>
      <c r="B44" s="5" t="s">
        <v>14</v>
      </c>
      <c r="C44" s="5" t="s">
        <v>89</v>
      </c>
      <c r="D44" s="19">
        <v>1</v>
      </c>
      <c r="E44" s="5" t="s">
        <v>15</v>
      </c>
      <c r="F44" s="19">
        <v>753.42</v>
      </c>
      <c r="G44" s="19">
        <f t="shared" si="2"/>
        <v>791.09</v>
      </c>
      <c r="H44" s="20"/>
      <c r="I44" s="21">
        <f t="shared" si="3"/>
        <v>0</v>
      </c>
    </row>
    <row r="45" spans="1:9" s="35" customFormat="1" x14ac:dyDescent="0.3">
      <c r="A45" s="18" t="s">
        <v>90</v>
      </c>
      <c r="B45" s="5" t="s">
        <v>14</v>
      </c>
      <c r="C45" s="5" t="s">
        <v>91</v>
      </c>
      <c r="D45" s="19">
        <v>1</v>
      </c>
      <c r="E45" s="5" t="s">
        <v>15</v>
      </c>
      <c r="F45" s="19">
        <v>3427.1</v>
      </c>
      <c r="G45" s="19">
        <f t="shared" si="2"/>
        <v>3598.46</v>
      </c>
      <c r="H45" s="20"/>
      <c r="I45" s="21">
        <f t="shared" si="3"/>
        <v>0</v>
      </c>
    </row>
    <row r="46" spans="1:9" s="35" customFormat="1" ht="20.399999999999999" x14ac:dyDescent="0.3">
      <c r="A46" s="18" t="s">
        <v>92</v>
      </c>
      <c r="B46" s="5" t="s">
        <v>14</v>
      </c>
      <c r="C46" s="5" t="s">
        <v>93</v>
      </c>
      <c r="D46" s="19">
        <v>1</v>
      </c>
      <c r="E46" s="5" t="s">
        <v>15</v>
      </c>
      <c r="F46" s="19">
        <v>6596</v>
      </c>
      <c r="G46" s="19">
        <f t="shared" si="2"/>
        <v>6925.8</v>
      </c>
      <c r="H46" s="20"/>
      <c r="I46" s="21">
        <f t="shared" si="3"/>
        <v>0</v>
      </c>
    </row>
    <row r="47" spans="1:9" s="35" customFormat="1" ht="1.05" customHeight="1" x14ac:dyDescent="0.3">
      <c r="A47" s="6"/>
      <c r="B47" s="6"/>
      <c r="C47" s="6"/>
      <c r="D47" s="6"/>
      <c r="E47" s="6"/>
      <c r="F47" s="6"/>
      <c r="G47" s="6"/>
      <c r="H47" s="22"/>
      <c r="I47" s="6"/>
    </row>
    <row r="48" spans="1:9" s="35" customFormat="1" x14ac:dyDescent="0.3">
      <c r="A48" s="8" t="s">
        <v>94</v>
      </c>
      <c r="B48" s="8" t="s">
        <v>10</v>
      </c>
      <c r="C48" s="8" t="s">
        <v>95</v>
      </c>
      <c r="D48" s="25">
        <v>1</v>
      </c>
      <c r="E48" s="8" t="s">
        <v>11</v>
      </c>
      <c r="F48" s="25"/>
      <c r="G48" s="25"/>
      <c r="H48" s="26"/>
      <c r="I48" s="25">
        <f>SUM(I49:I55)</f>
        <v>0</v>
      </c>
    </row>
    <row r="49" spans="1:9" s="35" customFormat="1" x14ac:dyDescent="0.3">
      <c r="A49" s="18" t="s">
        <v>96</v>
      </c>
      <c r="B49" s="5" t="s">
        <v>14</v>
      </c>
      <c r="C49" s="5" t="s">
        <v>97</v>
      </c>
      <c r="D49" s="19">
        <v>475</v>
      </c>
      <c r="E49" s="5" t="s">
        <v>28</v>
      </c>
      <c r="F49" s="19">
        <v>67.760000000000005</v>
      </c>
      <c r="G49" s="19">
        <f>F49*1.05</f>
        <v>71.150000000000006</v>
      </c>
      <c r="H49" s="20"/>
      <c r="I49" s="21">
        <f>D49*H49</f>
        <v>0</v>
      </c>
    </row>
    <row r="50" spans="1:9" s="35" customFormat="1" x14ac:dyDescent="0.3">
      <c r="A50" s="18" t="s">
        <v>98</v>
      </c>
      <c r="B50" s="5" t="s">
        <v>14</v>
      </c>
      <c r="C50" s="5" t="s">
        <v>99</v>
      </c>
      <c r="D50" s="19">
        <v>70</v>
      </c>
      <c r="E50" s="5" t="s">
        <v>28</v>
      </c>
      <c r="F50" s="19">
        <v>84.99</v>
      </c>
      <c r="G50" s="19">
        <f t="shared" ref="G50:G55" si="4">F50*1.05</f>
        <v>89.24</v>
      </c>
      <c r="H50" s="20"/>
      <c r="I50" s="21">
        <f t="shared" ref="I50:I55" si="5">D50*H50</f>
        <v>0</v>
      </c>
    </row>
    <row r="51" spans="1:9" s="35" customFormat="1" ht="20.399999999999999" x14ac:dyDescent="0.3">
      <c r="A51" s="18" t="s">
        <v>100</v>
      </c>
      <c r="B51" s="5" t="s">
        <v>14</v>
      </c>
      <c r="C51" s="5" t="s">
        <v>101</v>
      </c>
      <c r="D51" s="19">
        <v>470</v>
      </c>
      <c r="E51" s="5" t="s">
        <v>28</v>
      </c>
      <c r="F51" s="19">
        <v>107.05</v>
      </c>
      <c r="G51" s="19">
        <f t="shared" si="4"/>
        <v>112.4</v>
      </c>
      <c r="H51" s="20"/>
      <c r="I51" s="21">
        <f t="shared" si="5"/>
        <v>0</v>
      </c>
    </row>
    <row r="52" spans="1:9" s="35" customFormat="1" ht="20.399999999999999" x14ac:dyDescent="0.3">
      <c r="A52" s="18" t="s">
        <v>102</v>
      </c>
      <c r="B52" s="5" t="s">
        <v>14</v>
      </c>
      <c r="C52" s="5" t="s">
        <v>103</v>
      </c>
      <c r="D52" s="19">
        <v>10</v>
      </c>
      <c r="E52" s="5" t="s">
        <v>28</v>
      </c>
      <c r="F52" s="19">
        <v>47.83</v>
      </c>
      <c r="G52" s="19">
        <f t="shared" si="4"/>
        <v>50.22</v>
      </c>
      <c r="H52" s="20"/>
      <c r="I52" s="21">
        <f t="shared" si="5"/>
        <v>0</v>
      </c>
    </row>
    <row r="53" spans="1:9" s="35" customFormat="1" ht="20.399999999999999" x14ac:dyDescent="0.3">
      <c r="A53" s="18" t="s">
        <v>104</v>
      </c>
      <c r="B53" s="5" t="s">
        <v>14</v>
      </c>
      <c r="C53" s="5" t="s">
        <v>105</v>
      </c>
      <c r="D53" s="19">
        <v>10</v>
      </c>
      <c r="E53" s="5" t="s">
        <v>28</v>
      </c>
      <c r="F53" s="19">
        <v>1054.5999999999999</v>
      </c>
      <c r="G53" s="19">
        <f t="shared" si="4"/>
        <v>1107.33</v>
      </c>
      <c r="H53" s="20"/>
      <c r="I53" s="21">
        <f t="shared" si="5"/>
        <v>0</v>
      </c>
    </row>
    <row r="54" spans="1:9" s="35" customFormat="1" ht="30.6" x14ac:dyDescent="0.3">
      <c r="A54" s="18" t="s">
        <v>106</v>
      </c>
      <c r="B54" s="5" t="s">
        <v>14</v>
      </c>
      <c r="C54" s="5" t="s">
        <v>107</v>
      </c>
      <c r="D54" s="19">
        <v>50</v>
      </c>
      <c r="E54" s="5" t="s">
        <v>28</v>
      </c>
      <c r="F54" s="19">
        <v>100.96</v>
      </c>
      <c r="G54" s="19">
        <f t="shared" si="4"/>
        <v>106.01</v>
      </c>
      <c r="H54" s="20"/>
      <c r="I54" s="21">
        <f t="shared" si="5"/>
        <v>0</v>
      </c>
    </row>
    <row r="55" spans="1:9" s="35" customFormat="1" ht="30.6" x14ac:dyDescent="0.3">
      <c r="A55" s="18" t="s">
        <v>108</v>
      </c>
      <c r="B55" s="5" t="s">
        <v>14</v>
      </c>
      <c r="C55" s="5" t="s">
        <v>109</v>
      </c>
      <c r="D55" s="19">
        <v>50</v>
      </c>
      <c r="E55" s="5" t="s">
        <v>28</v>
      </c>
      <c r="F55" s="19">
        <v>72.14</v>
      </c>
      <c r="G55" s="19">
        <f t="shared" si="4"/>
        <v>75.75</v>
      </c>
      <c r="H55" s="20"/>
      <c r="I55" s="21">
        <f t="shared" si="5"/>
        <v>0</v>
      </c>
    </row>
    <row r="56" spans="1:9" s="35" customFormat="1" ht="1.05" customHeight="1" x14ac:dyDescent="0.3">
      <c r="A56" s="6"/>
      <c r="B56" s="6"/>
      <c r="C56" s="6"/>
      <c r="D56" s="6"/>
      <c r="E56" s="6"/>
      <c r="F56" s="6"/>
      <c r="G56" s="6"/>
      <c r="H56" s="22"/>
      <c r="I56" s="6"/>
    </row>
    <row r="57" spans="1:9" s="35" customFormat="1" x14ac:dyDescent="0.3">
      <c r="A57" s="8" t="s">
        <v>110</v>
      </c>
      <c r="B57" s="8" t="s">
        <v>10</v>
      </c>
      <c r="C57" s="8" t="s">
        <v>111</v>
      </c>
      <c r="D57" s="25">
        <v>1</v>
      </c>
      <c r="E57" s="8" t="s">
        <v>11</v>
      </c>
      <c r="F57" s="25"/>
      <c r="G57" s="25"/>
      <c r="H57" s="26"/>
      <c r="I57" s="25">
        <f>SUM(I58:I65)</f>
        <v>0</v>
      </c>
    </row>
    <row r="58" spans="1:9" s="35" customFormat="1" ht="20.399999999999999" x14ac:dyDescent="0.3">
      <c r="A58" s="18" t="s">
        <v>112</v>
      </c>
      <c r="B58" s="5" t="s">
        <v>14</v>
      </c>
      <c r="C58" s="5" t="s">
        <v>113</v>
      </c>
      <c r="D58" s="19">
        <v>1</v>
      </c>
      <c r="E58" s="5" t="s">
        <v>15</v>
      </c>
      <c r="F58" s="19">
        <v>12220.53</v>
      </c>
      <c r="G58" s="19">
        <f>F58*1.05</f>
        <v>12831.56</v>
      </c>
      <c r="H58" s="20"/>
      <c r="I58" s="21">
        <f>D58*H58</f>
        <v>0</v>
      </c>
    </row>
    <row r="59" spans="1:9" s="35" customFormat="1" ht="20.399999999999999" x14ac:dyDescent="0.3">
      <c r="A59" s="18" t="s">
        <v>114</v>
      </c>
      <c r="B59" s="5" t="s">
        <v>14</v>
      </c>
      <c r="C59" s="5" t="s">
        <v>115</v>
      </c>
      <c r="D59" s="19">
        <v>1</v>
      </c>
      <c r="E59" s="5" t="s">
        <v>15</v>
      </c>
      <c r="F59" s="19">
        <v>2907</v>
      </c>
      <c r="G59" s="19">
        <f t="shared" ref="G59:G65" si="6">F59*1.05</f>
        <v>3052.35</v>
      </c>
      <c r="H59" s="20"/>
      <c r="I59" s="21">
        <f t="shared" ref="I59:I65" si="7">D59*H59</f>
        <v>0</v>
      </c>
    </row>
    <row r="60" spans="1:9" s="35" customFormat="1" x14ac:dyDescent="0.3">
      <c r="A60" s="18" t="s">
        <v>116</v>
      </c>
      <c r="B60" s="5" t="s">
        <v>14</v>
      </c>
      <c r="C60" s="5" t="s">
        <v>117</v>
      </c>
      <c r="D60" s="19">
        <v>1</v>
      </c>
      <c r="E60" s="5" t="s">
        <v>15</v>
      </c>
      <c r="F60" s="19">
        <v>14405.36</v>
      </c>
      <c r="G60" s="19">
        <f t="shared" si="6"/>
        <v>15125.63</v>
      </c>
      <c r="H60" s="20"/>
      <c r="I60" s="21">
        <f t="shared" si="7"/>
        <v>0</v>
      </c>
    </row>
    <row r="61" spans="1:9" s="35" customFormat="1" ht="30.6" x14ac:dyDescent="0.3">
      <c r="A61" s="18" t="s">
        <v>118</v>
      </c>
      <c r="B61" s="5" t="s">
        <v>14</v>
      </c>
      <c r="C61" s="5" t="s">
        <v>119</v>
      </c>
      <c r="D61" s="19">
        <v>1</v>
      </c>
      <c r="E61" s="5" t="s">
        <v>15</v>
      </c>
      <c r="F61" s="19">
        <v>8322.0300000000007</v>
      </c>
      <c r="G61" s="19">
        <f t="shared" si="6"/>
        <v>8738.1299999999992</v>
      </c>
      <c r="H61" s="20"/>
      <c r="I61" s="21">
        <f t="shared" si="7"/>
        <v>0</v>
      </c>
    </row>
    <row r="62" spans="1:9" s="35" customFormat="1" ht="20.399999999999999" x14ac:dyDescent="0.3">
      <c r="A62" s="18" t="s">
        <v>120</v>
      </c>
      <c r="B62" s="5" t="s">
        <v>14</v>
      </c>
      <c r="C62" s="5" t="s">
        <v>121</v>
      </c>
      <c r="D62" s="19">
        <v>1</v>
      </c>
      <c r="E62" s="5" t="s">
        <v>15</v>
      </c>
      <c r="F62" s="19">
        <v>18629.36</v>
      </c>
      <c r="G62" s="19">
        <f t="shared" si="6"/>
        <v>19560.830000000002</v>
      </c>
      <c r="H62" s="20"/>
      <c r="I62" s="21">
        <f t="shared" si="7"/>
        <v>0</v>
      </c>
    </row>
    <row r="63" spans="1:9" s="35" customFormat="1" ht="20.399999999999999" x14ac:dyDescent="0.3">
      <c r="A63" s="18" t="s">
        <v>122</v>
      </c>
      <c r="B63" s="5" t="s">
        <v>14</v>
      </c>
      <c r="C63" s="5" t="s">
        <v>123</v>
      </c>
      <c r="D63" s="19">
        <v>100</v>
      </c>
      <c r="E63" s="5" t="s">
        <v>28</v>
      </c>
      <c r="F63" s="19">
        <v>1.81</v>
      </c>
      <c r="G63" s="19">
        <f t="shared" si="6"/>
        <v>1.9</v>
      </c>
      <c r="H63" s="20"/>
      <c r="I63" s="21">
        <f t="shared" si="7"/>
        <v>0</v>
      </c>
    </row>
    <row r="64" spans="1:9" s="35" customFormat="1" x14ac:dyDescent="0.3">
      <c r="A64" s="18" t="s">
        <v>124</v>
      </c>
      <c r="B64" s="5" t="s">
        <v>14</v>
      </c>
      <c r="C64" s="5" t="s">
        <v>125</v>
      </c>
      <c r="D64" s="19">
        <v>1</v>
      </c>
      <c r="E64" s="5" t="s">
        <v>15</v>
      </c>
      <c r="F64" s="19">
        <v>61.29</v>
      </c>
      <c r="G64" s="19">
        <f t="shared" si="6"/>
        <v>64.349999999999994</v>
      </c>
      <c r="H64" s="20"/>
      <c r="I64" s="21">
        <f t="shared" si="7"/>
        <v>0</v>
      </c>
    </row>
    <row r="65" spans="1:9" s="35" customFormat="1" x14ac:dyDescent="0.3">
      <c r="A65" s="18" t="s">
        <v>126</v>
      </c>
      <c r="B65" s="5" t="s">
        <v>14</v>
      </c>
      <c r="C65" s="5" t="s">
        <v>127</v>
      </c>
      <c r="D65" s="19">
        <v>200</v>
      </c>
      <c r="E65" s="5" t="s">
        <v>28</v>
      </c>
      <c r="F65" s="19">
        <v>3.79</v>
      </c>
      <c r="G65" s="19">
        <f t="shared" si="6"/>
        <v>3.98</v>
      </c>
      <c r="H65" s="20"/>
      <c r="I65" s="21">
        <f t="shared" si="7"/>
        <v>0</v>
      </c>
    </row>
    <row r="66" spans="1:9" s="35" customFormat="1" ht="1.05" customHeight="1" x14ac:dyDescent="0.3">
      <c r="A66" s="6"/>
      <c r="B66" s="6"/>
      <c r="C66" s="6"/>
      <c r="D66" s="6"/>
      <c r="E66" s="6"/>
      <c r="F66" s="6"/>
      <c r="G66" s="6"/>
      <c r="H66" s="22"/>
      <c r="I66" s="6"/>
    </row>
    <row r="67" spans="1:9" s="35" customFormat="1" x14ac:dyDescent="0.3">
      <c r="A67" s="8" t="s">
        <v>128</v>
      </c>
      <c r="B67" s="8" t="s">
        <v>10</v>
      </c>
      <c r="C67" s="8" t="s">
        <v>129</v>
      </c>
      <c r="D67" s="25">
        <v>1</v>
      </c>
      <c r="E67" s="8" t="s">
        <v>11</v>
      </c>
      <c r="F67" s="25"/>
      <c r="G67" s="25"/>
      <c r="H67" s="26"/>
      <c r="I67" s="25">
        <f>SUM(I68:I70)</f>
        <v>0</v>
      </c>
    </row>
    <row r="68" spans="1:9" s="35" customFormat="1" ht="30.6" x14ac:dyDescent="0.3">
      <c r="A68" s="18" t="s">
        <v>130</v>
      </c>
      <c r="B68" s="5" t="s">
        <v>14</v>
      </c>
      <c r="C68" s="5" t="s">
        <v>131</v>
      </c>
      <c r="D68" s="19">
        <v>2</v>
      </c>
      <c r="E68" s="5" t="s">
        <v>15</v>
      </c>
      <c r="F68" s="19">
        <v>701.64</v>
      </c>
      <c r="G68" s="19">
        <f>F68*1.05</f>
        <v>736.72</v>
      </c>
      <c r="H68" s="20"/>
      <c r="I68" s="21">
        <f>D68*H68</f>
        <v>0</v>
      </c>
    </row>
    <row r="69" spans="1:9" s="35" customFormat="1" ht="20.399999999999999" x14ac:dyDescent="0.3">
      <c r="A69" s="18" t="s">
        <v>132</v>
      </c>
      <c r="B69" s="5" t="s">
        <v>14</v>
      </c>
      <c r="C69" s="5" t="s">
        <v>133</v>
      </c>
      <c r="D69" s="19">
        <v>1</v>
      </c>
      <c r="E69" s="5" t="s">
        <v>15</v>
      </c>
      <c r="F69" s="19">
        <v>2352</v>
      </c>
      <c r="G69" s="19">
        <f t="shared" ref="G69:G70" si="8">F69*1.05</f>
        <v>2469.6</v>
      </c>
      <c r="H69" s="20"/>
      <c r="I69" s="21">
        <f t="shared" ref="I69:I70" si="9">D69*H69</f>
        <v>0</v>
      </c>
    </row>
    <row r="70" spans="1:9" s="35" customFormat="1" ht="20.399999999999999" x14ac:dyDescent="0.3">
      <c r="A70" s="18" t="s">
        <v>134</v>
      </c>
      <c r="B70" s="5" t="s">
        <v>14</v>
      </c>
      <c r="C70" s="5" t="s">
        <v>135</v>
      </c>
      <c r="D70" s="19">
        <v>1</v>
      </c>
      <c r="E70" s="5" t="s">
        <v>15</v>
      </c>
      <c r="F70" s="19">
        <v>398.4</v>
      </c>
      <c r="G70" s="19">
        <f t="shared" si="8"/>
        <v>418.32</v>
      </c>
      <c r="H70" s="20"/>
      <c r="I70" s="21">
        <f t="shared" si="9"/>
        <v>0</v>
      </c>
    </row>
    <row r="71" spans="1:9" s="35" customFormat="1" ht="1.05" customHeight="1" x14ac:dyDescent="0.3">
      <c r="A71" s="6"/>
      <c r="B71" s="6"/>
      <c r="C71" s="6"/>
      <c r="D71" s="6"/>
      <c r="E71" s="6"/>
      <c r="F71" s="6"/>
      <c r="G71" s="6"/>
      <c r="H71" s="22"/>
      <c r="I71" s="6"/>
    </row>
    <row r="72" spans="1:9" s="35" customFormat="1" x14ac:dyDescent="0.3">
      <c r="A72" s="8" t="s">
        <v>136</v>
      </c>
      <c r="B72" s="8" t="s">
        <v>10</v>
      </c>
      <c r="C72" s="8" t="s">
        <v>137</v>
      </c>
      <c r="D72" s="25">
        <v>1</v>
      </c>
      <c r="E72" s="8" t="s">
        <v>11</v>
      </c>
      <c r="F72" s="25"/>
      <c r="G72" s="25"/>
      <c r="H72" s="26"/>
      <c r="I72" s="25">
        <f>SUM(I73:I74)</f>
        <v>0</v>
      </c>
    </row>
    <row r="73" spans="1:9" s="35" customFormat="1" x14ac:dyDescent="0.3">
      <c r="A73" s="18" t="s">
        <v>138</v>
      </c>
      <c r="B73" s="5" t="s">
        <v>14</v>
      </c>
      <c r="C73" s="5" t="s">
        <v>139</v>
      </c>
      <c r="D73" s="19">
        <v>1</v>
      </c>
      <c r="E73" s="5" t="s">
        <v>15</v>
      </c>
      <c r="F73" s="19">
        <v>3697.9</v>
      </c>
      <c r="G73" s="19">
        <f>F73*1.05</f>
        <v>3882.8</v>
      </c>
      <c r="H73" s="20"/>
      <c r="I73" s="21">
        <f>D73*H73</f>
        <v>0</v>
      </c>
    </row>
    <row r="74" spans="1:9" s="35" customFormat="1" ht="20.399999999999999" x14ac:dyDescent="0.3">
      <c r="A74" s="18" t="s">
        <v>140</v>
      </c>
      <c r="B74" s="5" t="s">
        <v>14</v>
      </c>
      <c r="C74" s="5" t="s">
        <v>141</v>
      </c>
      <c r="D74" s="19">
        <v>1</v>
      </c>
      <c r="E74" s="5" t="s">
        <v>15</v>
      </c>
      <c r="F74" s="19">
        <v>2817.56</v>
      </c>
      <c r="G74" s="19">
        <f>F74*1.05</f>
        <v>2958.44</v>
      </c>
      <c r="H74" s="20"/>
      <c r="I74" s="21">
        <f>D74*H74</f>
        <v>0</v>
      </c>
    </row>
    <row r="75" spans="1:9" s="35" customFormat="1" ht="1.05" customHeight="1" x14ac:dyDescent="0.3">
      <c r="A75" s="6"/>
      <c r="B75" s="6"/>
      <c r="C75" s="6"/>
      <c r="D75" s="6"/>
      <c r="E75" s="6"/>
      <c r="F75" s="6"/>
      <c r="G75" s="6"/>
      <c r="H75" s="22"/>
      <c r="I75" s="6"/>
    </row>
    <row r="76" spans="1:9" s="35" customFormat="1" x14ac:dyDescent="0.3">
      <c r="A76" s="7" t="s">
        <v>142</v>
      </c>
      <c r="B76" s="7" t="s">
        <v>10</v>
      </c>
      <c r="C76" s="7" t="s">
        <v>143</v>
      </c>
      <c r="D76" s="23">
        <v>1</v>
      </c>
      <c r="E76" s="7" t="s">
        <v>11</v>
      </c>
      <c r="F76" s="23"/>
      <c r="G76" s="23"/>
      <c r="H76" s="24"/>
      <c r="I76" s="23">
        <f>SUM(I77,I93,I110,I119,I129,I134)</f>
        <v>0</v>
      </c>
    </row>
    <row r="77" spans="1:9" s="35" customFormat="1" x14ac:dyDescent="0.3">
      <c r="A77" s="8" t="s">
        <v>144</v>
      </c>
      <c r="B77" s="8" t="s">
        <v>10</v>
      </c>
      <c r="C77" s="8" t="s">
        <v>31</v>
      </c>
      <c r="D77" s="25">
        <v>1</v>
      </c>
      <c r="E77" s="8" t="s">
        <v>11</v>
      </c>
      <c r="F77" s="25"/>
      <c r="G77" s="25"/>
      <c r="H77" s="26"/>
      <c r="I77" s="25">
        <f>SUM(I78:I91)</f>
        <v>0</v>
      </c>
    </row>
    <row r="78" spans="1:9" s="35" customFormat="1" ht="20.399999999999999" x14ac:dyDescent="0.3">
      <c r="A78" s="18" t="s">
        <v>32</v>
      </c>
      <c r="B78" s="5" t="s">
        <v>14</v>
      </c>
      <c r="C78" s="5" t="s">
        <v>34</v>
      </c>
      <c r="D78" s="19">
        <v>7.8</v>
      </c>
      <c r="E78" s="5" t="s">
        <v>33</v>
      </c>
      <c r="F78" s="19">
        <v>7.85</v>
      </c>
      <c r="G78" s="19">
        <f>F78*1.05</f>
        <v>8.24</v>
      </c>
      <c r="H78" s="20"/>
      <c r="I78" s="21">
        <f>D78*H78</f>
        <v>0</v>
      </c>
    </row>
    <row r="79" spans="1:9" s="35" customFormat="1" ht="20.399999999999999" x14ac:dyDescent="0.3">
      <c r="A79" s="18" t="s">
        <v>35</v>
      </c>
      <c r="B79" s="5" t="s">
        <v>14</v>
      </c>
      <c r="C79" s="5" t="s">
        <v>37</v>
      </c>
      <c r="D79" s="19">
        <v>95.5</v>
      </c>
      <c r="E79" s="5" t="s">
        <v>36</v>
      </c>
      <c r="F79" s="19">
        <v>19.32</v>
      </c>
      <c r="G79" s="19">
        <f t="shared" ref="G79:G91" si="10">F79*1.05</f>
        <v>20.29</v>
      </c>
      <c r="H79" s="20"/>
      <c r="I79" s="21">
        <f t="shared" ref="I79:I91" si="11">D79*H79</f>
        <v>0</v>
      </c>
    </row>
    <row r="80" spans="1:9" s="35" customFormat="1" ht="30.6" x14ac:dyDescent="0.3">
      <c r="A80" s="18" t="s">
        <v>38</v>
      </c>
      <c r="B80" s="5" t="s">
        <v>14</v>
      </c>
      <c r="C80" s="5" t="s">
        <v>39</v>
      </c>
      <c r="D80" s="19">
        <v>15</v>
      </c>
      <c r="E80" s="5" t="s">
        <v>28</v>
      </c>
      <c r="F80" s="19">
        <v>2.09</v>
      </c>
      <c r="G80" s="19">
        <f t="shared" si="10"/>
        <v>2.19</v>
      </c>
      <c r="H80" s="20"/>
      <c r="I80" s="21">
        <f t="shared" si="11"/>
        <v>0</v>
      </c>
    </row>
    <row r="81" spans="1:9" s="35" customFormat="1" ht="20.399999999999999" x14ac:dyDescent="0.3">
      <c r="A81" s="18" t="s">
        <v>40</v>
      </c>
      <c r="B81" s="5" t="s">
        <v>14</v>
      </c>
      <c r="C81" s="5" t="s">
        <v>41</v>
      </c>
      <c r="D81" s="19">
        <v>63.63</v>
      </c>
      <c r="E81" s="5" t="s">
        <v>36</v>
      </c>
      <c r="F81" s="19">
        <v>57.6</v>
      </c>
      <c r="G81" s="19">
        <f t="shared" si="10"/>
        <v>60.48</v>
      </c>
      <c r="H81" s="20"/>
      <c r="I81" s="21">
        <f t="shared" si="11"/>
        <v>0</v>
      </c>
    </row>
    <row r="82" spans="1:9" s="35" customFormat="1" x14ac:dyDescent="0.3">
      <c r="A82" s="18" t="s">
        <v>42</v>
      </c>
      <c r="B82" s="5" t="s">
        <v>14</v>
      </c>
      <c r="C82" s="5" t="s">
        <v>43</v>
      </c>
      <c r="D82" s="19">
        <v>48.6</v>
      </c>
      <c r="E82" s="5" t="s">
        <v>36</v>
      </c>
      <c r="F82" s="19">
        <v>28.7</v>
      </c>
      <c r="G82" s="19">
        <f t="shared" si="10"/>
        <v>30.14</v>
      </c>
      <c r="H82" s="20"/>
      <c r="I82" s="21">
        <f t="shared" si="11"/>
        <v>0</v>
      </c>
    </row>
    <row r="83" spans="1:9" s="35" customFormat="1" x14ac:dyDescent="0.3">
      <c r="A83" s="18" t="s">
        <v>44</v>
      </c>
      <c r="B83" s="5" t="s">
        <v>14</v>
      </c>
      <c r="C83" s="5" t="s">
        <v>45</v>
      </c>
      <c r="D83" s="19">
        <v>2</v>
      </c>
      <c r="E83" s="5" t="s">
        <v>15</v>
      </c>
      <c r="F83" s="19">
        <v>247.33</v>
      </c>
      <c r="G83" s="19">
        <f t="shared" si="10"/>
        <v>259.7</v>
      </c>
      <c r="H83" s="20"/>
      <c r="I83" s="21">
        <f t="shared" si="11"/>
        <v>0</v>
      </c>
    </row>
    <row r="84" spans="1:9" s="35" customFormat="1" ht="20.399999999999999" x14ac:dyDescent="0.3">
      <c r="A84" s="18" t="s">
        <v>46</v>
      </c>
      <c r="B84" s="5" t="s">
        <v>14</v>
      </c>
      <c r="C84" s="5" t="s">
        <v>47</v>
      </c>
      <c r="D84" s="19">
        <v>162</v>
      </c>
      <c r="E84" s="5" t="s">
        <v>36</v>
      </c>
      <c r="F84" s="19">
        <v>26.38</v>
      </c>
      <c r="G84" s="19">
        <f t="shared" si="10"/>
        <v>27.7</v>
      </c>
      <c r="H84" s="20"/>
      <c r="I84" s="21">
        <f t="shared" si="11"/>
        <v>0</v>
      </c>
    </row>
    <row r="85" spans="1:9" s="35" customFormat="1" ht="20.399999999999999" x14ac:dyDescent="0.3">
      <c r="A85" s="18" t="s">
        <v>48</v>
      </c>
      <c r="B85" s="5" t="s">
        <v>14</v>
      </c>
      <c r="C85" s="5" t="s">
        <v>49</v>
      </c>
      <c r="D85" s="19">
        <v>20.25</v>
      </c>
      <c r="E85" s="5" t="s">
        <v>36</v>
      </c>
      <c r="F85" s="19">
        <v>106.11</v>
      </c>
      <c r="G85" s="19">
        <f t="shared" si="10"/>
        <v>111.42</v>
      </c>
      <c r="H85" s="20"/>
      <c r="I85" s="21">
        <f t="shared" si="11"/>
        <v>0</v>
      </c>
    </row>
    <row r="86" spans="1:9" s="35" customFormat="1" x14ac:dyDescent="0.3">
      <c r="A86" s="18" t="s">
        <v>50</v>
      </c>
      <c r="B86" s="5" t="s">
        <v>14</v>
      </c>
      <c r="C86" s="5" t="s">
        <v>51</v>
      </c>
      <c r="D86" s="19">
        <v>162</v>
      </c>
      <c r="E86" s="5" t="s">
        <v>36</v>
      </c>
      <c r="F86" s="19">
        <v>13.23</v>
      </c>
      <c r="G86" s="19">
        <f t="shared" si="10"/>
        <v>13.89</v>
      </c>
      <c r="H86" s="20"/>
      <c r="I86" s="21">
        <f t="shared" si="11"/>
        <v>0</v>
      </c>
    </row>
    <row r="87" spans="1:9" s="35" customFormat="1" ht="20.399999999999999" x14ac:dyDescent="0.3">
      <c r="A87" s="18" t="s">
        <v>52</v>
      </c>
      <c r="B87" s="5" t="s">
        <v>14</v>
      </c>
      <c r="C87" s="5" t="s">
        <v>53</v>
      </c>
      <c r="D87" s="19">
        <v>36</v>
      </c>
      <c r="E87" s="5" t="s">
        <v>33</v>
      </c>
      <c r="F87" s="19">
        <v>15.39</v>
      </c>
      <c r="G87" s="19">
        <f t="shared" si="10"/>
        <v>16.16</v>
      </c>
      <c r="H87" s="20"/>
      <c r="I87" s="21">
        <f t="shared" si="11"/>
        <v>0</v>
      </c>
    </row>
    <row r="88" spans="1:9" s="35" customFormat="1" ht="30.6" x14ac:dyDescent="0.3">
      <c r="A88" s="18" t="s">
        <v>54</v>
      </c>
      <c r="B88" s="5" t="s">
        <v>14</v>
      </c>
      <c r="C88" s="5" t="s">
        <v>55</v>
      </c>
      <c r="D88" s="19">
        <v>36</v>
      </c>
      <c r="E88" s="5" t="s">
        <v>33</v>
      </c>
      <c r="F88" s="19">
        <v>20.78</v>
      </c>
      <c r="G88" s="19">
        <f t="shared" si="10"/>
        <v>21.82</v>
      </c>
      <c r="H88" s="20"/>
      <c r="I88" s="21">
        <f t="shared" si="11"/>
        <v>0</v>
      </c>
    </row>
    <row r="89" spans="1:9" s="35" customFormat="1" ht="20.399999999999999" x14ac:dyDescent="0.3">
      <c r="A89" s="18" t="s">
        <v>56</v>
      </c>
      <c r="B89" s="5" t="s">
        <v>14</v>
      </c>
      <c r="C89" s="5" t="s">
        <v>57</v>
      </c>
      <c r="D89" s="19">
        <v>46.6</v>
      </c>
      <c r="E89" s="5" t="s">
        <v>36</v>
      </c>
      <c r="F89" s="19">
        <v>12.77</v>
      </c>
      <c r="G89" s="19">
        <f t="shared" si="10"/>
        <v>13.41</v>
      </c>
      <c r="H89" s="20"/>
      <c r="I89" s="21">
        <f t="shared" si="11"/>
        <v>0</v>
      </c>
    </row>
    <row r="90" spans="1:9" s="35" customFormat="1" x14ac:dyDescent="0.3">
      <c r="A90" s="18" t="s">
        <v>58</v>
      </c>
      <c r="B90" s="5" t="s">
        <v>14</v>
      </c>
      <c r="C90" s="5" t="s">
        <v>59</v>
      </c>
      <c r="D90" s="19">
        <v>1</v>
      </c>
      <c r="E90" s="5" t="s">
        <v>15</v>
      </c>
      <c r="F90" s="19">
        <v>1070.8800000000001</v>
      </c>
      <c r="G90" s="19">
        <f t="shared" si="10"/>
        <v>1124.42</v>
      </c>
      <c r="H90" s="20"/>
      <c r="I90" s="21">
        <f t="shared" si="11"/>
        <v>0</v>
      </c>
    </row>
    <row r="91" spans="1:9" s="35" customFormat="1" x14ac:dyDescent="0.3">
      <c r="A91" s="18" t="s">
        <v>60</v>
      </c>
      <c r="B91" s="5" t="s">
        <v>14</v>
      </c>
      <c r="C91" s="5" t="s">
        <v>61</v>
      </c>
      <c r="D91" s="19">
        <v>2</v>
      </c>
      <c r="E91" s="5" t="s">
        <v>15</v>
      </c>
      <c r="F91" s="19">
        <v>399.84</v>
      </c>
      <c r="G91" s="19">
        <f t="shared" si="10"/>
        <v>419.83</v>
      </c>
      <c r="H91" s="20"/>
      <c r="I91" s="21">
        <f t="shared" si="11"/>
        <v>0</v>
      </c>
    </row>
    <row r="92" spans="1:9" s="35" customFormat="1" ht="1.05" customHeight="1" x14ac:dyDescent="0.3">
      <c r="A92" s="6"/>
      <c r="B92" s="6"/>
      <c r="C92" s="6"/>
      <c r="D92" s="6"/>
      <c r="E92" s="6"/>
      <c r="F92" s="6"/>
      <c r="G92" s="6"/>
      <c r="H92" s="22"/>
      <c r="I92" s="6"/>
    </row>
    <row r="93" spans="1:9" s="35" customFormat="1" x14ac:dyDescent="0.3">
      <c r="A93" s="8" t="s">
        <v>145</v>
      </c>
      <c r="B93" s="8" t="s">
        <v>10</v>
      </c>
      <c r="C93" s="8" t="s">
        <v>63</v>
      </c>
      <c r="D93" s="25">
        <v>1</v>
      </c>
      <c r="E93" s="8" t="s">
        <v>11</v>
      </c>
      <c r="F93" s="25"/>
      <c r="G93" s="25"/>
      <c r="H93" s="26"/>
      <c r="I93" s="25">
        <f>SUM(I94:I108)</f>
        <v>0</v>
      </c>
    </row>
    <row r="94" spans="1:9" s="35" customFormat="1" ht="20.399999999999999" x14ac:dyDescent="0.3">
      <c r="A94" s="18" t="s">
        <v>64</v>
      </c>
      <c r="B94" s="5" t="s">
        <v>14</v>
      </c>
      <c r="C94" s="5" t="s">
        <v>65</v>
      </c>
      <c r="D94" s="19">
        <v>1</v>
      </c>
      <c r="E94" s="5" t="s">
        <v>15</v>
      </c>
      <c r="F94" s="19">
        <v>2621.1999999999998</v>
      </c>
      <c r="G94" s="19">
        <f>F94*1.05</f>
        <v>2752.26</v>
      </c>
      <c r="H94" s="20"/>
      <c r="I94" s="21">
        <f>D94*H94</f>
        <v>0</v>
      </c>
    </row>
    <row r="95" spans="1:9" s="35" customFormat="1" x14ac:dyDescent="0.3">
      <c r="A95" s="18" t="s">
        <v>146</v>
      </c>
      <c r="B95" s="5" t="s">
        <v>14</v>
      </c>
      <c r="C95" s="5" t="s">
        <v>147</v>
      </c>
      <c r="D95" s="19">
        <v>1</v>
      </c>
      <c r="E95" s="5" t="s">
        <v>15</v>
      </c>
      <c r="F95" s="19">
        <v>50613.65</v>
      </c>
      <c r="G95" s="19">
        <f t="shared" ref="G95:G108" si="12">F95*1.05</f>
        <v>53144.33</v>
      </c>
      <c r="H95" s="20"/>
      <c r="I95" s="21">
        <f t="shared" ref="I95:I108" si="13">D95*H95</f>
        <v>0</v>
      </c>
    </row>
    <row r="96" spans="1:9" s="35" customFormat="1" ht="20.399999999999999" x14ac:dyDescent="0.3">
      <c r="A96" s="18" t="s">
        <v>148</v>
      </c>
      <c r="B96" s="5" t="s">
        <v>14</v>
      </c>
      <c r="C96" s="5" t="s">
        <v>149</v>
      </c>
      <c r="D96" s="19">
        <v>2</v>
      </c>
      <c r="E96" s="5" t="s">
        <v>15</v>
      </c>
      <c r="F96" s="19">
        <v>21180</v>
      </c>
      <c r="G96" s="19">
        <f t="shared" si="12"/>
        <v>22239</v>
      </c>
      <c r="H96" s="20"/>
      <c r="I96" s="21">
        <f t="shared" si="13"/>
        <v>0</v>
      </c>
    </row>
    <row r="97" spans="1:9" s="35" customFormat="1" ht="20.399999999999999" x14ac:dyDescent="0.3">
      <c r="A97" s="18" t="s">
        <v>150</v>
      </c>
      <c r="B97" s="5" t="s">
        <v>14</v>
      </c>
      <c r="C97" s="5" t="s">
        <v>151</v>
      </c>
      <c r="D97" s="19">
        <v>2</v>
      </c>
      <c r="E97" s="5" t="s">
        <v>15</v>
      </c>
      <c r="F97" s="19">
        <v>19292.150000000001</v>
      </c>
      <c r="G97" s="19">
        <f t="shared" si="12"/>
        <v>20256.759999999998</v>
      </c>
      <c r="H97" s="20"/>
      <c r="I97" s="21">
        <f t="shared" si="13"/>
        <v>0</v>
      </c>
    </row>
    <row r="98" spans="1:9" s="35" customFormat="1" ht="20.399999999999999" x14ac:dyDescent="0.3">
      <c r="A98" s="18" t="s">
        <v>72</v>
      </c>
      <c r="B98" s="5" t="s">
        <v>14</v>
      </c>
      <c r="C98" s="5" t="s">
        <v>73</v>
      </c>
      <c r="D98" s="19">
        <v>2</v>
      </c>
      <c r="E98" s="5" t="s">
        <v>15</v>
      </c>
      <c r="F98" s="19">
        <v>1472.19</v>
      </c>
      <c r="G98" s="19">
        <f t="shared" si="12"/>
        <v>1545.8</v>
      </c>
      <c r="H98" s="20"/>
      <c r="I98" s="21">
        <f t="shared" si="13"/>
        <v>0</v>
      </c>
    </row>
    <row r="99" spans="1:9" s="35" customFormat="1" x14ac:dyDescent="0.3">
      <c r="A99" s="18" t="s">
        <v>74</v>
      </c>
      <c r="B99" s="5" t="s">
        <v>14</v>
      </c>
      <c r="C99" s="5" t="s">
        <v>75</v>
      </c>
      <c r="D99" s="19">
        <v>2</v>
      </c>
      <c r="E99" s="5" t="s">
        <v>15</v>
      </c>
      <c r="F99" s="19">
        <v>7797.9</v>
      </c>
      <c r="G99" s="19">
        <f t="shared" si="12"/>
        <v>8187.8</v>
      </c>
      <c r="H99" s="20"/>
      <c r="I99" s="21">
        <f t="shared" si="13"/>
        <v>0</v>
      </c>
    </row>
    <row r="100" spans="1:9" s="35" customFormat="1" ht="20.399999999999999" x14ac:dyDescent="0.3">
      <c r="A100" s="18" t="s">
        <v>76</v>
      </c>
      <c r="B100" s="5" t="s">
        <v>14</v>
      </c>
      <c r="C100" s="5" t="s">
        <v>77</v>
      </c>
      <c r="D100" s="19">
        <v>2</v>
      </c>
      <c r="E100" s="5" t="s">
        <v>15</v>
      </c>
      <c r="F100" s="19">
        <v>23795.200000000001</v>
      </c>
      <c r="G100" s="19">
        <f t="shared" si="12"/>
        <v>24984.959999999999</v>
      </c>
      <c r="H100" s="20"/>
      <c r="I100" s="21">
        <f t="shared" si="13"/>
        <v>0</v>
      </c>
    </row>
    <row r="101" spans="1:9" s="35" customFormat="1" ht="20.399999999999999" x14ac:dyDescent="0.3">
      <c r="A101" s="18" t="s">
        <v>78</v>
      </c>
      <c r="B101" s="5" t="s">
        <v>14</v>
      </c>
      <c r="C101" s="5" t="s">
        <v>79</v>
      </c>
      <c r="D101" s="19">
        <v>1</v>
      </c>
      <c r="E101" s="5" t="s">
        <v>15</v>
      </c>
      <c r="F101" s="19">
        <v>99.4</v>
      </c>
      <c r="G101" s="19">
        <f t="shared" si="12"/>
        <v>104.37</v>
      </c>
      <c r="H101" s="20"/>
      <c r="I101" s="21">
        <f t="shared" si="13"/>
        <v>0</v>
      </c>
    </row>
    <row r="102" spans="1:9" s="35" customFormat="1" ht="20.399999999999999" x14ac:dyDescent="0.3">
      <c r="A102" s="18" t="s">
        <v>80</v>
      </c>
      <c r="B102" s="5" t="s">
        <v>14</v>
      </c>
      <c r="C102" s="5" t="s">
        <v>81</v>
      </c>
      <c r="D102" s="19">
        <v>1</v>
      </c>
      <c r="E102" s="5" t="s">
        <v>15</v>
      </c>
      <c r="F102" s="19">
        <v>1560.27</v>
      </c>
      <c r="G102" s="19">
        <f t="shared" si="12"/>
        <v>1638.28</v>
      </c>
      <c r="H102" s="20"/>
      <c r="I102" s="21">
        <f t="shared" si="13"/>
        <v>0</v>
      </c>
    </row>
    <row r="103" spans="1:9" s="35" customFormat="1" ht="20.399999999999999" x14ac:dyDescent="0.3">
      <c r="A103" s="18" t="s">
        <v>82</v>
      </c>
      <c r="B103" s="5" t="s">
        <v>14</v>
      </c>
      <c r="C103" s="5" t="s">
        <v>83</v>
      </c>
      <c r="D103" s="19">
        <v>1</v>
      </c>
      <c r="E103" s="5" t="s">
        <v>15</v>
      </c>
      <c r="F103" s="19">
        <v>1470.6</v>
      </c>
      <c r="G103" s="19">
        <f t="shared" si="12"/>
        <v>1544.13</v>
      </c>
      <c r="H103" s="20"/>
      <c r="I103" s="21">
        <f t="shared" si="13"/>
        <v>0</v>
      </c>
    </row>
    <row r="104" spans="1:9" s="35" customFormat="1" x14ac:dyDescent="0.3">
      <c r="A104" s="18" t="s">
        <v>84</v>
      </c>
      <c r="B104" s="5" t="s">
        <v>14</v>
      </c>
      <c r="C104" s="5" t="s">
        <v>85</v>
      </c>
      <c r="D104" s="19">
        <v>4</v>
      </c>
      <c r="E104" s="5" t="s">
        <v>15</v>
      </c>
      <c r="F104" s="19">
        <v>1165.6500000000001</v>
      </c>
      <c r="G104" s="19">
        <f t="shared" si="12"/>
        <v>1223.93</v>
      </c>
      <c r="H104" s="20"/>
      <c r="I104" s="21">
        <f t="shared" si="13"/>
        <v>0</v>
      </c>
    </row>
    <row r="105" spans="1:9" s="35" customFormat="1" ht="20.399999999999999" x14ac:dyDescent="0.3">
      <c r="A105" s="18" t="s">
        <v>86</v>
      </c>
      <c r="B105" s="5" t="s">
        <v>14</v>
      </c>
      <c r="C105" s="5" t="s">
        <v>87</v>
      </c>
      <c r="D105" s="19">
        <v>1</v>
      </c>
      <c r="E105" s="5" t="s">
        <v>15</v>
      </c>
      <c r="F105" s="19">
        <v>6755.79</v>
      </c>
      <c r="G105" s="19">
        <f t="shared" si="12"/>
        <v>7093.58</v>
      </c>
      <c r="H105" s="20"/>
      <c r="I105" s="21">
        <f t="shared" si="13"/>
        <v>0</v>
      </c>
    </row>
    <row r="106" spans="1:9" s="35" customFormat="1" ht="20.399999999999999" x14ac:dyDescent="0.3">
      <c r="A106" s="18" t="s">
        <v>88</v>
      </c>
      <c r="B106" s="5" t="s">
        <v>14</v>
      </c>
      <c r="C106" s="5" t="s">
        <v>89</v>
      </c>
      <c r="D106" s="19">
        <v>1</v>
      </c>
      <c r="E106" s="5" t="s">
        <v>15</v>
      </c>
      <c r="F106" s="19">
        <v>753.42</v>
      </c>
      <c r="G106" s="19">
        <f t="shared" si="12"/>
        <v>791.09</v>
      </c>
      <c r="H106" s="20"/>
      <c r="I106" s="21">
        <f t="shared" si="13"/>
        <v>0</v>
      </c>
    </row>
    <row r="107" spans="1:9" s="35" customFormat="1" x14ac:dyDescent="0.3">
      <c r="A107" s="18" t="s">
        <v>90</v>
      </c>
      <c r="B107" s="5" t="s">
        <v>14</v>
      </c>
      <c r="C107" s="5" t="s">
        <v>91</v>
      </c>
      <c r="D107" s="19">
        <v>1</v>
      </c>
      <c r="E107" s="5" t="s">
        <v>15</v>
      </c>
      <c r="F107" s="19">
        <v>3427.1</v>
      </c>
      <c r="G107" s="19">
        <f t="shared" si="12"/>
        <v>3598.46</v>
      </c>
      <c r="H107" s="20"/>
      <c r="I107" s="21">
        <f t="shared" si="13"/>
        <v>0</v>
      </c>
    </row>
    <row r="108" spans="1:9" s="35" customFormat="1" ht="20.399999999999999" x14ac:dyDescent="0.3">
      <c r="A108" s="18" t="s">
        <v>92</v>
      </c>
      <c r="B108" s="5" t="s">
        <v>14</v>
      </c>
      <c r="C108" s="5" t="s">
        <v>93</v>
      </c>
      <c r="D108" s="19">
        <v>1</v>
      </c>
      <c r="E108" s="5" t="s">
        <v>15</v>
      </c>
      <c r="F108" s="19">
        <v>6596</v>
      </c>
      <c r="G108" s="19">
        <f t="shared" si="12"/>
        <v>6925.8</v>
      </c>
      <c r="H108" s="20"/>
      <c r="I108" s="21">
        <f t="shared" si="13"/>
        <v>0</v>
      </c>
    </row>
    <row r="109" spans="1:9" s="35" customFormat="1" ht="1.05" customHeight="1" x14ac:dyDescent="0.3">
      <c r="A109" s="6"/>
      <c r="B109" s="6"/>
      <c r="C109" s="6"/>
      <c r="D109" s="6"/>
      <c r="E109" s="6"/>
      <c r="F109" s="6"/>
      <c r="G109" s="6"/>
      <c r="H109" s="22"/>
      <c r="I109" s="6"/>
    </row>
    <row r="110" spans="1:9" s="35" customFormat="1" x14ac:dyDescent="0.3">
      <c r="A110" s="8" t="s">
        <v>152</v>
      </c>
      <c r="B110" s="8" t="s">
        <v>10</v>
      </c>
      <c r="C110" s="8" t="s">
        <v>95</v>
      </c>
      <c r="D110" s="25">
        <v>1</v>
      </c>
      <c r="E110" s="8" t="s">
        <v>11</v>
      </c>
      <c r="F110" s="25"/>
      <c r="G110" s="25"/>
      <c r="H110" s="26"/>
      <c r="I110" s="25">
        <f>SUM(I111:I117)</f>
        <v>0</v>
      </c>
    </row>
    <row r="111" spans="1:9" s="35" customFormat="1" x14ac:dyDescent="0.3">
      <c r="A111" s="18" t="s">
        <v>96</v>
      </c>
      <c r="B111" s="5" t="s">
        <v>14</v>
      </c>
      <c r="C111" s="5" t="s">
        <v>97</v>
      </c>
      <c r="D111" s="19">
        <v>270</v>
      </c>
      <c r="E111" s="5" t="s">
        <v>28</v>
      </c>
      <c r="F111" s="19">
        <v>67.760000000000005</v>
      </c>
      <c r="G111" s="19">
        <f>F111*1.05</f>
        <v>71.150000000000006</v>
      </c>
      <c r="H111" s="20"/>
      <c r="I111" s="21">
        <f>D111*H111</f>
        <v>0</v>
      </c>
    </row>
    <row r="112" spans="1:9" s="35" customFormat="1" x14ac:dyDescent="0.3">
      <c r="A112" s="18" t="s">
        <v>98</v>
      </c>
      <c r="B112" s="5" t="s">
        <v>14</v>
      </c>
      <c r="C112" s="5" t="s">
        <v>99</v>
      </c>
      <c r="D112" s="19">
        <v>30</v>
      </c>
      <c r="E112" s="5" t="s">
        <v>28</v>
      </c>
      <c r="F112" s="19">
        <v>84.99</v>
      </c>
      <c r="G112" s="19">
        <f t="shared" ref="G112:G117" si="14">F112*1.05</f>
        <v>89.24</v>
      </c>
      <c r="H112" s="20"/>
      <c r="I112" s="21">
        <f t="shared" ref="I112:I117" si="15">D112*H112</f>
        <v>0</v>
      </c>
    </row>
    <row r="113" spans="1:9" s="35" customFormat="1" ht="20.399999999999999" x14ac:dyDescent="0.3">
      <c r="A113" s="18" t="s">
        <v>100</v>
      </c>
      <c r="B113" s="5" t="s">
        <v>14</v>
      </c>
      <c r="C113" s="5" t="s">
        <v>101</v>
      </c>
      <c r="D113" s="19">
        <v>254</v>
      </c>
      <c r="E113" s="5" t="s">
        <v>28</v>
      </c>
      <c r="F113" s="19">
        <v>107.05</v>
      </c>
      <c r="G113" s="19">
        <f t="shared" si="14"/>
        <v>112.4</v>
      </c>
      <c r="H113" s="20"/>
      <c r="I113" s="21">
        <f t="shared" si="15"/>
        <v>0</v>
      </c>
    </row>
    <row r="114" spans="1:9" s="35" customFormat="1" ht="20.399999999999999" x14ac:dyDescent="0.3">
      <c r="A114" s="18" t="s">
        <v>102</v>
      </c>
      <c r="B114" s="5" t="s">
        <v>14</v>
      </c>
      <c r="C114" s="5" t="s">
        <v>103</v>
      </c>
      <c r="D114" s="19">
        <v>10</v>
      </c>
      <c r="E114" s="5" t="s">
        <v>28</v>
      </c>
      <c r="F114" s="19">
        <v>47.83</v>
      </c>
      <c r="G114" s="19">
        <f t="shared" si="14"/>
        <v>50.22</v>
      </c>
      <c r="H114" s="20"/>
      <c r="I114" s="21">
        <f t="shared" si="15"/>
        <v>0</v>
      </c>
    </row>
    <row r="115" spans="1:9" s="35" customFormat="1" ht="20.399999999999999" x14ac:dyDescent="0.3">
      <c r="A115" s="18" t="s">
        <v>104</v>
      </c>
      <c r="B115" s="5" t="s">
        <v>14</v>
      </c>
      <c r="C115" s="5" t="s">
        <v>105</v>
      </c>
      <c r="D115" s="19">
        <v>10</v>
      </c>
      <c r="E115" s="5" t="s">
        <v>28</v>
      </c>
      <c r="F115" s="19">
        <v>1054.5999999999999</v>
      </c>
      <c r="G115" s="19">
        <f t="shared" si="14"/>
        <v>1107.33</v>
      </c>
      <c r="H115" s="20"/>
      <c r="I115" s="21">
        <f t="shared" si="15"/>
        <v>0</v>
      </c>
    </row>
    <row r="116" spans="1:9" s="35" customFormat="1" ht="30.6" x14ac:dyDescent="0.3">
      <c r="A116" s="18" t="s">
        <v>106</v>
      </c>
      <c r="B116" s="5" t="s">
        <v>14</v>
      </c>
      <c r="C116" s="5" t="s">
        <v>107</v>
      </c>
      <c r="D116" s="19">
        <v>50</v>
      </c>
      <c r="E116" s="5" t="s">
        <v>28</v>
      </c>
      <c r="F116" s="19">
        <v>100.96</v>
      </c>
      <c r="G116" s="19">
        <f t="shared" si="14"/>
        <v>106.01</v>
      </c>
      <c r="H116" s="20"/>
      <c r="I116" s="21">
        <f t="shared" si="15"/>
        <v>0</v>
      </c>
    </row>
    <row r="117" spans="1:9" s="35" customFormat="1" ht="30.6" x14ac:dyDescent="0.3">
      <c r="A117" s="18" t="s">
        <v>108</v>
      </c>
      <c r="B117" s="5" t="s">
        <v>14</v>
      </c>
      <c r="C117" s="5" t="s">
        <v>109</v>
      </c>
      <c r="D117" s="19">
        <v>50</v>
      </c>
      <c r="E117" s="5" t="s">
        <v>28</v>
      </c>
      <c r="F117" s="19">
        <v>72.14</v>
      </c>
      <c r="G117" s="19">
        <f t="shared" si="14"/>
        <v>75.75</v>
      </c>
      <c r="H117" s="20"/>
      <c r="I117" s="21">
        <f t="shared" si="15"/>
        <v>0</v>
      </c>
    </row>
    <row r="118" spans="1:9" s="35" customFormat="1" ht="1.05" customHeight="1" x14ac:dyDescent="0.3">
      <c r="A118" s="6"/>
      <c r="B118" s="6"/>
      <c r="C118" s="6"/>
      <c r="D118" s="6"/>
      <c r="E118" s="6"/>
      <c r="F118" s="6"/>
      <c r="G118" s="6"/>
      <c r="H118" s="22"/>
      <c r="I118" s="6"/>
    </row>
    <row r="119" spans="1:9" s="35" customFormat="1" x14ac:dyDescent="0.3">
      <c r="A119" s="8" t="s">
        <v>153</v>
      </c>
      <c r="B119" s="8" t="s">
        <v>10</v>
      </c>
      <c r="C119" s="8" t="s">
        <v>111</v>
      </c>
      <c r="D119" s="25">
        <v>1</v>
      </c>
      <c r="E119" s="8" t="s">
        <v>11</v>
      </c>
      <c r="F119" s="25"/>
      <c r="G119" s="25"/>
      <c r="H119" s="26"/>
      <c r="I119" s="25">
        <f>SUM(I120:I127)</f>
        <v>0</v>
      </c>
    </row>
    <row r="120" spans="1:9" s="35" customFormat="1" ht="20.399999999999999" x14ac:dyDescent="0.3">
      <c r="A120" s="18" t="s">
        <v>112</v>
      </c>
      <c r="B120" s="5" t="s">
        <v>14</v>
      </c>
      <c r="C120" s="5" t="s">
        <v>113</v>
      </c>
      <c r="D120" s="19">
        <v>1</v>
      </c>
      <c r="E120" s="5" t="s">
        <v>15</v>
      </c>
      <c r="F120" s="19">
        <v>12220.53</v>
      </c>
      <c r="G120" s="19">
        <f>F120*1.05</f>
        <v>12831.56</v>
      </c>
      <c r="H120" s="20"/>
      <c r="I120" s="21">
        <f>D120*H120</f>
        <v>0</v>
      </c>
    </row>
    <row r="121" spans="1:9" s="35" customFormat="1" ht="20.399999999999999" x14ac:dyDescent="0.3">
      <c r="A121" s="18" t="s">
        <v>114</v>
      </c>
      <c r="B121" s="5" t="s">
        <v>14</v>
      </c>
      <c r="C121" s="5" t="s">
        <v>115</v>
      </c>
      <c r="D121" s="19">
        <v>1</v>
      </c>
      <c r="E121" s="5" t="s">
        <v>15</v>
      </c>
      <c r="F121" s="19">
        <v>2907</v>
      </c>
      <c r="G121" s="19">
        <f t="shared" ref="G121:G127" si="16">F121*1.05</f>
        <v>3052.35</v>
      </c>
      <c r="H121" s="20"/>
      <c r="I121" s="21">
        <f t="shared" ref="I121:I127" si="17">D121*H121</f>
        <v>0</v>
      </c>
    </row>
    <row r="122" spans="1:9" s="35" customFormat="1" x14ac:dyDescent="0.3">
      <c r="A122" s="18" t="s">
        <v>116</v>
      </c>
      <c r="B122" s="5" t="s">
        <v>14</v>
      </c>
      <c r="C122" s="5" t="s">
        <v>117</v>
      </c>
      <c r="D122" s="19">
        <v>1</v>
      </c>
      <c r="E122" s="5" t="s">
        <v>15</v>
      </c>
      <c r="F122" s="19">
        <v>14405.36</v>
      </c>
      <c r="G122" s="19">
        <f t="shared" si="16"/>
        <v>15125.63</v>
      </c>
      <c r="H122" s="20"/>
      <c r="I122" s="21">
        <f t="shared" si="17"/>
        <v>0</v>
      </c>
    </row>
    <row r="123" spans="1:9" s="35" customFormat="1" ht="30.6" x14ac:dyDescent="0.3">
      <c r="A123" s="18" t="s">
        <v>118</v>
      </c>
      <c r="B123" s="5" t="s">
        <v>14</v>
      </c>
      <c r="C123" s="5" t="s">
        <v>119</v>
      </c>
      <c r="D123" s="19">
        <v>1</v>
      </c>
      <c r="E123" s="5" t="s">
        <v>15</v>
      </c>
      <c r="F123" s="19">
        <v>8322.0300000000007</v>
      </c>
      <c r="G123" s="19">
        <f t="shared" si="16"/>
        <v>8738.1299999999992</v>
      </c>
      <c r="H123" s="20"/>
      <c r="I123" s="21">
        <f t="shared" si="17"/>
        <v>0</v>
      </c>
    </row>
    <row r="124" spans="1:9" s="35" customFormat="1" ht="20.399999999999999" x14ac:dyDescent="0.3">
      <c r="A124" s="18" t="s">
        <v>120</v>
      </c>
      <c r="B124" s="5" t="s">
        <v>14</v>
      </c>
      <c r="C124" s="5" t="s">
        <v>121</v>
      </c>
      <c r="D124" s="19">
        <v>1</v>
      </c>
      <c r="E124" s="5" t="s">
        <v>15</v>
      </c>
      <c r="F124" s="19">
        <v>18629.36</v>
      </c>
      <c r="G124" s="19">
        <f t="shared" si="16"/>
        <v>19560.830000000002</v>
      </c>
      <c r="H124" s="20"/>
      <c r="I124" s="21">
        <f t="shared" si="17"/>
        <v>0</v>
      </c>
    </row>
    <row r="125" spans="1:9" s="35" customFormat="1" ht="20.399999999999999" x14ac:dyDescent="0.3">
      <c r="A125" s="18" t="s">
        <v>122</v>
      </c>
      <c r="B125" s="5" t="s">
        <v>14</v>
      </c>
      <c r="C125" s="5" t="s">
        <v>123</v>
      </c>
      <c r="D125" s="19">
        <v>100</v>
      </c>
      <c r="E125" s="5" t="s">
        <v>28</v>
      </c>
      <c r="F125" s="19">
        <v>1.81</v>
      </c>
      <c r="G125" s="19">
        <f t="shared" si="16"/>
        <v>1.9</v>
      </c>
      <c r="H125" s="20"/>
      <c r="I125" s="21">
        <f t="shared" si="17"/>
        <v>0</v>
      </c>
    </row>
    <row r="126" spans="1:9" s="35" customFormat="1" x14ac:dyDescent="0.3">
      <c r="A126" s="18" t="s">
        <v>124</v>
      </c>
      <c r="B126" s="5" t="s">
        <v>14</v>
      </c>
      <c r="C126" s="5" t="s">
        <v>125</v>
      </c>
      <c r="D126" s="19">
        <v>1</v>
      </c>
      <c r="E126" s="5" t="s">
        <v>15</v>
      </c>
      <c r="F126" s="19">
        <v>61.29</v>
      </c>
      <c r="G126" s="19">
        <f t="shared" si="16"/>
        <v>64.349999999999994</v>
      </c>
      <c r="H126" s="20"/>
      <c r="I126" s="21">
        <f t="shared" si="17"/>
        <v>0</v>
      </c>
    </row>
    <row r="127" spans="1:9" s="35" customFormat="1" x14ac:dyDescent="0.3">
      <c r="A127" s="18" t="s">
        <v>126</v>
      </c>
      <c r="B127" s="5" t="s">
        <v>14</v>
      </c>
      <c r="C127" s="5" t="s">
        <v>127</v>
      </c>
      <c r="D127" s="19">
        <v>200</v>
      </c>
      <c r="E127" s="5" t="s">
        <v>28</v>
      </c>
      <c r="F127" s="19">
        <v>3.79</v>
      </c>
      <c r="G127" s="19">
        <f t="shared" si="16"/>
        <v>3.98</v>
      </c>
      <c r="H127" s="20"/>
      <c r="I127" s="21">
        <f t="shared" si="17"/>
        <v>0</v>
      </c>
    </row>
    <row r="128" spans="1:9" s="35" customFormat="1" ht="1.05" customHeight="1" x14ac:dyDescent="0.3">
      <c r="A128" s="6"/>
      <c r="B128" s="6"/>
      <c r="C128" s="6"/>
      <c r="D128" s="6"/>
      <c r="E128" s="6"/>
      <c r="F128" s="6"/>
      <c r="G128" s="6"/>
      <c r="H128" s="22"/>
      <c r="I128" s="6"/>
    </row>
    <row r="129" spans="1:9" s="35" customFormat="1" x14ac:dyDescent="0.3">
      <c r="A129" s="8" t="s">
        <v>154</v>
      </c>
      <c r="B129" s="8" t="s">
        <v>10</v>
      </c>
      <c r="C129" s="8" t="s">
        <v>129</v>
      </c>
      <c r="D129" s="25">
        <v>1</v>
      </c>
      <c r="E129" s="8" t="s">
        <v>11</v>
      </c>
      <c r="F129" s="25"/>
      <c r="G129" s="25"/>
      <c r="H129" s="26"/>
      <c r="I129" s="25">
        <f>SUM(I130:I132)</f>
        <v>0</v>
      </c>
    </row>
    <row r="130" spans="1:9" s="35" customFormat="1" ht="30.6" x14ac:dyDescent="0.3">
      <c r="A130" s="18" t="s">
        <v>130</v>
      </c>
      <c r="B130" s="5" t="s">
        <v>14</v>
      </c>
      <c r="C130" s="5" t="s">
        <v>131</v>
      </c>
      <c r="D130" s="19">
        <v>2</v>
      </c>
      <c r="E130" s="5" t="s">
        <v>15</v>
      </c>
      <c r="F130" s="19">
        <v>701.64</v>
      </c>
      <c r="G130" s="19">
        <f>F130*1.05</f>
        <v>736.72</v>
      </c>
      <c r="H130" s="20"/>
      <c r="I130" s="21">
        <f>D130*H130</f>
        <v>0</v>
      </c>
    </row>
    <row r="131" spans="1:9" s="35" customFormat="1" ht="20.399999999999999" x14ac:dyDescent="0.3">
      <c r="A131" s="18" t="s">
        <v>132</v>
      </c>
      <c r="B131" s="5" t="s">
        <v>14</v>
      </c>
      <c r="C131" s="5" t="s">
        <v>133</v>
      </c>
      <c r="D131" s="19">
        <v>1</v>
      </c>
      <c r="E131" s="5" t="s">
        <v>15</v>
      </c>
      <c r="F131" s="19">
        <v>2352</v>
      </c>
      <c r="G131" s="19">
        <f t="shared" ref="G131:G132" si="18">F131*1.05</f>
        <v>2469.6</v>
      </c>
      <c r="H131" s="20"/>
      <c r="I131" s="21">
        <f t="shared" ref="I131:I132" si="19">D131*H131</f>
        <v>0</v>
      </c>
    </row>
    <row r="132" spans="1:9" s="35" customFormat="1" ht="20.399999999999999" x14ac:dyDescent="0.3">
      <c r="A132" s="18" t="s">
        <v>134</v>
      </c>
      <c r="B132" s="5" t="s">
        <v>14</v>
      </c>
      <c r="C132" s="5" t="s">
        <v>135</v>
      </c>
      <c r="D132" s="19">
        <v>1</v>
      </c>
      <c r="E132" s="5" t="s">
        <v>15</v>
      </c>
      <c r="F132" s="19">
        <v>398.4</v>
      </c>
      <c r="G132" s="19">
        <f t="shared" si="18"/>
        <v>418.32</v>
      </c>
      <c r="H132" s="20"/>
      <c r="I132" s="21">
        <f t="shared" si="19"/>
        <v>0</v>
      </c>
    </row>
    <row r="133" spans="1:9" s="35" customFormat="1" ht="1.05" customHeight="1" x14ac:dyDescent="0.3">
      <c r="A133" s="6"/>
      <c r="B133" s="6"/>
      <c r="C133" s="6"/>
      <c r="D133" s="6"/>
      <c r="E133" s="6"/>
      <c r="F133" s="6"/>
      <c r="G133" s="6"/>
      <c r="H133" s="22"/>
      <c r="I133" s="6"/>
    </row>
    <row r="134" spans="1:9" s="35" customFormat="1" x14ac:dyDescent="0.3">
      <c r="A134" s="8" t="s">
        <v>155</v>
      </c>
      <c r="B134" s="8" t="s">
        <v>10</v>
      </c>
      <c r="C134" s="8" t="s">
        <v>137</v>
      </c>
      <c r="D134" s="25">
        <v>1</v>
      </c>
      <c r="E134" s="8" t="s">
        <v>11</v>
      </c>
      <c r="F134" s="25"/>
      <c r="G134" s="25"/>
      <c r="H134" s="26"/>
      <c r="I134" s="25">
        <f>SUM(I135:I136)</f>
        <v>0</v>
      </c>
    </row>
    <row r="135" spans="1:9" s="35" customFormat="1" x14ac:dyDescent="0.3">
      <c r="A135" s="18" t="s">
        <v>138</v>
      </c>
      <c r="B135" s="5" t="s">
        <v>14</v>
      </c>
      <c r="C135" s="5" t="s">
        <v>139</v>
      </c>
      <c r="D135" s="19">
        <v>1</v>
      </c>
      <c r="E135" s="5" t="s">
        <v>15</v>
      </c>
      <c r="F135" s="19">
        <v>3697.9</v>
      </c>
      <c r="G135" s="19">
        <f>F135*1.05</f>
        <v>3882.8</v>
      </c>
      <c r="H135" s="20"/>
      <c r="I135" s="21">
        <f>D135*H135</f>
        <v>0</v>
      </c>
    </row>
    <row r="136" spans="1:9" s="35" customFormat="1" ht="19.8" customHeight="1" x14ac:dyDescent="0.3">
      <c r="A136" s="18" t="s">
        <v>140</v>
      </c>
      <c r="B136" s="5" t="s">
        <v>14</v>
      </c>
      <c r="C136" s="5" t="s">
        <v>141</v>
      </c>
      <c r="D136" s="19">
        <v>1</v>
      </c>
      <c r="E136" s="5" t="s">
        <v>15</v>
      </c>
      <c r="F136" s="19">
        <v>2817.56</v>
      </c>
      <c r="G136" s="19">
        <f>F136*1.05</f>
        <v>2958.44</v>
      </c>
      <c r="H136" s="20"/>
      <c r="I136" s="21">
        <f>D136*H136</f>
        <v>0</v>
      </c>
    </row>
    <row r="137" spans="1:9" s="35" customFormat="1" ht="1.05" customHeight="1" x14ac:dyDescent="0.3">
      <c r="A137" s="6"/>
      <c r="B137" s="6"/>
      <c r="C137" s="6"/>
      <c r="D137" s="6"/>
      <c r="E137" s="6"/>
      <c r="F137" s="6"/>
      <c r="G137" s="6"/>
      <c r="H137" s="22"/>
      <c r="I137" s="6"/>
    </row>
    <row r="138" spans="1:9" s="35" customFormat="1" x14ac:dyDescent="0.3">
      <c r="A138" s="7" t="s">
        <v>156</v>
      </c>
      <c r="B138" s="7" t="s">
        <v>10</v>
      </c>
      <c r="C138" s="7" t="s">
        <v>157</v>
      </c>
      <c r="D138" s="23">
        <v>1</v>
      </c>
      <c r="E138" s="7" t="s">
        <v>11</v>
      </c>
      <c r="F138" s="23"/>
      <c r="G138" s="23"/>
      <c r="H138" s="24"/>
      <c r="I138" s="23">
        <f>SUM(I139,I155,I172,I181,I191,I196)</f>
        <v>0</v>
      </c>
    </row>
    <row r="139" spans="1:9" s="35" customFormat="1" x14ac:dyDescent="0.3">
      <c r="A139" s="8" t="s">
        <v>158</v>
      </c>
      <c r="B139" s="8" t="s">
        <v>10</v>
      </c>
      <c r="C139" s="8" t="s">
        <v>31</v>
      </c>
      <c r="D139" s="25">
        <v>1</v>
      </c>
      <c r="E139" s="8" t="s">
        <v>11</v>
      </c>
      <c r="F139" s="25"/>
      <c r="G139" s="25"/>
      <c r="H139" s="26"/>
      <c r="I139" s="25">
        <f>SUM(I140:I153)</f>
        <v>0</v>
      </c>
    </row>
    <row r="140" spans="1:9" s="35" customFormat="1" ht="20.399999999999999" x14ac:dyDescent="0.3">
      <c r="A140" s="18" t="s">
        <v>32</v>
      </c>
      <c r="B140" s="5" t="s">
        <v>14</v>
      </c>
      <c r="C140" s="5" t="s">
        <v>34</v>
      </c>
      <c r="D140" s="19">
        <v>0.6</v>
      </c>
      <c r="E140" s="5" t="s">
        <v>33</v>
      </c>
      <c r="F140" s="19">
        <v>7.85</v>
      </c>
      <c r="G140" s="19">
        <f>F140*1.05</f>
        <v>8.24</v>
      </c>
      <c r="H140" s="20"/>
      <c r="I140" s="21">
        <f>D140*H140</f>
        <v>0</v>
      </c>
    </row>
    <row r="141" spans="1:9" s="35" customFormat="1" ht="20.399999999999999" x14ac:dyDescent="0.3">
      <c r="A141" s="18" t="s">
        <v>35</v>
      </c>
      <c r="B141" s="5" t="s">
        <v>14</v>
      </c>
      <c r="C141" s="5" t="s">
        <v>37</v>
      </c>
      <c r="D141" s="19">
        <v>74.8</v>
      </c>
      <c r="E141" s="5" t="s">
        <v>36</v>
      </c>
      <c r="F141" s="19">
        <v>19.32</v>
      </c>
      <c r="G141" s="19">
        <f t="shared" ref="G141:G153" si="20">F141*1.05</f>
        <v>20.29</v>
      </c>
      <c r="H141" s="20"/>
      <c r="I141" s="21">
        <f t="shared" ref="I141:I153" si="21">D141*H141</f>
        <v>0</v>
      </c>
    </row>
    <row r="142" spans="1:9" s="35" customFormat="1" ht="30.6" x14ac:dyDescent="0.3">
      <c r="A142" s="18" t="s">
        <v>38</v>
      </c>
      <c r="B142" s="5" t="s">
        <v>14</v>
      </c>
      <c r="C142" s="5" t="s">
        <v>39</v>
      </c>
      <c r="D142" s="19">
        <v>15</v>
      </c>
      <c r="E142" s="5" t="s">
        <v>28</v>
      </c>
      <c r="F142" s="19">
        <v>2.09</v>
      </c>
      <c r="G142" s="19">
        <f t="shared" si="20"/>
        <v>2.19</v>
      </c>
      <c r="H142" s="20"/>
      <c r="I142" s="21">
        <f t="shared" si="21"/>
        <v>0</v>
      </c>
    </row>
    <row r="143" spans="1:9" s="35" customFormat="1" ht="20.399999999999999" x14ac:dyDescent="0.3">
      <c r="A143" s="18" t="s">
        <v>40</v>
      </c>
      <c r="B143" s="5" t="s">
        <v>14</v>
      </c>
      <c r="C143" s="5" t="s">
        <v>41</v>
      </c>
      <c r="D143" s="19">
        <v>33.6</v>
      </c>
      <c r="E143" s="5" t="s">
        <v>36</v>
      </c>
      <c r="F143" s="19">
        <v>57.6</v>
      </c>
      <c r="G143" s="19">
        <f t="shared" si="20"/>
        <v>60.48</v>
      </c>
      <c r="H143" s="20"/>
      <c r="I143" s="21">
        <f t="shared" si="21"/>
        <v>0</v>
      </c>
    </row>
    <row r="144" spans="1:9" s="35" customFormat="1" x14ac:dyDescent="0.3">
      <c r="A144" s="18" t="s">
        <v>42</v>
      </c>
      <c r="B144" s="5" t="s">
        <v>14</v>
      </c>
      <c r="C144" s="5" t="s">
        <v>43</v>
      </c>
      <c r="D144" s="19">
        <v>27.9</v>
      </c>
      <c r="E144" s="5" t="s">
        <v>36</v>
      </c>
      <c r="F144" s="19">
        <v>28.7</v>
      </c>
      <c r="G144" s="19">
        <f t="shared" si="20"/>
        <v>30.14</v>
      </c>
      <c r="H144" s="20"/>
      <c r="I144" s="21">
        <f t="shared" si="21"/>
        <v>0</v>
      </c>
    </row>
    <row r="145" spans="1:9" s="35" customFormat="1" x14ac:dyDescent="0.3">
      <c r="A145" s="18" t="s">
        <v>44</v>
      </c>
      <c r="B145" s="5" t="s">
        <v>14</v>
      </c>
      <c r="C145" s="5" t="s">
        <v>45</v>
      </c>
      <c r="D145" s="19">
        <v>4</v>
      </c>
      <c r="E145" s="5" t="s">
        <v>15</v>
      </c>
      <c r="F145" s="19">
        <v>247.33</v>
      </c>
      <c r="G145" s="19">
        <f t="shared" si="20"/>
        <v>259.7</v>
      </c>
      <c r="H145" s="20"/>
      <c r="I145" s="21">
        <f t="shared" si="21"/>
        <v>0</v>
      </c>
    </row>
    <row r="146" spans="1:9" s="35" customFormat="1" ht="20.399999999999999" x14ac:dyDescent="0.3">
      <c r="A146" s="18" t="s">
        <v>46</v>
      </c>
      <c r="B146" s="5" t="s">
        <v>14</v>
      </c>
      <c r="C146" s="5" t="s">
        <v>47</v>
      </c>
      <c r="D146" s="19">
        <v>93</v>
      </c>
      <c r="E146" s="5" t="s">
        <v>36</v>
      </c>
      <c r="F146" s="19">
        <v>26.38</v>
      </c>
      <c r="G146" s="19">
        <f t="shared" si="20"/>
        <v>27.7</v>
      </c>
      <c r="H146" s="20"/>
      <c r="I146" s="21">
        <f t="shared" si="21"/>
        <v>0</v>
      </c>
    </row>
    <row r="147" spans="1:9" s="35" customFormat="1" ht="20.399999999999999" x14ac:dyDescent="0.3">
      <c r="A147" s="18" t="s">
        <v>48</v>
      </c>
      <c r="B147" s="5" t="s">
        <v>14</v>
      </c>
      <c r="C147" s="5" t="s">
        <v>49</v>
      </c>
      <c r="D147" s="19">
        <v>11.63</v>
      </c>
      <c r="E147" s="5" t="s">
        <v>36</v>
      </c>
      <c r="F147" s="19">
        <v>106.11</v>
      </c>
      <c r="G147" s="19">
        <f t="shared" si="20"/>
        <v>111.42</v>
      </c>
      <c r="H147" s="20"/>
      <c r="I147" s="21">
        <f t="shared" si="21"/>
        <v>0</v>
      </c>
    </row>
    <row r="148" spans="1:9" s="35" customFormat="1" x14ac:dyDescent="0.3">
      <c r="A148" s="18" t="s">
        <v>50</v>
      </c>
      <c r="B148" s="5" t="s">
        <v>14</v>
      </c>
      <c r="C148" s="5" t="s">
        <v>51</v>
      </c>
      <c r="D148" s="19">
        <v>93</v>
      </c>
      <c r="E148" s="5" t="s">
        <v>36</v>
      </c>
      <c r="F148" s="19">
        <v>13.23</v>
      </c>
      <c r="G148" s="19">
        <f t="shared" si="20"/>
        <v>13.89</v>
      </c>
      <c r="H148" s="20"/>
      <c r="I148" s="21">
        <f t="shared" si="21"/>
        <v>0</v>
      </c>
    </row>
    <row r="149" spans="1:9" s="35" customFormat="1" ht="20.399999999999999" x14ac:dyDescent="0.3">
      <c r="A149" s="18" t="s">
        <v>52</v>
      </c>
      <c r="B149" s="5" t="s">
        <v>14</v>
      </c>
      <c r="C149" s="5" t="s">
        <v>53</v>
      </c>
      <c r="D149" s="19">
        <v>36</v>
      </c>
      <c r="E149" s="5" t="s">
        <v>33</v>
      </c>
      <c r="F149" s="19">
        <v>15.39</v>
      </c>
      <c r="G149" s="19">
        <f t="shared" si="20"/>
        <v>16.16</v>
      </c>
      <c r="H149" s="20"/>
      <c r="I149" s="21">
        <f t="shared" si="21"/>
        <v>0</v>
      </c>
    </row>
    <row r="150" spans="1:9" s="35" customFormat="1" ht="30.6" x14ac:dyDescent="0.3">
      <c r="A150" s="18" t="s">
        <v>54</v>
      </c>
      <c r="B150" s="5" t="s">
        <v>14</v>
      </c>
      <c r="C150" s="5" t="s">
        <v>55</v>
      </c>
      <c r="D150" s="19">
        <v>36</v>
      </c>
      <c r="E150" s="5" t="s">
        <v>33</v>
      </c>
      <c r="F150" s="19">
        <v>20.78</v>
      </c>
      <c r="G150" s="19">
        <f t="shared" si="20"/>
        <v>21.82</v>
      </c>
      <c r="H150" s="20"/>
      <c r="I150" s="21">
        <f t="shared" si="21"/>
        <v>0</v>
      </c>
    </row>
    <row r="151" spans="1:9" s="35" customFormat="1" ht="20.399999999999999" x14ac:dyDescent="0.3">
      <c r="A151" s="18" t="s">
        <v>56</v>
      </c>
      <c r="B151" s="5" t="s">
        <v>14</v>
      </c>
      <c r="C151" s="5" t="s">
        <v>57</v>
      </c>
      <c r="D151" s="19">
        <v>48.2</v>
      </c>
      <c r="E151" s="5" t="s">
        <v>36</v>
      </c>
      <c r="F151" s="19">
        <v>12.77</v>
      </c>
      <c r="G151" s="19">
        <f t="shared" si="20"/>
        <v>13.41</v>
      </c>
      <c r="H151" s="20"/>
      <c r="I151" s="21">
        <f t="shared" si="21"/>
        <v>0</v>
      </c>
    </row>
    <row r="152" spans="1:9" s="35" customFormat="1" x14ac:dyDescent="0.3">
      <c r="A152" s="18" t="s">
        <v>58</v>
      </c>
      <c r="B152" s="5" t="s">
        <v>14</v>
      </c>
      <c r="C152" s="5" t="s">
        <v>59</v>
      </c>
      <c r="D152" s="19">
        <v>1</v>
      </c>
      <c r="E152" s="5" t="s">
        <v>15</v>
      </c>
      <c r="F152" s="19">
        <v>1070.8800000000001</v>
      </c>
      <c r="G152" s="19">
        <f t="shared" si="20"/>
        <v>1124.42</v>
      </c>
      <c r="H152" s="20"/>
      <c r="I152" s="21">
        <f t="shared" si="21"/>
        <v>0</v>
      </c>
    </row>
    <row r="153" spans="1:9" s="35" customFormat="1" x14ac:dyDescent="0.3">
      <c r="A153" s="18" t="s">
        <v>60</v>
      </c>
      <c r="B153" s="5" t="s">
        <v>14</v>
      </c>
      <c r="C153" s="5" t="s">
        <v>61</v>
      </c>
      <c r="D153" s="19">
        <v>2</v>
      </c>
      <c r="E153" s="5" t="s">
        <v>15</v>
      </c>
      <c r="F153" s="19">
        <v>399.84</v>
      </c>
      <c r="G153" s="19">
        <f t="shared" si="20"/>
        <v>419.83</v>
      </c>
      <c r="H153" s="20"/>
      <c r="I153" s="21">
        <f t="shared" si="21"/>
        <v>0</v>
      </c>
    </row>
    <row r="154" spans="1:9" s="35" customFormat="1" ht="1.05" customHeight="1" x14ac:dyDescent="0.3">
      <c r="A154" s="6"/>
      <c r="B154" s="6"/>
      <c r="C154" s="6"/>
      <c r="D154" s="6"/>
      <c r="E154" s="6"/>
      <c r="F154" s="6"/>
      <c r="G154" s="6"/>
      <c r="H154" s="22"/>
      <c r="I154" s="6"/>
    </row>
    <row r="155" spans="1:9" s="35" customFormat="1" x14ac:dyDescent="0.3">
      <c r="A155" s="8" t="s">
        <v>159</v>
      </c>
      <c r="B155" s="8" t="s">
        <v>10</v>
      </c>
      <c r="C155" s="8" t="s">
        <v>63</v>
      </c>
      <c r="D155" s="25">
        <v>1</v>
      </c>
      <c r="E155" s="8" t="s">
        <v>11</v>
      </c>
      <c r="F155" s="25"/>
      <c r="G155" s="25"/>
      <c r="H155" s="26"/>
      <c r="I155" s="25">
        <f>SUM(I156:I170)</f>
        <v>0</v>
      </c>
    </row>
    <row r="156" spans="1:9" s="35" customFormat="1" ht="20.399999999999999" x14ac:dyDescent="0.3">
      <c r="A156" s="18" t="s">
        <v>64</v>
      </c>
      <c r="B156" s="5" t="s">
        <v>14</v>
      </c>
      <c r="C156" s="5" t="s">
        <v>65</v>
      </c>
      <c r="D156" s="19">
        <v>1</v>
      </c>
      <c r="E156" s="5" t="s">
        <v>15</v>
      </c>
      <c r="F156" s="19">
        <v>2621.1999999999998</v>
      </c>
      <c r="G156" s="19">
        <f>F156*1.05</f>
        <v>2752.26</v>
      </c>
      <c r="H156" s="20"/>
      <c r="I156" s="21">
        <f>D156*H156</f>
        <v>0</v>
      </c>
    </row>
    <row r="157" spans="1:9" s="35" customFormat="1" x14ac:dyDescent="0.3">
      <c r="A157" s="18" t="s">
        <v>146</v>
      </c>
      <c r="B157" s="5" t="s">
        <v>14</v>
      </c>
      <c r="C157" s="5" t="s">
        <v>147</v>
      </c>
      <c r="D157" s="19">
        <v>1</v>
      </c>
      <c r="E157" s="5" t="s">
        <v>15</v>
      </c>
      <c r="F157" s="19">
        <v>50613.65</v>
      </c>
      <c r="G157" s="19">
        <f t="shared" ref="G157:G170" si="22">F157*1.05</f>
        <v>53144.33</v>
      </c>
      <c r="H157" s="20"/>
      <c r="I157" s="21">
        <f t="shared" ref="I157:I170" si="23">D157*H157</f>
        <v>0</v>
      </c>
    </row>
    <row r="158" spans="1:9" s="35" customFormat="1" ht="20.399999999999999" x14ac:dyDescent="0.3">
      <c r="A158" s="18" t="s">
        <v>160</v>
      </c>
      <c r="B158" s="5" t="s">
        <v>14</v>
      </c>
      <c r="C158" s="5" t="s">
        <v>161</v>
      </c>
      <c r="D158" s="19">
        <v>2</v>
      </c>
      <c r="E158" s="5" t="s">
        <v>15</v>
      </c>
      <c r="F158" s="19">
        <v>16740</v>
      </c>
      <c r="G158" s="19">
        <f t="shared" si="22"/>
        <v>17577</v>
      </c>
      <c r="H158" s="20"/>
      <c r="I158" s="21">
        <f t="shared" si="23"/>
        <v>0</v>
      </c>
    </row>
    <row r="159" spans="1:9" s="35" customFormat="1" ht="20.399999999999999" x14ac:dyDescent="0.3">
      <c r="A159" s="18" t="s">
        <v>162</v>
      </c>
      <c r="B159" s="5" t="s">
        <v>14</v>
      </c>
      <c r="C159" s="5" t="s">
        <v>163</v>
      </c>
      <c r="D159" s="19">
        <v>2</v>
      </c>
      <c r="E159" s="5" t="s">
        <v>15</v>
      </c>
      <c r="F159" s="19">
        <v>12113.78</v>
      </c>
      <c r="G159" s="19">
        <f t="shared" si="22"/>
        <v>12719.47</v>
      </c>
      <c r="H159" s="20"/>
      <c r="I159" s="21">
        <f t="shared" si="23"/>
        <v>0</v>
      </c>
    </row>
    <row r="160" spans="1:9" s="35" customFormat="1" ht="20.399999999999999" x14ac:dyDescent="0.3">
      <c r="A160" s="18" t="s">
        <v>72</v>
      </c>
      <c r="B160" s="5" t="s">
        <v>14</v>
      </c>
      <c r="C160" s="5" t="s">
        <v>73</v>
      </c>
      <c r="D160" s="19">
        <v>2</v>
      </c>
      <c r="E160" s="5" t="s">
        <v>15</v>
      </c>
      <c r="F160" s="19">
        <v>1472.19</v>
      </c>
      <c r="G160" s="19">
        <f t="shared" si="22"/>
        <v>1545.8</v>
      </c>
      <c r="H160" s="20"/>
      <c r="I160" s="21">
        <f t="shared" si="23"/>
        <v>0</v>
      </c>
    </row>
    <row r="161" spans="1:9" s="35" customFormat="1" x14ac:dyDescent="0.3">
      <c r="A161" s="18" t="s">
        <v>74</v>
      </c>
      <c r="B161" s="5" t="s">
        <v>14</v>
      </c>
      <c r="C161" s="5" t="s">
        <v>75</v>
      </c>
      <c r="D161" s="19">
        <v>2</v>
      </c>
      <c r="E161" s="5" t="s">
        <v>15</v>
      </c>
      <c r="F161" s="19">
        <v>7797.9</v>
      </c>
      <c r="G161" s="19">
        <f t="shared" si="22"/>
        <v>8187.8</v>
      </c>
      <c r="H161" s="20"/>
      <c r="I161" s="21">
        <f t="shared" si="23"/>
        <v>0</v>
      </c>
    </row>
    <row r="162" spans="1:9" s="35" customFormat="1" ht="20.399999999999999" x14ac:dyDescent="0.3">
      <c r="A162" s="18" t="s">
        <v>76</v>
      </c>
      <c r="B162" s="5" t="s">
        <v>14</v>
      </c>
      <c r="C162" s="5" t="s">
        <v>77</v>
      </c>
      <c r="D162" s="19">
        <v>2</v>
      </c>
      <c r="E162" s="5" t="s">
        <v>15</v>
      </c>
      <c r="F162" s="19">
        <v>23795.200000000001</v>
      </c>
      <c r="G162" s="19">
        <f t="shared" si="22"/>
        <v>24984.959999999999</v>
      </c>
      <c r="H162" s="20"/>
      <c r="I162" s="21">
        <f t="shared" si="23"/>
        <v>0</v>
      </c>
    </row>
    <row r="163" spans="1:9" s="35" customFormat="1" ht="20.399999999999999" x14ac:dyDescent="0.3">
      <c r="A163" s="18" t="s">
        <v>78</v>
      </c>
      <c r="B163" s="5" t="s">
        <v>14</v>
      </c>
      <c r="C163" s="5" t="s">
        <v>79</v>
      </c>
      <c r="D163" s="19">
        <v>1</v>
      </c>
      <c r="E163" s="5" t="s">
        <v>15</v>
      </c>
      <c r="F163" s="19">
        <v>99.4</v>
      </c>
      <c r="G163" s="19">
        <f t="shared" si="22"/>
        <v>104.37</v>
      </c>
      <c r="H163" s="20"/>
      <c r="I163" s="21">
        <f t="shared" si="23"/>
        <v>0</v>
      </c>
    </row>
    <row r="164" spans="1:9" s="35" customFormat="1" ht="20.399999999999999" x14ac:dyDescent="0.3">
      <c r="A164" s="18" t="s">
        <v>80</v>
      </c>
      <c r="B164" s="5" t="s">
        <v>14</v>
      </c>
      <c r="C164" s="5" t="s">
        <v>81</v>
      </c>
      <c r="D164" s="19">
        <v>1</v>
      </c>
      <c r="E164" s="5" t="s">
        <v>15</v>
      </c>
      <c r="F164" s="19">
        <v>1560.27</v>
      </c>
      <c r="G164" s="19">
        <f t="shared" si="22"/>
        <v>1638.28</v>
      </c>
      <c r="H164" s="20"/>
      <c r="I164" s="21">
        <f t="shared" si="23"/>
        <v>0</v>
      </c>
    </row>
    <row r="165" spans="1:9" s="35" customFormat="1" ht="20.399999999999999" x14ac:dyDescent="0.3">
      <c r="A165" s="18" t="s">
        <v>82</v>
      </c>
      <c r="B165" s="5" t="s">
        <v>14</v>
      </c>
      <c r="C165" s="5" t="s">
        <v>83</v>
      </c>
      <c r="D165" s="19">
        <v>1</v>
      </c>
      <c r="E165" s="5" t="s">
        <v>15</v>
      </c>
      <c r="F165" s="19">
        <v>1470.6</v>
      </c>
      <c r="G165" s="19">
        <f t="shared" si="22"/>
        <v>1544.13</v>
      </c>
      <c r="H165" s="20"/>
      <c r="I165" s="21">
        <f t="shared" si="23"/>
        <v>0</v>
      </c>
    </row>
    <row r="166" spans="1:9" s="35" customFormat="1" x14ac:dyDescent="0.3">
      <c r="A166" s="18" t="s">
        <v>84</v>
      </c>
      <c r="B166" s="5" t="s">
        <v>14</v>
      </c>
      <c r="C166" s="5" t="s">
        <v>85</v>
      </c>
      <c r="D166" s="19">
        <v>4</v>
      </c>
      <c r="E166" s="5" t="s">
        <v>15</v>
      </c>
      <c r="F166" s="19">
        <v>1165.6500000000001</v>
      </c>
      <c r="G166" s="19">
        <f t="shared" si="22"/>
        <v>1223.93</v>
      </c>
      <c r="H166" s="20"/>
      <c r="I166" s="21">
        <f t="shared" si="23"/>
        <v>0</v>
      </c>
    </row>
    <row r="167" spans="1:9" s="35" customFormat="1" ht="20.399999999999999" x14ac:dyDescent="0.3">
      <c r="A167" s="18" t="s">
        <v>86</v>
      </c>
      <c r="B167" s="5" t="s">
        <v>14</v>
      </c>
      <c r="C167" s="5" t="s">
        <v>87</v>
      </c>
      <c r="D167" s="19">
        <v>1</v>
      </c>
      <c r="E167" s="5" t="s">
        <v>15</v>
      </c>
      <c r="F167" s="19">
        <v>6755.79</v>
      </c>
      <c r="G167" s="19">
        <f t="shared" si="22"/>
        <v>7093.58</v>
      </c>
      <c r="H167" s="20"/>
      <c r="I167" s="21">
        <f t="shared" si="23"/>
        <v>0</v>
      </c>
    </row>
    <row r="168" spans="1:9" s="35" customFormat="1" ht="20.399999999999999" x14ac:dyDescent="0.3">
      <c r="A168" s="18" t="s">
        <v>88</v>
      </c>
      <c r="B168" s="5" t="s">
        <v>14</v>
      </c>
      <c r="C168" s="5" t="s">
        <v>89</v>
      </c>
      <c r="D168" s="19">
        <v>1</v>
      </c>
      <c r="E168" s="5" t="s">
        <v>15</v>
      </c>
      <c r="F168" s="19">
        <v>753.42</v>
      </c>
      <c r="G168" s="19">
        <f t="shared" si="22"/>
        <v>791.09</v>
      </c>
      <c r="H168" s="20"/>
      <c r="I168" s="21">
        <f t="shared" si="23"/>
        <v>0</v>
      </c>
    </row>
    <row r="169" spans="1:9" s="35" customFormat="1" x14ac:dyDescent="0.3">
      <c r="A169" s="18" t="s">
        <v>90</v>
      </c>
      <c r="B169" s="5" t="s">
        <v>14</v>
      </c>
      <c r="C169" s="5" t="s">
        <v>91</v>
      </c>
      <c r="D169" s="19">
        <v>1</v>
      </c>
      <c r="E169" s="5" t="s">
        <v>15</v>
      </c>
      <c r="F169" s="19">
        <v>3427.1</v>
      </c>
      <c r="G169" s="19">
        <f t="shared" si="22"/>
        <v>3598.46</v>
      </c>
      <c r="H169" s="20"/>
      <c r="I169" s="21">
        <f t="shared" si="23"/>
        <v>0</v>
      </c>
    </row>
    <row r="170" spans="1:9" s="35" customFormat="1" ht="20.399999999999999" x14ac:dyDescent="0.3">
      <c r="A170" s="18" t="s">
        <v>92</v>
      </c>
      <c r="B170" s="5" t="s">
        <v>14</v>
      </c>
      <c r="C170" s="5" t="s">
        <v>93</v>
      </c>
      <c r="D170" s="19">
        <v>1</v>
      </c>
      <c r="E170" s="5" t="s">
        <v>15</v>
      </c>
      <c r="F170" s="19">
        <v>6596</v>
      </c>
      <c r="G170" s="19">
        <f t="shared" si="22"/>
        <v>6925.8</v>
      </c>
      <c r="H170" s="20"/>
      <c r="I170" s="21">
        <f t="shared" si="23"/>
        <v>0</v>
      </c>
    </row>
    <row r="171" spans="1:9" s="35" customFormat="1" ht="1.05" customHeight="1" x14ac:dyDescent="0.3">
      <c r="A171" s="6"/>
      <c r="B171" s="6"/>
      <c r="C171" s="6"/>
      <c r="D171" s="6"/>
      <c r="E171" s="6"/>
      <c r="F171" s="6"/>
      <c r="G171" s="6"/>
      <c r="H171" s="22"/>
      <c r="I171" s="6"/>
    </row>
    <row r="172" spans="1:9" s="35" customFormat="1" x14ac:dyDescent="0.3">
      <c r="A172" s="8" t="s">
        <v>164</v>
      </c>
      <c r="B172" s="8" t="s">
        <v>10</v>
      </c>
      <c r="C172" s="8" t="s">
        <v>95</v>
      </c>
      <c r="D172" s="25">
        <v>1</v>
      </c>
      <c r="E172" s="8" t="s">
        <v>11</v>
      </c>
      <c r="F172" s="25"/>
      <c r="G172" s="25"/>
      <c r="H172" s="26"/>
      <c r="I172" s="25">
        <f>SUM(I173:I179)</f>
        <v>0</v>
      </c>
    </row>
    <row r="173" spans="1:9" s="35" customFormat="1" x14ac:dyDescent="0.3">
      <c r="A173" s="18" t="s">
        <v>96</v>
      </c>
      <c r="B173" s="5" t="s">
        <v>14</v>
      </c>
      <c r="C173" s="5" t="s">
        <v>97</v>
      </c>
      <c r="D173" s="19">
        <v>155</v>
      </c>
      <c r="E173" s="5" t="s">
        <v>28</v>
      </c>
      <c r="F173" s="19">
        <v>67.760000000000005</v>
      </c>
      <c r="G173" s="19">
        <f>F173*1.05</f>
        <v>71.150000000000006</v>
      </c>
      <c r="H173" s="20"/>
      <c r="I173" s="21">
        <f>D173*H173</f>
        <v>0</v>
      </c>
    </row>
    <row r="174" spans="1:9" s="35" customFormat="1" x14ac:dyDescent="0.3">
      <c r="A174" s="18" t="s">
        <v>98</v>
      </c>
      <c r="B174" s="5" t="s">
        <v>14</v>
      </c>
      <c r="C174" s="5" t="s">
        <v>99</v>
      </c>
      <c r="D174" s="19">
        <v>100</v>
      </c>
      <c r="E174" s="5" t="s">
        <v>28</v>
      </c>
      <c r="F174" s="19">
        <v>84.99</v>
      </c>
      <c r="G174" s="19">
        <f t="shared" ref="G174:G179" si="24">F174*1.05</f>
        <v>89.24</v>
      </c>
      <c r="H174" s="20"/>
      <c r="I174" s="21">
        <f t="shared" ref="I174:I179" si="25">D174*H174</f>
        <v>0</v>
      </c>
    </row>
    <row r="175" spans="1:9" s="35" customFormat="1" ht="20.399999999999999" x14ac:dyDescent="0.3">
      <c r="A175" s="18" t="s">
        <v>100</v>
      </c>
      <c r="B175" s="5" t="s">
        <v>14</v>
      </c>
      <c r="C175" s="5" t="s">
        <v>101</v>
      </c>
      <c r="D175" s="19">
        <v>137</v>
      </c>
      <c r="E175" s="5" t="s">
        <v>28</v>
      </c>
      <c r="F175" s="19">
        <v>107.05</v>
      </c>
      <c r="G175" s="19">
        <f t="shared" si="24"/>
        <v>112.4</v>
      </c>
      <c r="H175" s="20"/>
      <c r="I175" s="21">
        <f t="shared" si="25"/>
        <v>0</v>
      </c>
    </row>
    <row r="176" spans="1:9" s="35" customFormat="1" ht="20.399999999999999" x14ac:dyDescent="0.3">
      <c r="A176" s="18" t="s">
        <v>102</v>
      </c>
      <c r="B176" s="5" t="s">
        <v>14</v>
      </c>
      <c r="C176" s="5" t="s">
        <v>103</v>
      </c>
      <c r="D176" s="19">
        <v>10</v>
      </c>
      <c r="E176" s="5" t="s">
        <v>28</v>
      </c>
      <c r="F176" s="19">
        <v>47.83</v>
      </c>
      <c r="G176" s="19">
        <f t="shared" si="24"/>
        <v>50.22</v>
      </c>
      <c r="H176" s="20"/>
      <c r="I176" s="21">
        <f t="shared" si="25"/>
        <v>0</v>
      </c>
    </row>
    <row r="177" spans="1:9" s="35" customFormat="1" ht="20.399999999999999" x14ac:dyDescent="0.3">
      <c r="A177" s="18" t="s">
        <v>104</v>
      </c>
      <c r="B177" s="5" t="s">
        <v>14</v>
      </c>
      <c r="C177" s="5" t="s">
        <v>105</v>
      </c>
      <c r="D177" s="19">
        <v>10</v>
      </c>
      <c r="E177" s="5" t="s">
        <v>28</v>
      </c>
      <c r="F177" s="19">
        <v>1054.5999999999999</v>
      </c>
      <c r="G177" s="19">
        <f t="shared" si="24"/>
        <v>1107.33</v>
      </c>
      <c r="H177" s="20"/>
      <c r="I177" s="21">
        <f t="shared" si="25"/>
        <v>0</v>
      </c>
    </row>
    <row r="178" spans="1:9" s="35" customFormat="1" ht="30.6" x14ac:dyDescent="0.3">
      <c r="A178" s="18" t="s">
        <v>106</v>
      </c>
      <c r="B178" s="5" t="s">
        <v>14</v>
      </c>
      <c r="C178" s="5" t="s">
        <v>107</v>
      </c>
      <c r="D178" s="19">
        <v>50</v>
      </c>
      <c r="E178" s="5" t="s">
        <v>28</v>
      </c>
      <c r="F178" s="19">
        <v>100.96</v>
      </c>
      <c r="G178" s="19">
        <f t="shared" si="24"/>
        <v>106.01</v>
      </c>
      <c r="H178" s="20"/>
      <c r="I178" s="21">
        <f t="shared" si="25"/>
        <v>0</v>
      </c>
    </row>
    <row r="179" spans="1:9" s="35" customFormat="1" ht="30.6" x14ac:dyDescent="0.3">
      <c r="A179" s="18" t="s">
        <v>108</v>
      </c>
      <c r="B179" s="5" t="s">
        <v>14</v>
      </c>
      <c r="C179" s="5" t="s">
        <v>109</v>
      </c>
      <c r="D179" s="19">
        <v>50</v>
      </c>
      <c r="E179" s="5" t="s">
        <v>28</v>
      </c>
      <c r="F179" s="19">
        <v>72.14</v>
      </c>
      <c r="G179" s="19">
        <f t="shared" si="24"/>
        <v>75.75</v>
      </c>
      <c r="H179" s="20"/>
      <c r="I179" s="21">
        <f t="shared" si="25"/>
        <v>0</v>
      </c>
    </row>
    <row r="180" spans="1:9" s="35" customFormat="1" ht="1.05" customHeight="1" x14ac:dyDescent="0.3">
      <c r="A180" s="6"/>
      <c r="B180" s="6"/>
      <c r="C180" s="6"/>
      <c r="D180" s="6"/>
      <c r="E180" s="6"/>
      <c r="F180" s="6"/>
      <c r="G180" s="6"/>
      <c r="H180" s="22"/>
      <c r="I180" s="6"/>
    </row>
    <row r="181" spans="1:9" s="35" customFormat="1" x14ac:dyDescent="0.3">
      <c r="A181" s="8" t="s">
        <v>165</v>
      </c>
      <c r="B181" s="8" t="s">
        <v>10</v>
      </c>
      <c r="C181" s="8" t="s">
        <v>111</v>
      </c>
      <c r="D181" s="25">
        <v>1</v>
      </c>
      <c r="E181" s="8" t="s">
        <v>11</v>
      </c>
      <c r="F181" s="25"/>
      <c r="G181" s="25"/>
      <c r="H181" s="26"/>
      <c r="I181" s="25">
        <f>SUM(I182:I189)</f>
        <v>0</v>
      </c>
    </row>
    <row r="182" spans="1:9" s="35" customFormat="1" ht="20.399999999999999" x14ac:dyDescent="0.3">
      <c r="A182" s="18" t="s">
        <v>112</v>
      </c>
      <c r="B182" s="5" t="s">
        <v>14</v>
      </c>
      <c r="C182" s="5" t="s">
        <v>113</v>
      </c>
      <c r="D182" s="19">
        <v>1</v>
      </c>
      <c r="E182" s="5" t="s">
        <v>15</v>
      </c>
      <c r="F182" s="19">
        <v>12220.53</v>
      </c>
      <c r="G182" s="19">
        <f>F182*1.05</f>
        <v>12831.56</v>
      </c>
      <c r="H182" s="20"/>
      <c r="I182" s="21">
        <f>D182*H182</f>
        <v>0</v>
      </c>
    </row>
    <row r="183" spans="1:9" s="35" customFormat="1" ht="20.399999999999999" x14ac:dyDescent="0.3">
      <c r="A183" s="18" t="s">
        <v>114</v>
      </c>
      <c r="B183" s="5" t="s">
        <v>14</v>
      </c>
      <c r="C183" s="5" t="s">
        <v>115</v>
      </c>
      <c r="D183" s="19">
        <v>1</v>
      </c>
      <c r="E183" s="5" t="s">
        <v>15</v>
      </c>
      <c r="F183" s="19">
        <v>2907</v>
      </c>
      <c r="G183" s="19">
        <f t="shared" ref="G183:G189" si="26">F183*1.05</f>
        <v>3052.35</v>
      </c>
      <c r="H183" s="20"/>
      <c r="I183" s="21">
        <f t="shared" ref="I183:I190" si="27">D183*H183</f>
        <v>0</v>
      </c>
    </row>
    <row r="184" spans="1:9" s="35" customFormat="1" x14ac:dyDescent="0.3">
      <c r="A184" s="18" t="s">
        <v>116</v>
      </c>
      <c r="B184" s="5" t="s">
        <v>14</v>
      </c>
      <c r="C184" s="5" t="s">
        <v>117</v>
      </c>
      <c r="D184" s="19">
        <v>1</v>
      </c>
      <c r="E184" s="5" t="s">
        <v>15</v>
      </c>
      <c r="F184" s="19">
        <v>14405.36</v>
      </c>
      <c r="G184" s="19">
        <f t="shared" si="26"/>
        <v>15125.63</v>
      </c>
      <c r="H184" s="20"/>
      <c r="I184" s="21">
        <f t="shared" si="27"/>
        <v>0</v>
      </c>
    </row>
    <row r="185" spans="1:9" s="35" customFormat="1" ht="30.6" x14ac:dyDescent="0.3">
      <c r="A185" s="18" t="s">
        <v>118</v>
      </c>
      <c r="B185" s="5" t="s">
        <v>14</v>
      </c>
      <c r="C185" s="5" t="s">
        <v>119</v>
      </c>
      <c r="D185" s="19">
        <v>1</v>
      </c>
      <c r="E185" s="5" t="s">
        <v>15</v>
      </c>
      <c r="F185" s="19">
        <v>8322.0300000000007</v>
      </c>
      <c r="G185" s="19">
        <f t="shared" si="26"/>
        <v>8738.1299999999992</v>
      </c>
      <c r="H185" s="20"/>
      <c r="I185" s="21">
        <f t="shared" si="27"/>
        <v>0</v>
      </c>
    </row>
    <row r="186" spans="1:9" s="35" customFormat="1" ht="20.399999999999999" x14ac:dyDescent="0.3">
      <c r="A186" s="18" t="s">
        <v>120</v>
      </c>
      <c r="B186" s="5" t="s">
        <v>14</v>
      </c>
      <c r="C186" s="5" t="s">
        <v>121</v>
      </c>
      <c r="D186" s="19">
        <v>1</v>
      </c>
      <c r="E186" s="5" t="s">
        <v>15</v>
      </c>
      <c r="F186" s="19">
        <v>18629.36</v>
      </c>
      <c r="G186" s="19">
        <f t="shared" si="26"/>
        <v>19560.830000000002</v>
      </c>
      <c r="H186" s="20"/>
      <c r="I186" s="21">
        <f t="shared" si="27"/>
        <v>0</v>
      </c>
    </row>
    <row r="187" spans="1:9" s="35" customFormat="1" ht="20.399999999999999" x14ac:dyDescent="0.3">
      <c r="A187" s="18" t="s">
        <v>122</v>
      </c>
      <c r="B187" s="5" t="s">
        <v>14</v>
      </c>
      <c r="C187" s="5" t="s">
        <v>123</v>
      </c>
      <c r="D187" s="19">
        <v>100</v>
      </c>
      <c r="E187" s="5" t="s">
        <v>28</v>
      </c>
      <c r="F187" s="19">
        <v>1.81</v>
      </c>
      <c r="G187" s="19">
        <f t="shared" si="26"/>
        <v>1.9</v>
      </c>
      <c r="H187" s="20"/>
      <c r="I187" s="21">
        <f t="shared" si="27"/>
        <v>0</v>
      </c>
    </row>
    <row r="188" spans="1:9" s="35" customFormat="1" x14ac:dyDescent="0.3">
      <c r="A188" s="18" t="s">
        <v>124</v>
      </c>
      <c r="B188" s="5" t="s">
        <v>14</v>
      </c>
      <c r="C188" s="5" t="s">
        <v>125</v>
      </c>
      <c r="D188" s="19">
        <v>1</v>
      </c>
      <c r="E188" s="5" t="s">
        <v>15</v>
      </c>
      <c r="F188" s="19">
        <v>61.29</v>
      </c>
      <c r="G188" s="19">
        <f t="shared" si="26"/>
        <v>64.349999999999994</v>
      </c>
      <c r="H188" s="20"/>
      <c r="I188" s="21">
        <f t="shared" si="27"/>
        <v>0</v>
      </c>
    </row>
    <row r="189" spans="1:9" s="35" customFormat="1" x14ac:dyDescent="0.3">
      <c r="A189" s="18" t="s">
        <v>126</v>
      </c>
      <c r="B189" s="5" t="s">
        <v>14</v>
      </c>
      <c r="C189" s="5" t="s">
        <v>127</v>
      </c>
      <c r="D189" s="19">
        <v>200</v>
      </c>
      <c r="E189" s="5" t="s">
        <v>28</v>
      </c>
      <c r="F189" s="19">
        <v>3.79</v>
      </c>
      <c r="G189" s="19">
        <f t="shared" si="26"/>
        <v>3.98</v>
      </c>
      <c r="H189" s="20"/>
      <c r="I189" s="21">
        <f t="shared" si="27"/>
        <v>0</v>
      </c>
    </row>
    <row r="190" spans="1:9" s="35" customFormat="1" ht="1.05" customHeight="1" x14ac:dyDescent="0.3">
      <c r="A190" s="6"/>
      <c r="B190" s="6"/>
      <c r="C190" s="6"/>
      <c r="D190" s="6"/>
      <c r="E190" s="6"/>
      <c r="F190" s="6"/>
      <c r="G190" s="6"/>
      <c r="H190" s="22"/>
      <c r="I190" s="27">
        <f t="shared" si="27"/>
        <v>0</v>
      </c>
    </row>
    <row r="191" spans="1:9" s="35" customFormat="1" x14ac:dyDescent="0.3">
      <c r="A191" s="8" t="s">
        <v>166</v>
      </c>
      <c r="B191" s="8" t="s">
        <v>10</v>
      </c>
      <c r="C191" s="8" t="s">
        <v>129</v>
      </c>
      <c r="D191" s="25">
        <v>1</v>
      </c>
      <c r="E191" s="8" t="s">
        <v>11</v>
      </c>
      <c r="F191" s="25"/>
      <c r="G191" s="25"/>
      <c r="H191" s="26"/>
      <c r="I191" s="25">
        <f>SUM(I192:I194)</f>
        <v>0</v>
      </c>
    </row>
    <row r="192" spans="1:9" s="35" customFormat="1" ht="30.6" x14ac:dyDescent="0.3">
      <c r="A192" s="18" t="s">
        <v>130</v>
      </c>
      <c r="B192" s="5" t="s">
        <v>14</v>
      </c>
      <c r="C192" s="5" t="s">
        <v>131</v>
      </c>
      <c r="D192" s="19">
        <v>2</v>
      </c>
      <c r="E192" s="5" t="s">
        <v>15</v>
      </c>
      <c r="F192" s="19">
        <v>701.64</v>
      </c>
      <c r="G192" s="19">
        <f>F192*1.05</f>
        <v>736.72</v>
      </c>
      <c r="H192" s="20"/>
      <c r="I192" s="21">
        <f>D192*H192</f>
        <v>0</v>
      </c>
    </row>
    <row r="193" spans="1:9" s="35" customFormat="1" ht="20.399999999999999" x14ac:dyDescent="0.3">
      <c r="A193" s="18" t="s">
        <v>132</v>
      </c>
      <c r="B193" s="5" t="s">
        <v>14</v>
      </c>
      <c r="C193" s="5" t="s">
        <v>133</v>
      </c>
      <c r="D193" s="19">
        <v>1</v>
      </c>
      <c r="E193" s="5" t="s">
        <v>15</v>
      </c>
      <c r="F193" s="19">
        <v>2352</v>
      </c>
      <c r="G193" s="19">
        <f t="shared" ref="G193:G194" si="28">F193*1.05</f>
        <v>2469.6</v>
      </c>
      <c r="H193" s="20"/>
      <c r="I193" s="21">
        <f t="shared" ref="I193:I194" si="29">D193*H193</f>
        <v>0</v>
      </c>
    </row>
    <row r="194" spans="1:9" s="35" customFormat="1" ht="20.399999999999999" x14ac:dyDescent="0.3">
      <c r="A194" s="18" t="s">
        <v>134</v>
      </c>
      <c r="B194" s="5" t="s">
        <v>14</v>
      </c>
      <c r="C194" s="5" t="s">
        <v>135</v>
      </c>
      <c r="D194" s="19">
        <v>1</v>
      </c>
      <c r="E194" s="5" t="s">
        <v>15</v>
      </c>
      <c r="F194" s="19">
        <v>398.4</v>
      </c>
      <c r="G194" s="19">
        <f t="shared" si="28"/>
        <v>418.32</v>
      </c>
      <c r="H194" s="20"/>
      <c r="I194" s="21">
        <f t="shared" si="29"/>
        <v>0</v>
      </c>
    </row>
    <row r="195" spans="1:9" s="35" customFormat="1" ht="1.05" customHeight="1" x14ac:dyDescent="0.3">
      <c r="A195" s="6"/>
      <c r="B195" s="6"/>
      <c r="C195" s="6"/>
      <c r="D195" s="6"/>
      <c r="E195" s="6"/>
      <c r="F195" s="6"/>
      <c r="G195" s="6"/>
      <c r="H195" s="22"/>
      <c r="I195" s="6"/>
    </row>
    <row r="196" spans="1:9" s="35" customFormat="1" x14ac:dyDescent="0.3">
      <c r="A196" s="8" t="s">
        <v>167</v>
      </c>
      <c r="B196" s="8" t="s">
        <v>10</v>
      </c>
      <c r="C196" s="8" t="s">
        <v>137</v>
      </c>
      <c r="D196" s="25">
        <v>1</v>
      </c>
      <c r="E196" s="8" t="s">
        <v>11</v>
      </c>
      <c r="F196" s="25"/>
      <c r="G196" s="25"/>
      <c r="H196" s="26"/>
      <c r="I196" s="25">
        <f>SUM(I197:I198)</f>
        <v>0</v>
      </c>
    </row>
    <row r="197" spans="1:9" s="35" customFormat="1" x14ac:dyDescent="0.3">
      <c r="A197" s="18" t="s">
        <v>138</v>
      </c>
      <c r="B197" s="5" t="s">
        <v>14</v>
      </c>
      <c r="C197" s="5" t="s">
        <v>139</v>
      </c>
      <c r="D197" s="19">
        <v>1</v>
      </c>
      <c r="E197" s="5" t="s">
        <v>15</v>
      </c>
      <c r="F197" s="19">
        <v>3697.9</v>
      </c>
      <c r="G197" s="19">
        <f>F197*1.05</f>
        <v>3882.8</v>
      </c>
      <c r="H197" s="20"/>
      <c r="I197" s="21">
        <f>D197*H197</f>
        <v>0</v>
      </c>
    </row>
    <row r="198" spans="1:9" s="35" customFormat="1" ht="20.399999999999999" x14ac:dyDescent="0.3">
      <c r="A198" s="18" t="s">
        <v>140</v>
      </c>
      <c r="B198" s="5" t="s">
        <v>14</v>
      </c>
      <c r="C198" s="5" t="s">
        <v>141</v>
      </c>
      <c r="D198" s="19">
        <v>1</v>
      </c>
      <c r="E198" s="5" t="s">
        <v>15</v>
      </c>
      <c r="F198" s="19">
        <v>2817.56</v>
      </c>
      <c r="G198" s="19">
        <f>F198*1.05</f>
        <v>2958.44</v>
      </c>
      <c r="H198" s="20"/>
      <c r="I198" s="21">
        <f>D198*H198</f>
        <v>0</v>
      </c>
    </row>
    <row r="199" spans="1:9" s="35" customFormat="1" ht="1.05" customHeight="1" x14ac:dyDescent="0.3">
      <c r="A199" s="6"/>
      <c r="B199" s="6"/>
      <c r="C199" s="6"/>
      <c r="D199" s="6"/>
      <c r="E199" s="6"/>
      <c r="F199" s="6"/>
      <c r="G199" s="6"/>
      <c r="H199" s="22"/>
      <c r="I199" s="6"/>
    </row>
    <row r="200" spans="1:9" s="35" customFormat="1" x14ac:dyDescent="0.3">
      <c r="A200" s="7" t="s">
        <v>168</v>
      </c>
      <c r="B200" s="7" t="s">
        <v>10</v>
      </c>
      <c r="C200" s="7" t="s">
        <v>169</v>
      </c>
      <c r="D200" s="23">
        <v>1</v>
      </c>
      <c r="E200" s="7" t="s">
        <v>11</v>
      </c>
      <c r="F200" s="23"/>
      <c r="G200" s="23"/>
      <c r="H200" s="24"/>
      <c r="I200" s="23">
        <f>SUM(I201,I205,I221,I238,I247,I257,I262)</f>
        <v>0</v>
      </c>
    </row>
    <row r="201" spans="1:9" s="35" customFormat="1" x14ac:dyDescent="0.3">
      <c r="A201" s="8" t="s">
        <v>170</v>
      </c>
      <c r="B201" s="8" t="s">
        <v>10</v>
      </c>
      <c r="C201" s="8" t="s">
        <v>24</v>
      </c>
      <c r="D201" s="25">
        <v>1</v>
      </c>
      <c r="E201" s="8" t="s">
        <v>11</v>
      </c>
      <c r="F201" s="25"/>
      <c r="G201" s="25"/>
      <c r="H201" s="26"/>
      <c r="I201" s="25">
        <f>SUM(I202:I203)</f>
        <v>0</v>
      </c>
    </row>
    <row r="202" spans="1:9" s="35" customFormat="1" x14ac:dyDescent="0.3">
      <c r="A202" s="18" t="s">
        <v>25</v>
      </c>
      <c r="B202" s="5" t="s">
        <v>14</v>
      </c>
      <c r="C202" s="5" t="s">
        <v>26</v>
      </c>
      <c r="D202" s="19">
        <v>1</v>
      </c>
      <c r="E202" s="5" t="s">
        <v>15</v>
      </c>
      <c r="F202" s="19">
        <v>3788.7</v>
      </c>
      <c r="G202" s="19">
        <f>F202*1.05</f>
        <v>3978.14</v>
      </c>
      <c r="H202" s="20"/>
      <c r="I202" s="21">
        <f>D202*H202</f>
        <v>0</v>
      </c>
    </row>
    <row r="203" spans="1:9" s="35" customFormat="1" x14ac:dyDescent="0.3">
      <c r="A203" s="18" t="s">
        <v>27</v>
      </c>
      <c r="B203" s="5" t="s">
        <v>14</v>
      </c>
      <c r="C203" s="5" t="s">
        <v>29</v>
      </c>
      <c r="D203" s="19">
        <v>350</v>
      </c>
      <c r="E203" s="5" t="s">
        <v>28</v>
      </c>
      <c r="F203" s="19">
        <v>49.8</v>
      </c>
      <c r="G203" s="19">
        <f>F203*1.05</f>
        <v>52.29</v>
      </c>
      <c r="H203" s="20"/>
      <c r="I203" s="21">
        <f>D203*H203</f>
        <v>0</v>
      </c>
    </row>
    <row r="204" spans="1:9" s="35" customFormat="1" ht="1.05" customHeight="1" x14ac:dyDescent="0.3">
      <c r="A204" s="6"/>
      <c r="B204" s="6"/>
      <c r="C204" s="6"/>
      <c r="D204" s="6"/>
      <c r="E204" s="6"/>
      <c r="F204" s="6"/>
      <c r="G204" s="6"/>
      <c r="H204" s="22"/>
      <c r="I204" s="6"/>
    </row>
    <row r="205" spans="1:9" s="35" customFormat="1" x14ac:dyDescent="0.3">
      <c r="A205" s="8" t="s">
        <v>171</v>
      </c>
      <c r="B205" s="8" t="s">
        <v>10</v>
      </c>
      <c r="C205" s="8" t="s">
        <v>31</v>
      </c>
      <c r="D205" s="25">
        <v>1</v>
      </c>
      <c r="E205" s="8" t="s">
        <v>11</v>
      </c>
      <c r="F205" s="25"/>
      <c r="G205" s="25"/>
      <c r="H205" s="26"/>
      <c r="I205" s="25">
        <f>SUM(I206:I219)</f>
        <v>0</v>
      </c>
    </row>
    <row r="206" spans="1:9" s="35" customFormat="1" ht="20.399999999999999" x14ac:dyDescent="0.3">
      <c r="A206" s="18" t="s">
        <v>32</v>
      </c>
      <c r="B206" s="5" t="s">
        <v>14</v>
      </c>
      <c r="C206" s="5" t="s">
        <v>34</v>
      </c>
      <c r="D206" s="19">
        <v>0.6</v>
      </c>
      <c r="E206" s="5" t="s">
        <v>33</v>
      </c>
      <c r="F206" s="19">
        <v>7.85</v>
      </c>
      <c r="G206" s="19">
        <f>F206*1.05</f>
        <v>8.24</v>
      </c>
      <c r="H206" s="20"/>
      <c r="I206" s="21">
        <f>D206*H206</f>
        <v>0</v>
      </c>
    </row>
    <row r="207" spans="1:9" s="35" customFormat="1" ht="20.399999999999999" x14ac:dyDescent="0.3">
      <c r="A207" s="18" t="s">
        <v>35</v>
      </c>
      <c r="B207" s="5" t="s">
        <v>14</v>
      </c>
      <c r="C207" s="5" t="s">
        <v>37</v>
      </c>
      <c r="D207" s="19">
        <v>115.61</v>
      </c>
      <c r="E207" s="5" t="s">
        <v>36</v>
      </c>
      <c r="F207" s="19">
        <v>19.32</v>
      </c>
      <c r="G207" s="19">
        <f t="shared" ref="G207:G219" si="30">F207*1.05</f>
        <v>20.29</v>
      </c>
      <c r="H207" s="20"/>
      <c r="I207" s="21">
        <f t="shared" ref="I207:I219" si="31">D207*H207</f>
        <v>0</v>
      </c>
    </row>
    <row r="208" spans="1:9" s="35" customFormat="1" ht="30.6" x14ac:dyDescent="0.3">
      <c r="A208" s="18" t="s">
        <v>38</v>
      </c>
      <c r="B208" s="5" t="s">
        <v>14</v>
      </c>
      <c r="C208" s="5" t="s">
        <v>39</v>
      </c>
      <c r="D208" s="19">
        <v>0.6</v>
      </c>
      <c r="E208" s="5" t="s">
        <v>28</v>
      </c>
      <c r="F208" s="19">
        <v>2.09</v>
      </c>
      <c r="G208" s="19">
        <f t="shared" si="30"/>
        <v>2.19</v>
      </c>
      <c r="H208" s="20"/>
      <c r="I208" s="21">
        <f t="shared" si="31"/>
        <v>0</v>
      </c>
    </row>
    <row r="209" spans="1:9" s="35" customFormat="1" ht="20.399999999999999" x14ac:dyDescent="0.3">
      <c r="A209" s="18" t="s">
        <v>40</v>
      </c>
      <c r="B209" s="5" t="s">
        <v>14</v>
      </c>
      <c r="C209" s="5" t="s">
        <v>41</v>
      </c>
      <c r="D209" s="19">
        <v>15.03</v>
      </c>
      <c r="E209" s="5" t="s">
        <v>36</v>
      </c>
      <c r="F209" s="19">
        <v>57.6</v>
      </c>
      <c r="G209" s="19">
        <f t="shared" si="30"/>
        <v>60.48</v>
      </c>
      <c r="H209" s="20"/>
      <c r="I209" s="21">
        <f t="shared" si="31"/>
        <v>0</v>
      </c>
    </row>
    <row r="210" spans="1:9" s="35" customFormat="1" x14ac:dyDescent="0.3">
      <c r="A210" s="18" t="s">
        <v>42</v>
      </c>
      <c r="B210" s="5" t="s">
        <v>14</v>
      </c>
      <c r="C210" s="5" t="s">
        <v>43</v>
      </c>
      <c r="D210" s="19">
        <v>82.44</v>
      </c>
      <c r="E210" s="5" t="s">
        <v>36</v>
      </c>
      <c r="F210" s="19">
        <v>28.7</v>
      </c>
      <c r="G210" s="19">
        <f t="shared" si="30"/>
        <v>30.14</v>
      </c>
      <c r="H210" s="20"/>
      <c r="I210" s="21">
        <f t="shared" si="31"/>
        <v>0</v>
      </c>
    </row>
    <row r="211" spans="1:9" s="35" customFormat="1" x14ac:dyDescent="0.3">
      <c r="A211" s="18" t="s">
        <v>44</v>
      </c>
      <c r="B211" s="5" t="s">
        <v>14</v>
      </c>
      <c r="C211" s="5" t="s">
        <v>45</v>
      </c>
      <c r="D211" s="19">
        <v>1</v>
      </c>
      <c r="E211" s="5" t="s">
        <v>15</v>
      </c>
      <c r="F211" s="19">
        <v>247.33</v>
      </c>
      <c r="G211" s="19">
        <f t="shared" si="30"/>
        <v>259.7</v>
      </c>
      <c r="H211" s="20"/>
      <c r="I211" s="21">
        <f t="shared" si="31"/>
        <v>0</v>
      </c>
    </row>
    <row r="212" spans="1:9" s="35" customFormat="1" ht="20.399999999999999" x14ac:dyDescent="0.3">
      <c r="A212" s="18" t="s">
        <v>46</v>
      </c>
      <c r="B212" s="5" t="s">
        <v>14</v>
      </c>
      <c r="C212" s="5" t="s">
        <v>47</v>
      </c>
      <c r="D212" s="19">
        <v>298.8</v>
      </c>
      <c r="E212" s="5" t="s">
        <v>36</v>
      </c>
      <c r="F212" s="19">
        <v>26.38</v>
      </c>
      <c r="G212" s="19">
        <f t="shared" si="30"/>
        <v>27.7</v>
      </c>
      <c r="H212" s="20"/>
      <c r="I212" s="21">
        <f t="shared" si="31"/>
        <v>0</v>
      </c>
    </row>
    <row r="213" spans="1:9" s="35" customFormat="1" ht="20.399999999999999" x14ac:dyDescent="0.3">
      <c r="A213" s="18" t="s">
        <v>48</v>
      </c>
      <c r="B213" s="5" t="s">
        <v>14</v>
      </c>
      <c r="C213" s="5" t="s">
        <v>49</v>
      </c>
      <c r="D213" s="19">
        <v>298.8</v>
      </c>
      <c r="E213" s="5" t="s">
        <v>36</v>
      </c>
      <c r="F213" s="19">
        <v>106.11</v>
      </c>
      <c r="G213" s="19">
        <f t="shared" si="30"/>
        <v>111.42</v>
      </c>
      <c r="H213" s="20"/>
      <c r="I213" s="21">
        <f t="shared" si="31"/>
        <v>0</v>
      </c>
    </row>
    <row r="214" spans="1:9" s="35" customFormat="1" x14ac:dyDescent="0.3">
      <c r="A214" s="18" t="s">
        <v>50</v>
      </c>
      <c r="B214" s="5" t="s">
        <v>14</v>
      </c>
      <c r="C214" s="5" t="s">
        <v>51</v>
      </c>
      <c r="D214" s="19">
        <v>298.8</v>
      </c>
      <c r="E214" s="5" t="s">
        <v>36</v>
      </c>
      <c r="F214" s="19">
        <v>13.23</v>
      </c>
      <c r="G214" s="19">
        <f t="shared" si="30"/>
        <v>13.89</v>
      </c>
      <c r="H214" s="20"/>
      <c r="I214" s="21">
        <f t="shared" si="31"/>
        <v>0</v>
      </c>
    </row>
    <row r="215" spans="1:9" s="35" customFormat="1" ht="20.399999999999999" x14ac:dyDescent="0.3">
      <c r="A215" s="18" t="s">
        <v>52</v>
      </c>
      <c r="B215" s="5" t="s">
        <v>14</v>
      </c>
      <c r="C215" s="5" t="s">
        <v>53</v>
      </c>
      <c r="D215" s="19">
        <v>25.2</v>
      </c>
      <c r="E215" s="5" t="s">
        <v>33</v>
      </c>
      <c r="F215" s="19">
        <v>15.39</v>
      </c>
      <c r="G215" s="19">
        <f t="shared" si="30"/>
        <v>16.16</v>
      </c>
      <c r="H215" s="20"/>
      <c r="I215" s="21">
        <f t="shared" si="31"/>
        <v>0</v>
      </c>
    </row>
    <row r="216" spans="1:9" s="35" customFormat="1" ht="30.6" x14ac:dyDescent="0.3">
      <c r="A216" s="18" t="s">
        <v>54</v>
      </c>
      <c r="B216" s="5" t="s">
        <v>14</v>
      </c>
      <c r="C216" s="5" t="s">
        <v>55</v>
      </c>
      <c r="D216" s="19">
        <v>25.2</v>
      </c>
      <c r="E216" s="5" t="s">
        <v>33</v>
      </c>
      <c r="F216" s="19">
        <v>20.78</v>
      </c>
      <c r="G216" s="19">
        <f t="shared" si="30"/>
        <v>21.82</v>
      </c>
      <c r="H216" s="20"/>
      <c r="I216" s="21">
        <f t="shared" si="31"/>
        <v>0</v>
      </c>
    </row>
    <row r="217" spans="1:9" s="35" customFormat="1" ht="20.399999999999999" x14ac:dyDescent="0.3">
      <c r="A217" s="18" t="s">
        <v>56</v>
      </c>
      <c r="B217" s="5" t="s">
        <v>14</v>
      </c>
      <c r="C217" s="5" t="s">
        <v>57</v>
      </c>
      <c r="D217" s="19">
        <v>39.799999999999997</v>
      </c>
      <c r="E217" s="5" t="s">
        <v>36</v>
      </c>
      <c r="F217" s="19">
        <v>12.77</v>
      </c>
      <c r="G217" s="19">
        <f t="shared" si="30"/>
        <v>13.41</v>
      </c>
      <c r="H217" s="20"/>
      <c r="I217" s="21">
        <f t="shared" si="31"/>
        <v>0</v>
      </c>
    </row>
    <row r="218" spans="1:9" s="35" customFormat="1" x14ac:dyDescent="0.3">
      <c r="A218" s="18" t="s">
        <v>58</v>
      </c>
      <c r="B218" s="5" t="s">
        <v>14</v>
      </c>
      <c r="C218" s="5" t="s">
        <v>59</v>
      </c>
      <c r="D218" s="19">
        <v>1</v>
      </c>
      <c r="E218" s="5" t="s">
        <v>15</v>
      </c>
      <c r="F218" s="19">
        <v>1070.8800000000001</v>
      </c>
      <c r="G218" s="19">
        <f t="shared" si="30"/>
        <v>1124.42</v>
      </c>
      <c r="H218" s="20"/>
      <c r="I218" s="21">
        <f t="shared" si="31"/>
        <v>0</v>
      </c>
    </row>
    <row r="219" spans="1:9" s="35" customFormat="1" x14ac:dyDescent="0.3">
      <c r="A219" s="18" t="s">
        <v>60</v>
      </c>
      <c r="B219" s="5" t="s">
        <v>14</v>
      </c>
      <c r="C219" s="5" t="s">
        <v>61</v>
      </c>
      <c r="D219" s="19">
        <v>2</v>
      </c>
      <c r="E219" s="5" t="s">
        <v>15</v>
      </c>
      <c r="F219" s="19">
        <v>399.84</v>
      </c>
      <c r="G219" s="19">
        <f t="shared" si="30"/>
        <v>419.83</v>
      </c>
      <c r="H219" s="20"/>
      <c r="I219" s="21">
        <f t="shared" si="31"/>
        <v>0</v>
      </c>
    </row>
    <row r="220" spans="1:9" s="35" customFormat="1" ht="1.05" customHeight="1" x14ac:dyDescent="0.3">
      <c r="A220" s="6"/>
      <c r="B220" s="6"/>
      <c r="C220" s="6"/>
      <c r="D220" s="6"/>
      <c r="E220" s="6"/>
      <c r="F220" s="6"/>
      <c r="G220" s="6"/>
      <c r="H220" s="22"/>
      <c r="I220" s="6"/>
    </row>
    <row r="221" spans="1:9" s="35" customFormat="1" x14ac:dyDescent="0.3">
      <c r="A221" s="8" t="s">
        <v>172</v>
      </c>
      <c r="B221" s="8" t="s">
        <v>10</v>
      </c>
      <c r="C221" s="8" t="s">
        <v>63</v>
      </c>
      <c r="D221" s="25">
        <v>1</v>
      </c>
      <c r="E221" s="8" t="s">
        <v>11</v>
      </c>
      <c r="F221" s="25"/>
      <c r="G221" s="25"/>
      <c r="H221" s="26"/>
      <c r="I221" s="25">
        <f>SUM(I222:I236)</f>
        <v>0</v>
      </c>
    </row>
    <row r="222" spans="1:9" s="35" customFormat="1" ht="20.399999999999999" x14ac:dyDescent="0.3">
      <c r="A222" s="18" t="s">
        <v>64</v>
      </c>
      <c r="B222" s="5" t="s">
        <v>14</v>
      </c>
      <c r="C222" s="5" t="s">
        <v>65</v>
      </c>
      <c r="D222" s="19">
        <v>1</v>
      </c>
      <c r="E222" s="5" t="s">
        <v>15</v>
      </c>
      <c r="F222" s="19">
        <v>2621.1999999999998</v>
      </c>
      <c r="G222" s="19">
        <f>F222*1.05</f>
        <v>2752.26</v>
      </c>
      <c r="H222" s="20"/>
      <c r="I222" s="21">
        <f>D222*H222</f>
        <v>0</v>
      </c>
    </row>
    <row r="223" spans="1:9" s="35" customFormat="1" x14ac:dyDescent="0.3">
      <c r="A223" s="18" t="s">
        <v>66</v>
      </c>
      <c r="B223" s="5" t="s">
        <v>14</v>
      </c>
      <c r="C223" s="5" t="s">
        <v>67</v>
      </c>
      <c r="D223" s="19">
        <v>1</v>
      </c>
      <c r="E223" s="5" t="s">
        <v>15</v>
      </c>
      <c r="F223" s="19">
        <v>28148.65</v>
      </c>
      <c r="G223" s="19">
        <f t="shared" ref="G223:G236" si="32">F223*1.05</f>
        <v>29556.080000000002</v>
      </c>
      <c r="H223" s="20"/>
      <c r="I223" s="21">
        <f t="shared" ref="I223:I236" si="33">D223*H223</f>
        <v>0</v>
      </c>
    </row>
    <row r="224" spans="1:9" s="35" customFormat="1" ht="20.399999999999999" x14ac:dyDescent="0.3">
      <c r="A224" s="18" t="s">
        <v>68</v>
      </c>
      <c r="B224" s="5" t="s">
        <v>14</v>
      </c>
      <c r="C224" s="5" t="s">
        <v>69</v>
      </c>
      <c r="D224" s="19">
        <v>2</v>
      </c>
      <c r="E224" s="5" t="s">
        <v>15</v>
      </c>
      <c r="F224" s="19">
        <v>33849</v>
      </c>
      <c r="G224" s="19">
        <f t="shared" si="32"/>
        <v>35541.449999999997</v>
      </c>
      <c r="H224" s="20"/>
      <c r="I224" s="21">
        <f t="shared" si="33"/>
        <v>0</v>
      </c>
    </row>
    <row r="225" spans="1:9" s="35" customFormat="1" ht="20.399999999999999" x14ac:dyDescent="0.3">
      <c r="A225" s="18" t="s">
        <v>70</v>
      </c>
      <c r="B225" s="5" t="s">
        <v>14</v>
      </c>
      <c r="C225" s="5" t="s">
        <v>71</v>
      </c>
      <c r="D225" s="19">
        <v>2</v>
      </c>
      <c r="E225" s="5" t="s">
        <v>15</v>
      </c>
      <c r="F225" s="19">
        <v>28444.77</v>
      </c>
      <c r="G225" s="19">
        <f t="shared" si="32"/>
        <v>29867.01</v>
      </c>
      <c r="H225" s="20"/>
      <c r="I225" s="21">
        <f t="shared" si="33"/>
        <v>0</v>
      </c>
    </row>
    <row r="226" spans="1:9" s="35" customFormat="1" ht="20.399999999999999" x14ac:dyDescent="0.3">
      <c r="A226" s="18" t="s">
        <v>72</v>
      </c>
      <c r="B226" s="5" t="s">
        <v>14</v>
      </c>
      <c r="C226" s="5" t="s">
        <v>73</v>
      </c>
      <c r="D226" s="19">
        <v>2</v>
      </c>
      <c r="E226" s="5" t="s">
        <v>15</v>
      </c>
      <c r="F226" s="19">
        <v>1472.19</v>
      </c>
      <c r="G226" s="19">
        <f t="shared" si="32"/>
        <v>1545.8</v>
      </c>
      <c r="H226" s="20"/>
      <c r="I226" s="21">
        <f t="shared" si="33"/>
        <v>0</v>
      </c>
    </row>
    <row r="227" spans="1:9" s="35" customFormat="1" x14ac:dyDescent="0.3">
      <c r="A227" s="18" t="s">
        <v>74</v>
      </c>
      <c r="B227" s="5" t="s">
        <v>14</v>
      </c>
      <c r="C227" s="5" t="s">
        <v>75</v>
      </c>
      <c r="D227" s="19">
        <v>3</v>
      </c>
      <c r="E227" s="5" t="s">
        <v>15</v>
      </c>
      <c r="F227" s="19">
        <v>7797.9</v>
      </c>
      <c r="G227" s="19">
        <f t="shared" si="32"/>
        <v>8187.8</v>
      </c>
      <c r="H227" s="20"/>
      <c r="I227" s="21">
        <f t="shared" si="33"/>
        <v>0</v>
      </c>
    </row>
    <row r="228" spans="1:9" s="35" customFormat="1" ht="20.399999999999999" x14ac:dyDescent="0.3">
      <c r="A228" s="18" t="s">
        <v>76</v>
      </c>
      <c r="B228" s="5" t="s">
        <v>14</v>
      </c>
      <c r="C228" s="5" t="s">
        <v>77</v>
      </c>
      <c r="D228" s="19">
        <v>3</v>
      </c>
      <c r="E228" s="5" t="s">
        <v>15</v>
      </c>
      <c r="F228" s="19">
        <v>23795.200000000001</v>
      </c>
      <c r="G228" s="19">
        <f t="shared" si="32"/>
        <v>24984.959999999999</v>
      </c>
      <c r="H228" s="20"/>
      <c r="I228" s="21">
        <f t="shared" si="33"/>
        <v>0</v>
      </c>
    </row>
    <row r="229" spans="1:9" s="35" customFormat="1" ht="20.399999999999999" x14ac:dyDescent="0.3">
      <c r="A229" s="18" t="s">
        <v>78</v>
      </c>
      <c r="B229" s="5" t="s">
        <v>14</v>
      </c>
      <c r="C229" s="5" t="s">
        <v>79</v>
      </c>
      <c r="D229" s="19">
        <v>1</v>
      </c>
      <c r="E229" s="5" t="s">
        <v>15</v>
      </c>
      <c r="F229" s="19">
        <v>99.4</v>
      </c>
      <c r="G229" s="19">
        <f t="shared" si="32"/>
        <v>104.37</v>
      </c>
      <c r="H229" s="20"/>
      <c r="I229" s="21">
        <f t="shared" si="33"/>
        <v>0</v>
      </c>
    </row>
    <row r="230" spans="1:9" s="35" customFormat="1" ht="20.399999999999999" x14ac:dyDescent="0.3">
      <c r="A230" s="18" t="s">
        <v>80</v>
      </c>
      <c r="B230" s="5" t="s">
        <v>14</v>
      </c>
      <c r="C230" s="5" t="s">
        <v>81</v>
      </c>
      <c r="D230" s="19">
        <v>1</v>
      </c>
      <c r="E230" s="5" t="s">
        <v>15</v>
      </c>
      <c r="F230" s="19">
        <v>1560.27</v>
      </c>
      <c r="G230" s="19">
        <f t="shared" si="32"/>
        <v>1638.28</v>
      </c>
      <c r="H230" s="20"/>
      <c r="I230" s="21">
        <f t="shared" si="33"/>
        <v>0</v>
      </c>
    </row>
    <row r="231" spans="1:9" s="35" customFormat="1" ht="20.399999999999999" x14ac:dyDescent="0.3">
      <c r="A231" s="18" t="s">
        <v>82</v>
      </c>
      <c r="B231" s="5" t="s">
        <v>14</v>
      </c>
      <c r="C231" s="5" t="s">
        <v>83</v>
      </c>
      <c r="D231" s="19">
        <v>1</v>
      </c>
      <c r="E231" s="5" t="s">
        <v>15</v>
      </c>
      <c r="F231" s="19">
        <v>1470.6</v>
      </c>
      <c r="G231" s="19">
        <f t="shared" si="32"/>
        <v>1544.13</v>
      </c>
      <c r="H231" s="20"/>
      <c r="I231" s="21">
        <f t="shared" si="33"/>
        <v>0</v>
      </c>
    </row>
    <row r="232" spans="1:9" s="35" customFormat="1" x14ac:dyDescent="0.3">
      <c r="A232" s="18" t="s">
        <v>84</v>
      </c>
      <c r="B232" s="5" t="s">
        <v>14</v>
      </c>
      <c r="C232" s="5" t="s">
        <v>85</v>
      </c>
      <c r="D232" s="19">
        <v>6</v>
      </c>
      <c r="E232" s="5" t="s">
        <v>15</v>
      </c>
      <c r="F232" s="19">
        <v>1165.6500000000001</v>
      </c>
      <c r="G232" s="19">
        <f t="shared" si="32"/>
        <v>1223.93</v>
      </c>
      <c r="H232" s="20"/>
      <c r="I232" s="21">
        <f t="shared" si="33"/>
        <v>0</v>
      </c>
    </row>
    <row r="233" spans="1:9" s="35" customFormat="1" ht="20.399999999999999" x14ac:dyDescent="0.3">
      <c r="A233" s="18" t="s">
        <v>86</v>
      </c>
      <c r="B233" s="5" t="s">
        <v>14</v>
      </c>
      <c r="C233" s="5" t="s">
        <v>87</v>
      </c>
      <c r="D233" s="19">
        <v>1</v>
      </c>
      <c r="E233" s="5" t="s">
        <v>15</v>
      </c>
      <c r="F233" s="19">
        <v>6755.79</v>
      </c>
      <c r="G233" s="19">
        <f t="shared" si="32"/>
        <v>7093.58</v>
      </c>
      <c r="H233" s="20"/>
      <c r="I233" s="21">
        <f t="shared" si="33"/>
        <v>0</v>
      </c>
    </row>
    <row r="234" spans="1:9" s="35" customFormat="1" ht="20.399999999999999" x14ac:dyDescent="0.3">
      <c r="A234" s="18" t="s">
        <v>88</v>
      </c>
      <c r="B234" s="5" t="s">
        <v>14</v>
      </c>
      <c r="C234" s="5" t="s">
        <v>89</v>
      </c>
      <c r="D234" s="19">
        <v>1</v>
      </c>
      <c r="E234" s="5" t="s">
        <v>15</v>
      </c>
      <c r="F234" s="19">
        <v>753.42</v>
      </c>
      <c r="G234" s="19">
        <f t="shared" si="32"/>
        <v>791.09</v>
      </c>
      <c r="H234" s="20"/>
      <c r="I234" s="21">
        <f t="shared" si="33"/>
        <v>0</v>
      </c>
    </row>
    <row r="235" spans="1:9" s="35" customFormat="1" x14ac:dyDescent="0.3">
      <c r="A235" s="18" t="s">
        <v>90</v>
      </c>
      <c r="B235" s="5" t="s">
        <v>14</v>
      </c>
      <c r="C235" s="5" t="s">
        <v>91</v>
      </c>
      <c r="D235" s="19">
        <v>1</v>
      </c>
      <c r="E235" s="5" t="s">
        <v>15</v>
      </c>
      <c r="F235" s="19">
        <v>3427.1</v>
      </c>
      <c r="G235" s="19">
        <f t="shared" si="32"/>
        <v>3598.46</v>
      </c>
      <c r="H235" s="20"/>
      <c r="I235" s="21">
        <f t="shared" si="33"/>
        <v>0</v>
      </c>
    </row>
    <row r="236" spans="1:9" s="35" customFormat="1" ht="20.399999999999999" x14ac:dyDescent="0.3">
      <c r="A236" s="18" t="s">
        <v>92</v>
      </c>
      <c r="B236" s="5" t="s">
        <v>14</v>
      </c>
      <c r="C236" s="5" t="s">
        <v>93</v>
      </c>
      <c r="D236" s="19">
        <v>1</v>
      </c>
      <c r="E236" s="5" t="s">
        <v>15</v>
      </c>
      <c r="F236" s="19">
        <v>6596</v>
      </c>
      <c r="G236" s="19">
        <f t="shared" si="32"/>
        <v>6925.8</v>
      </c>
      <c r="H236" s="20"/>
      <c r="I236" s="21">
        <f t="shared" si="33"/>
        <v>0</v>
      </c>
    </row>
    <row r="237" spans="1:9" s="35" customFormat="1" ht="1.05" customHeight="1" x14ac:dyDescent="0.3">
      <c r="A237" s="6"/>
      <c r="B237" s="6"/>
      <c r="C237" s="6"/>
      <c r="D237" s="6"/>
      <c r="E237" s="6"/>
      <c r="F237" s="6"/>
      <c r="G237" s="6"/>
      <c r="H237" s="22"/>
      <c r="I237" s="6"/>
    </row>
    <row r="238" spans="1:9" s="35" customFormat="1" x14ac:dyDescent="0.3">
      <c r="A238" s="8" t="s">
        <v>173</v>
      </c>
      <c r="B238" s="8" t="s">
        <v>10</v>
      </c>
      <c r="C238" s="8" t="s">
        <v>95</v>
      </c>
      <c r="D238" s="25">
        <v>1</v>
      </c>
      <c r="E238" s="8" t="s">
        <v>11</v>
      </c>
      <c r="F238" s="25"/>
      <c r="G238" s="25"/>
      <c r="H238" s="26"/>
      <c r="I238" s="25">
        <f>SUM(I239:I245)</f>
        <v>0</v>
      </c>
    </row>
    <row r="239" spans="1:9" s="35" customFormat="1" x14ac:dyDescent="0.3">
      <c r="A239" s="18" t="s">
        <v>96</v>
      </c>
      <c r="B239" s="5" t="s">
        <v>14</v>
      </c>
      <c r="C239" s="5" t="s">
        <v>97</v>
      </c>
      <c r="D239" s="19">
        <v>930</v>
      </c>
      <c r="E239" s="5" t="s">
        <v>28</v>
      </c>
      <c r="F239" s="19">
        <v>67.760000000000005</v>
      </c>
      <c r="G239" s="19">
        <f>F239*1.05</f>
        <v>71.150000000000006</v>
      </c>
      <c r="H239" s="20"/>
      <c r="I239" s="21">
        <f>D239*H239</f>
        <v>0</v>
      </c>
    </row>
    <row r="240" spans="1:9" s="35" customFormat="1" x14ac:dyDescent="0.3">
      <c r="A240" s="18" t="s">
        <v>98</v>
      </c>
      <c r="B240" s="5" t="s">
        <v>14</v>
      </c>
      <c r="C240" s="5" t="s">
        <v>99</v>
      </c>
      <c r="D240" s="19">
        <v>214</v>
      </c>
      <c r="E240" s="5" t="s">
        <v>28</v>
      </c>
      <c r="F240" s="19">
        <v>84.99</v>
      </c>
      <c r="G240" s="19">
        <f t="shared" ref="G240:G245" si="34">F240*1.05</f>
        <v>89.24</v>
      </c>
      <c r="H240" s="20"/>
      <c r="I240" s="21">
        <f t="shared" ref="I240:I245" si="35">D240*H240</f>
        <v>0</v>
      </c>
    </row>
    <row r="241" spans="1:9" s="35" customFormat="1" ht="20.399999999999999" x14ac:dyDescent="0.3">
      <c r="A241" s="18" t="s">
        <v>100</v>
      </c>
      <c r="B241" s="5" t="s">
        <v>14</v>
      </c>
      <c r="C241" s="5" t="s">
        <v>101</v>
      </c>
      <c r="D241" s="19">
        <v>930</v>
      </c>
      <c r="E241" s="5" t="s">
        <v>28</v>
      </c>
      <c r="F241" s="19">
        <v>107.05</v>
      </c>
      <c r="G241" s="19">
        <f t="shared" si="34"/>
        <v>112.4</v>
      </c>
      <c r="H241" s="20"/>
      <c r="I241" s="21">
        <f t="shared" si="35"/>
        <v>0</v>
      </c>
    </row>
    <row r="242" spans="1:9" s="35" customFormat="1" ht="20.399999999999999" x14ac:dyDescent="0.3">
      <c r="A242" s="18" t="s">
        <v>102</v>
      </c>
      <c r="B242" s="5" t="s">
        <v>14</v>
      </c>
      <c r="C242" s="5" t="s">
        <v>103</v>
      </c>
      <c r="D242" s="19">
        <v>10</v>
      </c>
      <c r="E242" s="5" t="s">
        <v>28</v>
      </c>
      <c r="F242" s="19">
        <v>47.83</v>
      </c>
      <c r="G242" s="19">
        <f t="shared" si="34"/>
        <v>50.22</v>
      </c>
      <c r="H242" s="20"/>
      <c r="I242" s="21">
        <f t="shared" si="35"/>
        <v>0</v>
      </c>
    </row>
    <row r="243" spans="1:9" s="35" customFormat="1" ht="20.399999999999999" x14ac:dyDescent="0.3">
      <c r="A243" s="18" t="s">
        <v>104</v>
      </c>
      <c r="B243" s="5" t="s">
        <v>14</v>
      </c>
      <c r="C243" s="5" t="s">
        <v>105</v>
      </c>
      <c r="D243" s="19">
        <v>10</v>
      </c>
      <c r="E243" s="5" t="s">
        <v>28</v>
      </c>
      <c r="F243" s="19">
        <v>1054.5999999999999</v>
      </c>
      <c r="G243" s="19">
        <f t="shared" si="34"/>
        <v>1107.33</v>
      </c>
      <c r="H243" s="20"/>
      <c r="I243" s="21">
        <f t="shared" si="35"/>
        <v>0</v>
      </c>
    </row>
    <row r="244" spans="1:9" s="35" customFormat="1" ht="30.6" x14ac:dyDescent="0.3">
      <c r="A244" s="18" t="s">
        <v>106</v>
      </c>
      <c r="B244" s="5" t="s">
        <v>14</v>
      </c>
      <c r="C244" s="5" t="s">
        <v>107</v>
      </c>
      <c r="D244" s="19">
        <v>50</v>
      </c>
      <c r="E244" s="5" t="s">
        <v>28</v>
      </c>
      <c r="F244" s="19">
        <v>100.96</v>
      </c>
      <c r="G244" s="19">
        <f t="shared" si="34"/>
        <v>106.01</v>
      </c>
      <c r="H244" s="20"/>
      <c r="I244" s="21">
        <f t="shared" si="35"/>
        <v>0</v>
      </c>
    </row>
    <row r="245" spans="1:9" s="35" customFormat="1" ht="30.6" x14ac:dyDescent="0.3">
      <c r="A245" s="18" t="s">
        <v>108</v>
      </c>
      <c r="B245" s="5" t="s">
        <v>14</v>
      </c>
      <c r="C245" s="5" t="s">
        <v>109</v>
      </c>
      <c r="D245" s="19">
        <v>50</v>
      </c>
      <c r="E245" s="5" t="s">
        <v>28</v>
      </c>
      <c r="F245" s="19">
        <v>72.14</v>
      </c>
      <c r="G245" s="19">
        <f t="shared" si="34"/>
        <v>75.75</v>
      </c>
      <c r="H245" s="20"/>
      <c r="I245" s="21">
        <f t="shared" si="35"/>
        <v>0</v>
      </c>
    </row>
    <row r="246" spans="1:9" s="35" customFormat="1" ht="1.05" customHeight="1" x14ac:dyDescent="0.3">
      <c r="A246" s="6"/>
      <c r="B246" s="6"/>
      <c r="C246" s="6"/>
      <c r="D246" s="6"/>
      <c r="E246" s="6"/>
      <c r="F246" s="6"/>
      <c r="G246" s="6"/>
      <c r="H246" s="22"/>
      <c r="I246" s="6"/>
    </row>
    <row r="247" spans="1:9" s="35" customFormat="1" x14ac:dyDescent="0.3">
      <c r="A247" s="8" t="s">
        <v>174</v>
      </c>
      <c r="B247" s="8" t="s">
        <v>10</v>
      </c>
      <c r="C247" s="8" t="s">
        <v>111</v>
      </c>
      <c r="D247" s="25">
        <v>1</v>
      </c>
      <c r="E247" s="8" t="s">
        <v>11</v>
      </c>
      <c r="F247" s="25"/>
      <c r="G247" s="25"/>
      <c r="H247" s="26"/>
      <c r="I247" s="25">
        <f>SUM(I248:I255)</f>
        <v>0</v>
      </c>
    </row>
    <row r="248" spans="1:9" s="35" customFormat="1" ht="20.399999999999999" x14ac:dyDescent="0.3">
      <c r="A248" s="18" t="s">
        <v>112</v>
      </c>
      <c r="B248" s="5" t="s">
        <v>14</v>
      </c>
      <c r="C248" s="5" t="s">
        <v>113</v>
      </c>
      <c r="D248" s="19">
        <v>1</v>
      </c>
      <c r="E248" s="5" t="s">
        <v>15</v>
      </c>
      <c r="F248" s="19">
        <v>12220.53</v>
      </c>
      <c r="G248" s="19">
        <f>F248*1.05</f>
        <v>12831.56</v>
      </c>
      <c r="H248" s="20"/>
      <c r="I248" s="21">
        <f>D248*H248</f>
        <v>0</v>
      </c>
    </row>
    <row r="249" spans="1:9" s="35" customFormat="1" ht="20.399999999999999" x14ac:dyDescent="0.3">
      <c r="A249" s="18" t="s">
        <v>114</v>
      </c>
      <c r="B249" s="5" t="s">
        <v>14</v>
      </c>
      <c r="C249" s="5" t="s">
        <v>115</v>
      </c>
      <c r="D249" s="19">
        <v>1</v>
      </c>
      <c r="E249" s="5" t="s">
        <v>15</v>
      </c>
      <c r="F249" s="19">
        <v>2907</v>
      </c>
      <c r="G249" s="19">
        <f t="shared" ref="G249:G255" si="36">F249*1.05</f>
        <v>3052.35</v>
      </c>
      <c r="H249" s="20"/>
      <c r="I249" s="21">
        <f t="shared" ref="I249:I255" si="37">D249*H249</f>
        <v>0</v>
      </c>
    </row>
    <row r="250" spans="1:9" s="35" customFormat="1" x14ac:dyDescent="0.3">
      <c r="A250" s="18" t="s">
        <v>116</v>
      </c>
      <c r="B250" s="5" t="s">
        <v>14</v>
      </c>
      <c r="C250" s="5" t="s">
        <v>117</v>
      </c>
      <c r="D250" s="19">
        <v>1</v>
      </c>
      <c r="E250" s="5" t="s">
        <v>15</v>
      </c>
      <c r="F250" s="19">
        <v>14405.36</v>
      </c>
      <c r="G250" s="19">
        <f t="shared" si="36"/>
        <v>15125.63</v>
      </c>
      <c r="H250" s="20"/>
      <c r="I250" s="21">
        <f t="shared" si="37"/>
        <v>0</v>
      </c>
    </row>
    <row r="251" spans="1:9" s="35" customFormat="1" ht="30.6" x14ac:dyDescent="0.3">
      <c r="A251" s="18" t="s">
        <v>118</v>
      </c>
      <c r="B251" s="5" t="s">
        <v>14</v>
      </c>
      <c r="C251" s="5" t="s">
        <v>119</v>
      </c>
      <c r="D251" s="19">
        <v>1</v>
      </c>
      <c r="E251" s="5" t="s">
        <v>15</v>
      </c>
      <c r="F251" s="19">
        <v>8322.0300000000007</v>
      </c>
      <c r="G251" s="19">
        <f t="shared" si="36"/>
        <v>8738.1299999999992</v>
      </c>
      <c r="H251" s="20"/>
      <c r="I251" s="21">
        <f t="shared" si="37"/>
        <v>0</v>
      </c>
    </row>
    <row r="252" spans="1:9" s="35" customFormat="1" ht="20.399999999999999" x14ac:dyDescent="0.3">
      <c r="A252" s="18" t="s">
        <v>120</v>
      </c>
      <c r="B252" s="5" t="s">
        <v>14</v>
      </c>
      <c r="C252" s="5" t="s">
        <v>121</v>
      </c>
      <c r="D252" s="19">
        <v>1</v>
      </c>
      <c r="E252" s="5" t="s">
        <v>15</v>
      </c>
      <c r="F252" s="19">
        <v>18629.36</v>
      </c>
      <c r="G252" s="19">
        <f t="shared" si="36"/>
        <v>19560.830000000002</v>
      </c>
      <c r="H252" s="20"/>
      <c r="I252" s="21">
        <f t="shared" si="37"/>
        <v>0</v>
      </c>
    </row>
    <row r="253" spans="1:9" s="35" customFormat="1" ht="20.399999999999999" x14ac:dyDescent="0.3">
      <c r="A253" s="18" t="s">
        <v>122</v>
      </c>
      <c r="B253" s="5" t="s">
        <v>14</v>
      </c>
      <c r="C253" s="5" t="s">
        <v>123</v>
      </c>
      <c r="D253" s="19">
        <v>100</v>
      </c>
      <c r="E253" s="5" t="s">
        <v>28</v>
      </c>
      <c r="F253" s="19">
        <v>1.81</v>
      </c>
      <c r="G253" s="19">
        <f t="shared" si="36"/>
        <v>1.9</v>
      </c>
      <c r="H253" s="20"/>
      <c r="I253" s="21">
        <f t="shared" si="37"/>
        <v>0</v>
      </c>
    </row>
    <row r="254" spans="1:9" s="35" customFormat="1" x14ac:dyDescent="0.3">
      <c r="A254" s="18" t="s">
        <v>124</v>
      </c>
      <c r="B254" s="5" t="s">
        <v>14</v>
      </c>
      <c r="C254" s="5" t="s">
        <v>125</v>
      </c>
      <c r="D254" s="19">
        <v>1</v>
      </c>
      <c r="E254" s="5" t="s">
        <v>15</v>
      </c>
      <c r="F254" s="19">
        <v>61.29</v>
      </c>
      <c r="G254" s="19">
        <f t="shared" si="36"/>
        <v>64.349999999999994</v>
      </c>
      <c r="H254" s="20"/>
      <c r="I254" s="21">
        <f t="shared" si="37"/>
        <v>0</v>
      </c>
    </row>
    <row r="255" spans="1:9" s="35" customFormat="1" x14ac:dyDescent="0.3">
      <c r="A255" s="18" t="s">
        <v>126</v>
      </c>
      <c r="B255" s="5" t="s">
        <v>14</v>
      </c>
      <c r="C255" s="5" t="s">
        <v>127</v>
      </c>
      <c r="D255" s="19">
        <v>200</v>
      </c>
      <c r="E255" s="5" t="s">
        <v>28</v>
      </c>
      <c r="F255" s="19">
        <v>3.79</v>
      </c>
      <c r="G255" s="19">
        <f t="shared" si="36"/>
        <v>3.98</v>
      </c>
      <c r="H255" s="20"/>
      <c r="I255" s="21">
        <f t="shared" si="37"/>
        <v>0</v>
      </c>
    </row>
    <row r="256" spans="1:9" s="35" customFormat="1" ht="1.05" customHeight="1" x14ac:dyDescent="0.3">
      <c r="A256" s="6"/>
      <c r="B256" s="6"/>
      <c r="C256" s="6"/>
      <c r="D256" s="6"/>
      <c r="E256" s="6"/>
      <c r="F256" s="6"/>
      <c r="G256" s="6"/>
      <c r="H256" s="22"/>
      <c r="I256" s="6"/>
    </row>
    <row r="257" spans="1:9" s="35" customFormat="1" x14ac:dyDescent="0.3">
      <c r="A257" s="8" t="s">
        <v>175</v>
      </c>
      <c r="B257" s="8" t="s">
        <v>10</v>
      </c>
      <c r="C257" s="8" t="s">
        <v>129</v>
      </c>
      <c r="D257" s="25">
        <v>1</v>
      </c>
      <c r="E257" s="8" t="s">
        <v>11</v>
      </c>
      <c r="F257" s="25"/>
      <c r="G257" s="25"/>
      <c r="H257" s="26"/>
      <c r="I257" s="25">
        <f>SUM(I258:I260)</f>
        <v>0</v>
      </c>
    </row>
    <row r="258" spans="1:9" s="35" customFormat="1" ht="30.6" x14ac:dyDescent="0.3">
      <c r="A258" s="18" t="s">
        <v>130</v>
      </c>
      <c r="B258" s="5" t="s">
        <v>14</v>
      </c>
      <c r="C258" s="5" t="s">
        <v>131</v>
      </c>
      <c r="D258" s="19">
        <v>2</v>
      </c>
      <c r="E258" s="5" t="s">
        <v>15</v>
      </c>
      <c r="F258" s="19">
        <v>701.64</v>
      </c>
      <c r="G258" s="19">
        <f>F258*1.05</f>
        <v>736.72</v>
      </c>
      <c r="H258" s="20"/>
      <c r="I258" s="21">
        <f>D258*H258</f>
        <v>0</v>
      </c>
    </row>
    <row r="259" spans="1:9" s="35" customFormat="1" ht="20.399999999999999" x14ac:dyDescent="0.3">
      <c r="A259" s="18" t="s">
        <v>132</v>
      </c>
      <c r="B259" s="5" t="s">
        <v>14</v>
      </c>
      <c r="C259" s="5" t="s">
        <v>133</v>
      </c>
      <c r="D259" s="19">
        <v>1</v>
      </c>
      <c r="E259" s="5" t="s">
        <v>15</v>
      </c>
      <c r="F259" s="19">
        <v>2352</v>
      </c>
      <c r="G259" s="19">
        <f t="shared" ref="G259:G260" si="38">F259*1.05</f>
        <v>2469.6</v>
      </c>
      <c r="H259" s="20"/>
      <c r="I259" s="21">
        <f t="shared" ref="I259:I260" si="39">D259*H259</f>
        <v>0</v>
      </c>
    </row>
    <row r="260" spans="1:9" s="35" customFormat="1" ht="20.399999999999999" x14ac:dyDescent="0.3">
      <c r="A260" s="18" t="s">
        <v>134</v>
      </c>
      <c r="B260" s="5" t="s">
        <v>14</v>
      </c>
      <c r="C260" s="5" t="s">
        <v>135</v>
      </c>
      <c r="D260" s="19">
        <v>1</v>
      </c>
      <c r="E260" s="5" t="s">
        <v>15</v>
      </c>
      <c r="F260" s="19">
        <v>398.4</v>
      </c>
      <c r="G260" s="19">
        <f t="shared" si="38"/>
        <v>418.32</v>
      </c>
      <c r="H260" s="20"/>
      <c r="I260" s="21">
        <f t="shared" si="39"/>
        <v>0</v>
      </c>
    </row>
    <row r="261" spans="1:9" s="35" customFormat="1" ht="1.05" customHeight="1" x14ac:dyDescent="0.3">
      <c r="A261" s="6"/>
      <c r="B261" s="6"/>
      <c r="C261" s="6"/>
      <c r="D261" s="6"/>
      <c r="E261" s="6"/>
      <c r="F261" s="6"/>
      <c r="G261" s="6"/>
      <c r="H261" s="22"/>
      <c r="I261" s="6"/>
    </row>
    <row r="262" spans="1:9" s="35" customFormat="1" x14ac:dyDescent="0.3">
      <c r="A262" s="8" t="s">
        <v>176</v>
      </c>
      <c r="B262" s="8" t="s">
        <v>10</v>
      </c>
      <c r="C262" s="8" t="s">
        <v>137</v>
      </c>
      <c r="D262" s="25">
        <v>1</v>
      </c>
      <c r="E262" s="8" t="s">
        <v>11</v>
      </c>
      <c r="F262" s="25"/>
      <c r="G262" s="25"/>
      <c r="H262" s="26"/>
      <c r="I262" s="25">
        <f>SUM(I263:I264)</f>
        <v>0</v>
      </c>
    </row>
    <row r="263" spans="1:9" s="35" customFormat="1" x14ac:dyDescent="0.3">
      <c r="A263" s="18" t="s">
        <v>138</v>
      </c>
      <c r="B263" s="5" t="s">
        <v>14</v>
      </c>
      <c r="C263" s="5" t="s">
        <v>139</v>
      </c>
      <c r="D263" s="19">
        <v>1</v>
      </c>
      <c r="E263" s="5" t="s">
        <v>15</v>
      </c>
      <c r="F263" s="19">
        <v>3697.9</v>
      </c>
      <c r="G263" s="19">
        <f>F263*1.05</f>
        <v>3882.8</v>
      </c>
      <c r="H263" s="20"/>
      <c r="I263" s="21">
        <f>D263*H263</f>
        <v>0</v>
      </c>
    </row>
    <row r="264" spans="1:9" s="35" customFormat="1" ht="20.399999999999999" x14ac:dyDescent="0.3">
      <c r="A264" s="18" t="s">
        <v>140</v>
      </c>
      <c r="B264" s="5" t="s">
        <v>14</v>
      </c>
      <c r="C264" s="5" t="s">
        <v>141</v>
      </c>
      <c r="D264" s="19">
        <v>1</v>
      </c>
      <c r="E264" s="5" t="s">
        <v>15</v>
      </c>
      <c r="F264" s="19">
        <v>2817.56</v>
      </c>
      <c r="G264" s="19">
        <f>F264*1.05</f>
        <v>2958.44</v>
      </c>
      <c r="H264" s="20"/>
      <c r="I264" s="21">
        <f>D264*H264</f>
        <v>0</v>
      </c>
    </row>
    <row r="265" spans="1:9" s="35" customFormat="1" ht="1.05" customHeight="1" x14ac:dyDescent="0.3">
      <c r="A265" s="6"/>
      <c r="B265" s="6"/>
      <c r="C265" s="6"/>
      <c r="D265" s="6"/>
      <c r="E265" s="6"/>
      <c r="F265" s="6"/>
      <c r="G265" s="6"/>
      <c r="H265" s="22"/>
      <c r="I265" s="6"/>
    </row>
    <row r="266" spans="1:9" s="35" customFormat="1" x14ac:dyDescent="0.3">
      <c r="A266" s="7" t="s">
        <v>177</v>
      </c>
      <c r="B266" s="7" t="s">
        <v>10</v>
      </c>
      <c r="C266" s="7" t="s">
        <v>178</v>
      </c>
      <c r="D266" s="23">
        <v>1</v>
      </c>
      <c r="E266" s="7" t="s">
        <v>11</v>
      </c>
      <c r="F266" s="23"/>
      <c r="G266" s="23"/>
      <c r="H266" s="24"/>
      <c r="I266" s="23">
        <f>SUM(I267,I271,I276,I283)</f>
        <v>0</v>
      </c>
    </row>
    <row r="267" spans="1:9" s="35" customFormat="1" x14ac:dyDescent="0.3">
      <c r="A267" s="8" t="s">
        <v>179</v>
      </c>
      <c r="B267" s="8" t="s">
        <v>10</v>
      </c>
      <c r="C267" s="8" t="s">
        <v>24</v>
      </c>
      <c r="D267" s="25">
        <v>1</v>
      </c>
      <c r="E267" s="8" t="s">
        <v>11</v>
      </c>
      <c r="F267" s="25"/>
      <c r="G267" s="25"/>
      <c r="H267" s="26"/>
      <c r="I267" s="25">
        <f>SUM(I268:I269)</f>
        <v>0</v>
      </c>
    </row>
    <row r="268" spans="1:9" s="35" customFormat="1" x14ac:dyDescent="0.3">
      <c r="A268" s="18" t="s">
        <v>25</v>
      </c>
      <c r="B268" s="5" t="s">
        <v>14</v>
      </c>
      <c r="C268" s="5" t="s">
        <v>26</v>
      </c>
      <c r="D268" s="19">
        <v>1</v>
      </c>
      <c r="E268" s="5" t="s">
        <v>15</v>
      </c>
      <c r="F268" s="19">
        <v>3788.7</v>
      </c>
      <c r="G268" s="19">
        <f>F268*1.05</f>
        <v>3978.14</v>
      </c>
      <c r="H268" s="20"/>
      <c r="I268" s="21">
        <f>D268*H268</f>
        <v>0</v>
      </c>
    </row>
    <row r="269" spans="1:9" s="35" customFormat="1" x14ac:dyDescent="0.3">
      <c r="A269" s="18" t="s">
        <v>27</v>
      </c>
      <c r="B269" s="5" t="s">
        <v>14</v>
      </c>
      <c r="C269" s="5" t="s">
        <v>29</v>
      </c>
      <c r="D269" s="19">
        <v>100</v>
      </c>
      <c r="E269" s="5" t="s">
        <v>28</v>
      </c>
      <c r="F269" s="19">
        <v>49.8</v>
      </c>
      <c r="G269" s="19">
        <f>F269*1.05</f>
        <v>52.29</v>
      </c>
      <c r="H269" s="20"/>
      <c r="I269" s="21">
        <f>D269*H269</f>
        <v>0</v>
      </c>
    </row>
    <row r="270" spans="1:9" s="35" customFormat="1" ht="1.05" customHeight="1" x14ac:dyDescent="0.3">
      <c r="A270" s="6"/>
      <c r="B270" s="6"/>
      <c r="C270" s="6"/>
      <c r="D270" s="6"/>
      <c r="E270" s="6"/>
      <c r="F270" s="6"/>
      <c r="G270" s="6"/>
      <c r="H270" s="22"/>
      <c r="I270" s="6"/>
    </row>
    <row r="271" spans="1:9" s="35" customFormat="1" x14ac:dyDescent="0.3">
      <c r="A271" s="8" t="s">
        <v>180</v>
      </c>
      <c r="B271" s="8" t="s">
        <v>10</v>
      </c>
      <c r="C271" s="8" t="s">
        <v>63</v>
      </c>
      <c r="D271" s="25">
        <v>1</v>
      </c>
      <c r="E271" s="8" t="s">
        <v>11</v>
      </c>
      <c r="F271" s="25"/>
      <c r="G271" s="25"/>
      <c r="H271" s="26"/>
      <c r="I271" s="25">
        <f>SUM(I272:I274)</f>
        <v>0</v>
      </c>
    </row>
    <row r="272" spans="1:9" s="35" customFormat="1" ht="20.399999999999999" x14ac:dyDescent="0.3">
      <c r="A272" s="18" t="s">
        <v>181</v>
      </c>
      <c r="B272" s="5" t="s">
        <v>14</v>
      </c>
      <c r="C272" s="5" t="s">
        <v>182</v>
      </c>
      <c r="D272" s="19">
        <v>1</v>
      </c>
      <c r="E272" s="5" t="s">
        <v>15</v>
      </c>
      <c r="F272" s="19">
        <v>33849</v>
      </c>
      <c r="G272" s="19">
        <f>F272*1.05</f>
        <v>35541.449999999997</v>
      </c>
      <c r="H272" s="20"/>
      <c r="I272" s="21">
        <f>D272*H272</f>
        <v>0</v>
      </c>
    </row>
    <row r="273" spans="1:9" s="35" customFormat="1" ht="20.399999999999999" x14ac:dyDescent="0.3">
      <c r="A273" s="18" t="s">
        <v>72</v>
      </c>
      <c r="B273" s="5" t="s">
        <v>14</v>
      </c>
      <c r="C273" s="5" t="s">
        <v>73</v>
      </c>
      <c r="D273" s="19">
        <v>1</v>
      </c>
      <c r="E273" s="5" t="s">
        <v>15</v>
      </c>
      <c r="F273" s="19">
        <v>1472.19</v>
      </c>
      <c r="G273" s="19">
        <f t="shared" ref="G273:G274" si="40">F273*1.05</f>
        <v>1545.8</v>
      </c>
      <c r="H273" s="20"/>
      <c r="I273" s="21">
        <f t="shared" ref="I273:I274" si="41">D273*H273</f>
        <v>0</v>
      </c>
    </row>
    <row r="274" spans="1:9" s="35" customFormat="1" ht="20.399999999999999" x14ac:dyDescent="0.3">
      <c r="A274" s="18" t="s">
        <v>82</v>
      </c>
      <c r="B274" s="5" t="s">
        <v>14</v>
      </c>
      <c r="C274" s="5" t="s">
        <v>83</v>
      </c>
      <c r="D274" s="19">
        <v>1</v>
      </c>
      <c r="E274" s="5" t="s">
        <v>15</v>
      </c>
      <c r="F274" s="19">
        <v>1470.6</v>
      </c>
      <c r="G274" s="19">
        <f t="shared" si="40"/>
        <v>1544.13</v>
      </c>
      <c r="H274" s="20"/>
      <c r="I274" s="21">
        <f t="shared" si="41"/>
        <v>0</v>
      </c>
    </row>
    <row r="275" spans="1:9" s="35" customFormat="1" ht="1.05" customHeight="1" x14ac:dyDescent="0.3">
      <c r="A275" s="6"/>
      <c r="B275" s="6"/>
      <c r="C275" s="6"/>
      <c r="D275" s="6"/>
      <c r="E275" s="6"/>
      <c r="F275" s="6"/>
      <c r="G275" s="6"/>
      <c r="H275" s="22"/>
      <c r="I275" s="6"/>
    </row>
    <row r="276" spans="1:9" s="35" customFormat="1" x14ac:dyDescent="0.3">
      <c r="A276" s="8" t="s">
        <v>183</v>
      </c>
      <c r="B276" s="8" t="s">
        <v>10</v>
      </c>
      <c r="C276" s="8" t="s">
        <v>95</v>
      </c>
      <c r="D276" s="25">
        <v>1</v>
      </c>
      <c r="E276" s="8" t="s">
        <v>11</v>
      </c>
      <c r="F276" s="25"/>
      <c r="G276" s="25"/>
      <c r="H276" s="26"/>
      <c r="I276" s="25">
        <f>SUM(I277:I281)</f>
        <v>0</v>
      </c>
    </row>
    <row r="277" spans="1:9" s="35" customFormat="1" ht="20.399999999999999" x14ac:dyDescent="0.3">
      <c r="A277" s="18" t="s">
        <v>100</v>
      </c>
      <c r="B277" s="5" t="s">
        <v>14</v>
      </c>
      <c r="C277" s="5" t="s">
        <v>101</v>
      </c>
      <c r="D277" s="19">
        <v>100</v>
      </c>
      <c r="E277" s="5" t="s">
        <v>28</v>
      </c>
      <c r="F277" s="19">
        <v>107.05</v>
      </c>
      <c r="G277" s="19">
        <f>F277*1.05</f>
        <v>112.4</v>
      </c>
      <c r="H277" s="20"/>
      <c r="I277" s="21">
        <f>D277*H277</f>
        <v>0</v>
      </c>
    </row>
    <row r="278" spans="1:9" s="35" customFormat="1" ht="20.399999999999999" x14ac:dyDescent="0.3">
      <c r="A278" s="18" t="s">
        <v>102</v>
      </c>
      <c r="B278" s="5" t="s">
        <v>14</v>
      </c>
      <c r="C278" s="5" t="s">
        <v>103</v>
      </c>
      <c r="D278" s="19">
        <v>10</v>
      </c>
      <c r="E278" s="5" t="s">
        <v>28</v>
      </c>
      <c r="F278" s="19">
        <v>47.83</v>
      </c>
      <c r="G278" s="19">
        <f t="shared" ref="G278:G281" si="42">F278*1.05</f>
        <v>50.22</v>
      </c>
      <c r="H278" s="20"/>
      <c r="I278" s="21">
        <f t="shared" ref="I278:I281" si="43">D278*H278</f>
        <v>0</v>
      </c>
    </row>
    <row r="279" spans="1:9" s="35" customFormat="1" ht="20.399999999999999" x14ac:dyDescent="0.3">
      <c r="A279" s="18" t="s">
        <v>104</v>
      </c>
      <c r="B279" s="5" t="s">
        <v>14</v>
      </c>
      <c r="C279" s="5" t="s">
        <v>105</v>
      </c>
      <c r="D279" s="19">
        <v>24</v>
      </c>
      <c r="E279" s="5" t="s">
        <v>28</v>
      </c>
      <c r="F279" s="19">
        <v>1054.5999999999999</v>
      </c>
      <c r="G279" s="19">
        <f t="shared" si="42"/>
        <v>1107.33</v>
      </c>
      <c r="H279" s="20"/>
      <c r="I279" s="21">
        <f t="shared" si="43"/>
        <v>0</v>
      </c>
    </row>
    <row r="280" spans="1:9" s="35" customFormat="1" ht="30.6" x14ac:dyDescent="0.3">
      <c r="A280" s="18" t="s">
        <v>106</v>
      </c>
      <c r="B280" s="5" t="s">
        <v>14</v>
      </c>
      <c r="C280" s="5" t="s">
        <v>107</v>
      </c>
      <c r="D280" s="19">
        <v>50</v>
      </c>
      <c r="E280" s="5" t="s">
        <v>28</v>
      </c>
      <c r="F280" s="19">
        <v>100.96</v>
      </c>
      <c r="G280" s="19">
        <f t="shared" si="42"/>
        <v>106.01</v>
      </c>
      <c r="H280" s="20"/>
      <c r="I280" s="21">
        <f t="shared" si="43"/>
        <v>0</v>
      </c>
    </row>
    <row r="281" spans="1:9" s="35" customFormat="1" ht="30.6" x14ac:dyDescent="0.3">
      <c r="A281" s="18" t="s">
        <v>108</v>
      </c>
      <c r="B281" s="5" t="s">
        <v>14</v>
      </c>
      <c r="C281" s="5" t="s">
        <v>109</v>
      </c>
      <c r="D281" s="19">
        <v>50</v>
      </c>
      <c r="E281" s="5" t="s">
        <v>28</v>
      </c>
      <c r="F281" s="19">
        <v>72.14</v>
      </c>
      <c r="G281" s="19">
        <f t="shared" si="42"/>
        <v>75.75</v>
      </c>
      <c r="H281" s="20"/>
      <c r="I281" s="21">
        <f t="shared" si="43"/>
        <v>0</v>
      </c>
    </row>
    <row r="282" spans="1:9" s="35" customFormat="1" ht="1.05" customHeight="1" x14ac:dyDescent="0.3">
      <c r="A282" s="6"/>
      <c r="B282" s="6"/>
      <c r="C282" s="6"/>
      <c r="D282" s="6"/>
      <c r="E282" s="6"/>
      <c r="F282" s="6"/>
      <c r="G282" s="6"/>
      <c r="H282" s="22"/>
      <c r="I282" s="6"/>
    </row>
    <row r="283" spans="1:9" s="35" customFormat="1" x14ac:dyDescent="0.3">
      <c r="A283" s="8" t="s">
        <v>184</v>
      </c>
      <c r="B283" s="8" t="s">
        <v>10</v>
      </c>
      <c r="C283" s="8" t="s">
        <v>137</v>
      </c>
      <c r="D283" s="25">
        <v>1</v>
      </c>
      <c r="E283" s="8" t="s">
        <v>11</v>
      </c>
      <c r="F283" s="25"/>
      <c r="G283" s="25"/>
      <c r="H283" s="26"/>
      <c r="I283" s="25">
        <f>SUM(I284:I285)</f>
        <v>0</v>
      </c>
    </row>
    <row r="284" spans="1:9" s="35" customFormat="1" x14ac:dyDescent="0.3">
      <c r="A284" s="18" t="s">
        <v>138</v>
      </c>
      <c r="B284" s="5" t="s">
        <v>14</v>
      </c>
      <c r="C284" s="5" t="s">
        <v>139</v>
      </c>
      <c r="D284" s="19">
        <v>1</v>
      </c>
      <c r="E284" s="5" t="s">
        <v>15</v>
      </c>
      <c r="F284" s="19">
        <v>3697.9</v>
      </c>
      <c r="G284" s="19">
        <f>F284*1.05</f>
        <v>3882.8</v>
      </c>
      <c r="H284" s="20"/>
      <c r="I284" s="21">
        <f>D284*H284</f>
        <v>0</v>
      </c>
    </row>
    <row r="285" spans="1:9" s="35" customFormat="1" ht="20.399999999999999" x14ac:dyDescent="0.3">
      <c r="A285" s="18" t="s">
        <v>140</v>
      </c>
      <c r="B285" s="5" t="s">
        <v>14</v>
      </c>
      <c r="C285" s="5" t="s">
        <v>141</v>
      </c>
      <c r="D285" s="19">
        <v>1</v>
      </c>
      <c r="E285" s="5" t="s">
        <v>15</v>
      </c>
      <c r="F285" s="19">
        <v>2817.56</v>
      </c>
      <c r="G285" s="19">
        <f>F285*1.05</f>
        <v>2958.44</v>
      </c>
      <c r="H285" s="20"/>
      <c r="I285" s="21">
        <f>D285*H285</f>
        <v>0</v>
      </c>
    </row>
    <row r="286" spans="1:9" s="35" customFormat="1" ht="1.05" customHeight="1" x14ac:dyDescent="0.3">
      <c r="A286" s="6"/>
      <c r="B286" s="6"/>
      <c r="C286" s="6"/>
      <c r="D286" s="6"/>
      <c r="E286" s="6"/>
      <c r="F286" s="6"/>
      <c r="G286" s="6"/>
      <c r="H286" s="22"/>
      <c r="I286" s="6"/>
    </row>
    <row r="287" spans="1:9" s="35" customFormat="1" x14ac:dyDescent="0.3">
      <c r="A287" s="7" t="s">
        <v>185</v>
      </c>
      <c r="B287" s="7" t="s">
        <v>10</v>
      </c>
      <c r="C287" s="7" t="s">
        <v>186</v>
      </c>
      <c r="D287" s="23">
        <v>1</v>
      </c>
      <c r="E287" s="7" t="s">
        <v>11</v>
      </c>
      <c r="F287" s="23"/>
      <c r="G287" s="23"/>
      <c r="H287" s="24"/>
      <c r="I287" s="23">
        <f>SUM(I288,I292,I304,I312,I319,I329,I334)</f>
        <v>0</v>
      </c>
    </row>
    <row r="288" spans="1:9" s="35" customFormat="1" x14ac:dyDescent="0.3">
      <c r="A288" s="8" t="s">
        <v>187</v>
      </c>
      <c r="B288" s="8" t="s">
        <v>10</v>
      </c>
      <c r="C288" s="8" t="s">
        <v>24</v>
      </c>
      <c r="D288" s="25">
        <v>1</v>
      </c>
      <c r="E288" s="8" t="s">
        <v>11</v>
      </c>
      <c r="F288" s="25"/>
      <c r="G288" s="25"/>
      <c r="H288" s="26"/>
      <c r="I288" s="25">
        <f>SUM(I289:I290)</f>
        <v>0</v>
      </c>
    </row>
    <row r="289" spans="1:9" s="35" customFormat="1" x14ac:dyDescent="0.3">
      <c r="A289" s="18" t="s">
        <v>25</v>
      </c>
      <c r="B289" s="5" t="s">
        <v>14</v>
      </c>
      <c r="C289" s="5" t="s">
        <v>26</v>
      </c>
      <c r="D289" s="19">
        <v>1</v>
      </c>
      <c r="E289" s="5" t="s">
        <v>15</v>
      </c>
      <c r="F289" s="19">
        <v>3788.7</v>
      </c>
      <c r="G289" s="19">
        <f>F289*1.05</f>
        <v>3978.14</v>
      </c>
      <c r="H289" s="20"/>
      <c r="I289" s="21">
        <f>D289*H289</f>
        <v>0</v>
      </c>
    </row>
    <row r="290" spans="1:9" s="35" customFormat="1" x14ac:dyDescent="0.3">
      <c r="A290" s="18" t="s">
        <v>27</v>
      </c>
      <c r="B290" s="5" t="s">
        <v>14</v>
      </c>
      <c r="C290" s="5" t="s">
        <v>29</v>
      </c>
      <c r="D290" s="19">
        <v>200</v>
      </c>
      <c r="E290" s="5" t="s">
        <v>28</v>
      </c>
      <c r="F290" s="19">
        <v>49.8</v>
      </c>
      <c r="G290" s="19">
        <f>F290*1.05</f>
        <v>52.29</v>
      </c>
      <c r="H290" s="20"/>
      <c r="I290" s="21">
        <f>D290*H290</f>
        <v>0</v>
      </c>
    </row>
    <row r="291" spans="1:9" s="35" customFormat="1" ht="1.05" customHeight="1" x14ac:dyDescent="0.3">
      <c r="A291" s="6"/>
      <c r="B291" s="6"/>
      <c r="C291" s="6"/>
      <c r="D291" s="6"/>
      <c r="E291" s="6"/>
      <c r="F291" s="6"/>
      <c r="G291" s="6"/>
      <c r="H291" s="22"/>
      <c r="I291" s="6"/>
    </row>
    <row r="292" spans="1:9" s="35" customFormat="1" x14ac:dyDescent="0.3">
      <c r="A292" s="8" t="s">
        <v>188</v>
      </c>
      <c r="B292" s="8" t="s">
        <v>10</v>
      </c>
      <c r="C292" s="8" t="s">
        <v>31</v>
      </c>
      <c r="D292" s="25">
        <v>1</v>
      </c>
      <c r="E292" s="8" t="s">
        <v>11</v>
      </c>
      <c r="F292" s="25"/>
      <c r="G292" s="25"/>
      <c r="H292" s="26"/>
      <c r="I292" s="25">
        <f>SUM(I293:I302)</f>
        <v>0</v>
      </c>
    </row>
    <row r="293" spans="1:9" s="35" customFormat="1" ht="20.399999999999999" x14ac:dyDescent="0.3">
      <c r="A293" s="18" t="s">
        <v>32</v>
      </c>
      <c r="B293" s="5" t="s">
        <v>14</v>
      </c>
      <c r="C293" s="5" t="s">
        <v>34</v>
      </c>
      <c r="D293" s="19">
        <v>1.2</v>
      </c>
      <c r="E293" s="5" t="s">
        <v>33</v>
      </c>
      <c r="F293" s="19">
        <v>7.85</v>
      </c>
      <c r="G293" s="19">
        <f>F293*1.05</f>
        <v>8.24</v>
      </c>
      <c r="H293" s="20"/>
      <c r="I293" s="21">
        <f>D293*H293</f>
        <v>0</v>
      </c>
    </row>
    <row r="294" spans="1:9" s="35" customFormat="1" ht="20.399999999999999" x14ac:dyDescent="0.3">
      <c r="A294" s="18" t="s">
        <v>35</v>
      </c>
      <c r="B294" s="5" t="s">
        <v>14</v>
      </c>
      <c r="C294" s="5" t="s">
        <v>37</v>
      </c>
      <c r="D294" s="19">
        <v>217.4</v>
      </c>
      <c r="E294" s="5" t="s">
        <v>36</v>
      </c>
      <c r="F294" s="19">
        <v>19.32</v>
      </c>
      <c r="G294" s="19">
        <f t="shared" ref="G294:G302" si="44">F294*1.05</f>
        <v>20.29</v>
      </c>
      <c r="H294" s="20"/>
      <c r="I294" s="21">
        <f t="shared" ref="I294:I302" si="45">D294*H294</f>
        <v>0</v>
      </c>
    </row>
    <row r="295" spans="1:9" s="35" customFormat="1" ht="30.6" x14ac:dyDescent="0.3">
      <c r="A295" s="18" t="s">
        <v>38</v>
      </c>
      <c r="B295" s="5" t="s">
        <v>14</v>
      </c>
      <c r="C295" s="5" t="s">
        <v>39</v>
      </c>
      <c r="D295" s="19">
        <v>10.6</v>
      </c>
      <c r="E295" s="5" t="s">
        <v>28</v>
      </c>
      <c r="F295" s="19">
        <v>2.09</v>
      </c>
      <c r="G295" s="19">
        <f t="shared" si="44"/>
        <v>2.19</v>
      </c>
      <c r="H295" s="20"/>
      <c r="I295" s="21">
        <f t="shared" si="45"/>
        <v>0</v>
      </c>
    </row>
    <row r="296" spans="1:9" s="35" customFormat="1" ht="20.399999999999999" x14ac:dyDescent="0.3">
      <c r="A296" s="18" t="s">
        <v>40</v>
      </c>
      <c r="B296" s="5" t="s">
        <v>14</v>
      </c>
      <c r="C296" s="5" t="s">
        <v>41</v>
      </c>
      <c r="D296" s="19">
        <v>74.099999999999994</v>
      </c>
      <c r="E296" s="5" t="s">
        <v>36</v>
      </c>
      <c r="F296" s="19">
        <v>57.6</v>
      </c>
      <c r="G296" s="19">
        <f t="shared" si="44"/>
        <v>60.48</v>
      </c>
      <c r="H296" s="20"/>
      <c r="I296" s="21">
        <f t="shared" si="45"/>
        <v>0</v>
      </c>
    </row>
    <row r="297" spans="1:9" s="35" customFormat="1" x14ac:dyDescent="0.3">
      <c r="A297" s="18" t="s">
        <v>42</v>
      </c>
      <c r="B297" s="5" t="s">
        <v>14</v>
      </c>
      <c r="C297" s="5" t="s">
        <v>43</v>
      </c>
      <c r="D297" s="19">
        <v>201.9</v>
      </c>
      <c r="E297" s="5" t="s">
        <v>36</v>
      </c>
      <c r="F297" s="19">
        <v>28.7</v>
      </c>
      <c r="G297" s="19">
        <f t="shared" si="44"/>
        <v>30.14</v>
      </c>
      <c r="H297" s="20"/>
      <c r="I297" s="21">
        <f t="shared" si="45"/>
        <v>0</v>
      </c>
    </row>
    <row r="298" spans="1:9" s="35" customFormat="1" ht="20.399999999999999" x14ac:dyDescent="0.3">
      <c r="A298" s="18" t="s">
        <v>48</v>
      </c>
      <c r="B298" s="5" t="s">
        <v>14</v>
      </c>
      <c r="C298" s="5" t="s">
        <v>49</v>
      </c>
      <c r="D298" s="19">
        <v>201.9</v>
      </c>
      <c r="E298" s="5" t="s">
        <v>36</v>
      </c>
      <c r="F298" s="19">
        <v>106.11</v>
      </c>
      <c r="G298" s="19">
        <f t="shared" si="44"/>
        <v>111.42</v>
      </c>
      <c r="H298" s="20"/>
      <c r="I298" s="21">
        <f t="shared" si="45"/>
        <v>0</v>
      </c>
    </row>
    <row r="299" spans="1:9" s="35" customFormat="1" x14ac:dyDescent="0.3">
      <c r="A299" s="18" t="s">
        <v>44</v>
      </c>
      <c r="B299" s="5" t="s">
        <v>14</v>
      </c>
      <c r="C299" s="5" t="s">
        <v>45</v>
      </c>
      <c r="D299" s="19">
        <v>15</v>
      </c>
      <c r="E299" s="5" t="s">
        <v>15</v>
      </c>
      <c r="F299" s="19">
        <v>247.33</v>
      </c>
      <c r="G299" s="19">
        <f t="shared" si="44"/>
        <v>259.7</v>
      </c>
      <c r="H299" s="20"/>
      <c r="I299" s="21">
        <f t="shared" si="45"/>
        <v>0</v>
      </c>
    </row>
    <row r="300" spans="1:9" s="35" customFormat="1" ht="20.399999999999999" x14ac:dyDescent="0.3">
      <c r="A300" s="18" t="s">
        <v>46</v>
      </c>
      <c r="B300" s="5" t="s">
        <v>14</v>
      </c>
      <c r="C300" s="5" t="s">
        <v>47</v>
      </c>
      <c r="D300" s="19">
        <v>603</v>
      </c>
      <c r="E300" s="5" t="s">
        <v>36</v>
      </c>
      <c r="F300" s="19">
        <v>26.38</v>
      </c>
      <c r="G300" s="19">
        <f t="shared" si="44"/>
        <v>27.7</v>
      </c>
      <c r="H300" s="20"/>
      <c r="I300" s="21">
        <f t="shared" si="45"/>
        <v>0</v>
      </c>
    </row>
    <row r="301" spans="1:9" s="35" customFormat="1" x14ac:dyDescent="0.3">
      <c r="A301" s="18" t="s">
        <v>50</v>
      </c>
      <c r="B301" s="5" t="s">
        <v>14</v>
      </c>
      <c r="C301" s="5" t="s">
        <v>51</v>
      </c>
      <c r="D301" s="19">
        <v>603</v>
      </c>
      <c r="E301" s="5" t="s">
        <v>36</v>
      </c>
      <c r="F301" s="19">
        <v>13.23</v>
      </c>
      <c r="G301" s="19">
        <f t="shared" si="44"/>
        <v>13.89</v>
      </c>
      <c r="H301" s="20"/>
      <c r="I301" s="21">
        <f t="shared" si="45"/>
        <v>0</v>
      </c>
    </row>
    <row r="302" spans="1:9" s="35" customFormat="1" ht="20.399999999999999" x14ac:dyDescent="0.3">
      <c r="A302" s="18" t="s">
        <v>56</v>
      </c>
      <c r="B302" s="5" t="s">
        <v>14</v>
      </c>
      <c r="C302" s="5" t="s">
        <v>57</v>
      </c>
      <c r="D302" s="19">
        <v>51</v>
      </c>
      <c r="E302" s="5" t="s">
        <v>36</v>
      </c>
      <c r="F302" s="19">
        <v>12.77</v>
      </c>
      <c r="G302" s="19">
        <f t="shared" si="44"/>
        <v>13.41</v>
      </c>
      <c r="H302" s="20"/>
      <c r="I302" s="21">
        <f t="shared" si="45"/>
        <v>0</v>
      </c>
    </row>
    <row r="303" spans="1:9" s="35" customFormat="1" ht="1.05" customHeight="1" x14ac:dyDescent="0.3">
      <c r="A303" s="6"/>
      <c r="B303" s="6"/>
      <c r="C303" s="6"/>
      <c r="D303" s="6"/>
      <c r="E303" s="6"/>
      <c r="F303" s="6"/>
      <c r="G303" s="6"/>
      <c r="H303" s="22"/>
      <c r="I303" s="6"/>
    </row>
    <row r="304" spans="1:9" s="35" customFormat="1" x14ac:dyDescent="0.3">
      <c r="A304" s="8" t="s">
        <v>189</v>
      </c>
      <c r="B304" s="8" t="s">
        <v>10</v>
      </c>
      <c r="C304" s="8" t="s">
        <v>95</v>
      </c>
      <c r="D304" s="25">
        <v>1</v>
      </c>
      <c r="E304" s="8" t="s">
        <v>11</v>
      </c>
      <c r="F304" s="25"/>
      <c r="G304" s="25"/>
      <c r="H304" s="26"/>
      <c r="I304" s="25">
        <f>SUM(I305:I310)</f>
        <v>0</v>
      </c>
    </row>
    <row r="305" spans="1:9" s="35" customFormat="1" x14ac:dyDescent="0.3">
      <c r="A305" s="18" t="s">
        <v>96</v>
      </c>
      <c r="B305" s="5" t="s">
        <v>14</v>
      </c>
      <c r="C305" s="5" t="s">
        <v>97</v>
      </c>
      <c r="D305" s="19">
        <v>595</v>
      </c>
      <c r="E305" s="5" t="s">
        <v>28</v>
      </c>
      <c r="F305" s="19">
        <v>67.760000000000005</v>
      </c>
      <c r="G305" s="19">
        <f>F305*1.05</f>
        <v>71.150000000000006</v>
      </c>
      <c r="H305" s="20"/>
      <c r="I305" s="21">
        <f>D305*H305</f>
        <v>0</v>
      </c>
    </row>
    <row r="306" spans="1:9" s="35" customFormat="1" x14ac:dyDescent="0.3">
      <c r="A306" s="18" t="s">
        <v>98</v>
      </c>
      <c r="B306" s="5" t="s">
        <v>14</v>
      </c>
      <c r="C306" s="5" t="s">
        <v>99</v>
      </c>
      <c r="D306" s="19">
        <v>50</v>
      </c>
      <c r="E306" s="5" t="s">
        <v>28</v>
      </c>
      <c r="F306" s="19">
        <v>84.99</v>
      </c>
      <c r="G306" s="19">
        <f t="shared" ref="G306:G310" si="46">F306*1.05</f>
        <v>89.24</v>
      </c>
      <c r="H306" s="20"/>
      <c r="I306" s="21">
        <f t="shared" ref="I306:I310" si="47">D306*H306</f>
        <v>0</v>
      </c>
    </row>
    <row r="307" spans="1:9" s="35" customFormat="1" ht="20.399999999999999" x14ac:dyDescent="0.3">
      <c r="A307" s="18" t="s">
        <v>100</v>
      </c>
      <c r="B307" s="5" t="s">
        <v>14</v>
      </c>
      <c r="C307" s="5" t="s">
        <v>101</v>
      </c>
      <c r="D307" s="19">
        <v>1005</v>
      </c>
      <c r="E307" s="5" t="s">
        <v>28</v>
      </c>
      <c r="F307" s="19">
        <v>107.05</v>
      </c>
      <c r="G307" s="19">
        <f t="shared" si="46"/>
        <v>112.4</v>
      </c>
      <c r="H307" s="20"/>
      <c r="I307" s="21">
        <f t="shared" si="47"/>
        <v>0</v>
      </c>
    </row>
    <row r="308" spans="1:9" s="35" customFormat="1" ht="20.399999999999999" x14ac:dyDescent="0.3">
      <c r="A308" s="18" t="s">
        <v>102</v>
      </c>
      <c r="B308" s="5" t="s">
        <v>14</v>
      </c>
      <c r="C308" s="5" t="s">
        <v>103</v>
      </c>
      <c r="D308" s="19">
        <v>10</v>
      </c>
      <c r="E308" s="5" t="s">
        <v>28</v>
      </c>
      <c r="F308" s="19">
        <v>47.83</v>
      </c>
      <c r="G308" s="19">
        <f t="shared" si="46"/>
        <v>50.22</v>
      </c>
      <c r="H308" s="20"/>
      <c r="I308" s="21">
        <f t="shared" si="47"/>
        <v>0</v>
      </c>
    </row>
    <row r="309" spans="1:9" s="35" customFormat="1" ht="20.399999999999999" x14ac:dyDescent="0.3">
      <c r="A309" s="18" t="s">
        <v>104</v>
      </c>
      <c r="B309" s="5" t="s">
        <v>14</v>
      </c>
      <c r="C309" s="5" t="s">
        <v>105</v>
      </c>
      <c r="D309" s="19">
        <v>10</v>
      </c>
      <c r="E309" s="5" t="s">
        <v>28</v>
      </c>
      <c r="F309" s="19">
        <v>1054.5999999999999</v>
      </c>
      <c r="G309" s="19">
        <f t="shared" si="46"/>
        <v>1107.33</v>
      </c>
      <c r="H309" s="20"/>
      <c r="I309" s="21">
        <f t="shared" si="47"/>
        <v>0</v>
      </c>
    </row>
    <row r="310" spans="1:9" s="35" customFormat="1" ht="30.6" x14ac:dyDescent="0.3">
      <c r="A310" s="18" t="s">
        <v>108</v>
      </c>
      <c r="B310" s="5" t="s">
        <v>14</v>
      </c>
      <c r="C310" s="5" t="s">
        <v>109</v>
      </c>
      <c r="D310" s="19">
        <v>50</v>
      </c>
      <c r="E310" s="5" t="s">
        <v>28</v>
      </c>
      <c r="F310" s="19">
        <v>72.14</v>
      </c>
      <c r="G310" s="19">
        <f t="shared" si="46"/>
        <v>75.75</v>
      </c>
      <c r="H310" s="20"/>
      <c r="I310" s="21">
        <f t="shared" si="47"/>
        <v>0</v>
      </c>
    </row>
    <row r="311" spans="1:9" s="35" customFormat="1" ht="1.05" customHeight="1" x14ac:dyDescent="0.3">
      <c r="A311" s="6"/>
      <c r="B311" s="6"/>
      <c r="C311" s="6"/>
      <c r="D311" s="6"/>
      <c r="E311" s="6"/>
      <c r="F311" s="6"/>
      <c r="G311" s="6"/>
      <c r="H311" s="22"/>
      <c r="I311" s="6"/>
    </row>
    <row r="312" spans="1:9" s="35" customFormat="1" x14ac:dyDescent="0.3">
      <c r="A312" s="8" t="s">
        <v>190</v>
      </c>
      <c r="B312" s="8" t="s">
        <v>10</v>
      </c>
      <c r="C312" s="8" t="s">
        <v>63</v>
      </c>
      <c r="D312" s="25">
        <v>1</v>
      </c>
      <c r="E312" s="8" t="s">
        <v>11</v>
      </c>
      <c r="F312" s="25"/>
      <c r="G312" s="25"/>
      <c r="H312" s="26"/>
      <c r="I312" s="25">
        <f>SUM(I313:I317)</f>
        <v>0</v>
      </c>
    </row>
    <row r="313" spans="1:9" s="35" customFormat="1" x14ac:dyDescent="0.3">
      <c r="A313" s="18" t="s">
        <v>74</v>
      </c>
      <c r="B313" s="5" t="s">
        <v>14</v>
      </c>
      <c r="C313" s="5" t="s">
        <v>75</v>
      </c>
      <c r="D313" s="19">
        <v>2</v>
      </c>
      <c r="E313" s="5" t="s">
        <v>15</v>
      </c>
      <c r="F313" s="19">
        <v>7797.9</v>
      </c>
      <c r="G313" s="19">
        <f>F313*1.05</f>
        <v>8187.8</v>
      </c>
      <c r="H313" s="20"/>
      <c r="I313" s="21">
        <f>D313*H313</f>
        <v>0</v>
      </c>
    </row>
    <row r="314" spans="1:9" s="35" customFormat="1" ht="20.399999999999999" x14ac:dyDescent="0.3">
      <c r="A314" s="18" t="s">
        <v>76</v>
      </c>
      <c r="B314" s="5" t="s">
        <v>14</v>
      </c>
      <c r="C314" s="5" t="s">
        <v>77</v>
      </c>
      <c r="D314" s="19">
        <v>1</v>
      </c>
      <c r="E314" s="5" t="s">
        <v>15</v>
      </c>
      <c r="F314" s="19">
        <v>23795.200000000001</v>
      </c>
      <c r="G314" s="19">
        <f t="shared" ref="G314:G317" si="48">F314*1.05</f>
        <v>24984.959999999999</v>
      </c>
      <c r="H314" s="20"/>
      <c r="I314" s="21">
        <f t="shared" ref="I314:I317" si="49">D314*H314</f>
        <v>0</v>
      </c>
    </row>
    <row r="315" spans="1:9" s="35" customFormat="1" ht="20.399999999999999" x14ac:dyDescent="0.3">
      <c r="A315" s="18" t="s">
        <v>78</v>
      </c>
      <c r="B315" s="5" t="s">
        <v>14</v>
      </c>
      <c r="C315" s="5" t="s">
        <v>79</v>
      </c>
      <c r="D315" s="19">
        <v>1</v>
      </c>
      <c r="E315" s="5" t="s">
        <v>15</v>
      </c>
      <c r="F315" s="19">
        <v>99.4</v>
      </c>
      <c r="G315" s="19">
        <f t="shared" si="48"/>
        <v>104.37</v>
      </c>
      <c r="H315" s="20"/>
      <c r="I315" s="21">
        <f t="shared" si="49"/>
        <v>0</v>
      </c>
    </row>
    <row r="316" spans="1:9" s="35" customFormat="1" x14ac:dyDescent="0.3">
      <c r="A316" s="18" t="s">
        <v>84</v>
      </c>
      <c r="B316" s="5" t="s">
        <v>14</v>
      </c>
      <c r="C316" s="5" t="s">
        <v>85</v>
      </c>
      <c r="D316" s="19">
        <v>3</v>
      </c>
      <c r="E316" s="5" t="s">
        <v>15</v>
      </c>
      <c r="F316" s="19">
        <v>1165.6500000000001</v>
      </c>
      <c r="G316" s="19">
        <f t="shared" si="48"/>
        <v>1223.93</v>
      </c>
      <c r="H316" s="20"/>
      <c r="I316" s="21">
        <f t="shared" si="49"/>
        <v>0</v>
      </c>
    </row>
    <row r="317" spans="1:9" s="35" customFormat="1" ht="20.399999999999999" x14ac:dyDescent="0.3">
      <c r="A317" s="18" t="s">
        <v>86</v>
      </c>
      <c r="B317" s="5" t="s">
        <v>14</v>
      </c>
      <c r="C317" s="5" t="s">
        <v>87</v>
      </c>
      <c r="D317" s="19">
        <v>1</v>
      </c>
      <c r="E317" s="5" t="s">
        <v>15</v>
      </c>
      <c r="F317" s="19">
        <v>6755.79</v>
      </c>
      <c r="G317" s="19">
        <f t="shared" si="48"/>
        <v>7093.58</v>
      </c>
      <c r="H317" s="20"/>
      <c r="I317" s="21">
        <f t="shared" si="49"/>
        <v>0</v>
      </c>
    </row>
    <row r="318" spans="1:9" s="35" customFormat="1" ht="1.05" customHeight="1" x14ac:dyDescent="0.3">
      <c r="A318" s="6"/>
      <c r="B318" s="6"/>
      <c r="C318" s="6"/>
      <c r="D318" s="6"/>
      <c r="E318" s="6"/>
      <c r="F318" s="6"/>
      <c r="G318" s="6"/>
      <c r="H318" s="22"/>
      <c r="I318" s="6"/>
    </row>
    <row r="319" spans="1:9" s="35" customFormat="1" x14ac:dyDescent="0.3">
      <c r="A319" s="8" t="s">
        <v>191</v>
      </c>
      <c r="B319" s="8" t="s">
        <v>10</v>
      </c>
      <c r="C319" s="8" t="s">
        <v>111</v>
      </c>
      <c r="D319" s="25">
        <v>1</v>
      </c>
      <c r="E319" s="8" t="s">
        <v>11</v>
      </c>
      <c r="F319" s="25"/>
      <c r="G319" s="25"/>
      <c r="H319" s="26"/>
      <c r="I319" s="25">
        <f>SUM(I320:I327)</f>
        <v>0</v>
      </c>
    </row>
    <row r="320" spans="1:9" s="35" customFormat="1" ht="20.399999999999999" x14ac:dyDescent="0.3">
      <c r="A320" s="18" t="s">
        <v>112</v>
      </c>
      <c r="B320" s="5" t="s">
        <v>14</v>
      </c>
      <c r="C320" s="5" t="s">
        <v>113</v>
      </c>
      <c r="D320" s="19">
        <v>1</v>
      </c>
      <c r="E320" s="5" t="s">
        <v>15</v>
      </c>
      <c r="F320" s="19">
        <v>12220.53</v>
      </c>
      <c r="G320" s="19">
        <f>F320*1.05</f>
        <v>12831.56</v>
      </c>
      <c r="H320" s="20"/>
      <c r="I320" s="21">
        <f>D320*H320</f>
        <v>0</v>
      </c>
    </row>
    <row r="321" spans="1:9" s="35" customFormat="1" ht="20.399999999999999" x14ac:dyDescent="0.3">
      <c r="A321" s="18" t="s">
        <v>114</v>
      </c>
      <c r="B321" s="5" t="s">
        <v>14</v>
      </c>
      <c r="C321" s="5" t="s">
        <v>115</v>
      </c>
      <c r="D321" s="19">
        <v>1</v>
      </c>
      <c r="E321" s="5" t="s">
        <v>15</v>
      </c>
      <c r="F321" s="19">
        <v>2907</v>
      </c>
      <c r="G321" s="19">
        <f t="shared" ref="G321:G327" si="50">F321*1.05</f>
        <v>3052.35</v>
      </c>
      <c r="H321" s="20"/>
      <c r="I321" s="21">
        <f t="shared" ref="I321:I327" si="51">D321*H321</f>
        <v>0</v>
      </c>
    </row>
    <row r="322" spans="1:9" s="35" customFormat="1" x14ac:dyDescent="0.3">
      <c r="A322" s="18" t="s">
        <v>116</v>
      </c>
      <c r="B322" s="5" t="s">
        <v>14</v>
      </c>
      <c r="C322" s="5" t="s">
        <v>117</v>
      </c>
      <c r="D322" s="19">
        <v>1</v>
      </c>
      <c r="E322" s="5" t="s">
        <v>15</v>
      </c>
      <c r="F322" s="19">
        <v>14405.36</v>
      </c>
      <c r="G322" s="19">
        <f t="shared" si="50"/>
        <v>15125.63</v>
      </c>
      <c r="H322" s="20"/>
      <c r="I322" s="21">
        <f t="shared" si="51"/>
        <v>0</v>
      </c>
    </row>
    <row r="323" spans="1:9" s="35" customFormat="1" ht="30.6" x14ac:dyDescent="0.3">
      <c r="A323" s="18" t="s">
        <v>118</v>
      </c>
      <c r="B323" s="5" t="s">
        <v>14</v>
      </c>
      <c r="C323" s="5" t="s">
        <v>119</v>
      </c>
      <c r="D323" s="19">
        <v>1</v>
      </c>
      <c r="E323" s="5" t="s">
        <v>15</v>
      </c>
      <c r="F323" s="19">
        <v>8322.0300000000007</v>
      </c>
      <c r="G323" s="19">
        <f t="shared" si="50"/>
        <v>8738.1299999999992</v>
      </c>
      <c r="H323" s="20"/>
      <c r="I323" s="21">
        <f t="shared" si="51"/>
        <v>0</v>
      </c>
    </row>
    <row r="324" spans="1:9" s="35" customFormat="1" ht="20.399999999999999" x14ac:dyDescent="0.3">
      <c r="A324" s="18" t="s">
        <v>120</v>
      </c>
      <c r="B324" s="5" t="s">
        <v>14</v>
      </c>
      <c r="C324" s="5" t="s">
        <v>121</v>
      </c>
      <c r="D324" s="19">
        <v>1</v>
      </c>
      <c r="E324" s="5" t="s">
        <v>15</v>
      </c>
      <c r="F324" s="19">
        <v>18629.36</v>
      </c>
      <c r="G324" s="19">
        <f t="shared" si="50"/>
        <v>19560.830000000002</v>
      </c>
      <c r="H324" s="20"/>
      <c r="I324" s="21">
        <f t="shared" si="51"/>
        <v>0</v>
      </c>
    </row>
    <row r="325" spans="1:9" s="35" customFormat="1" ht="20.399999999999999" x14ac:dyDescent="0.3">
      <c r="A325" s="18" t="s">
        <v>122</v>
      </c>
      <c r="B325" s="5" t="s">
        <v>14</v>
      </c>
      <c r="C325" s="5" t="s">
        <v>123</v>
      </c>
      <c r="D325" s="19">
        <v>100</v>
      </c>
      <c r="E325" s="5" t="s">
        <v>28</v>
      </c>
      <c r="F325" s="19">
        <v>1.81</v>
      </c>
      <c r="G325" s="19">
        <f t="shared" si="50"/>
        <v>1.9</v>
      </c>
      <c r="H325" s="20"/>
      <c r="I325" s="21">
        <f t="shared" si="51"/>
        <v>0</v>
      </c>
    </row>
    <row r="326" spans="1:9" s="35" customFormat="1" x14ac:dyDescent="0.3">
      <c r="A326" s="18" t="s">
        <v>124</v>
      </c>
      <c r="B326" s="5" t="s">
        <v>14</v>
      </c>
      <c r="C326" s="5" t="s">
        <v>125</v>
      </c>
      <c r="D326" s="19">
        <v>1</v>
      </c>
      <c r="E326" s="5" t="s">
        <v>15</v>
      </c>
      <c r="F326" s="19">
        <v>61.29</v>
      </c>
      <c r="G326" s="19">
        <f t="shared" si="50"/>
        <v>64.349999999999994</v>
      </c>
      <c r="H326" s="20"/>
      <c r="I326" s="21">
        <f t="shared" si="51"/>
        <v>0</v>
      </c>
    </row>
    <row r="327" spans="1:9" s="35" customFormat="1" x14ac:dyDescent="0.3">
      <c r="A327" s="18" t="s">
        <v>126</v>
      </c>
      <c r="B327" s="5" t="s">
        <v>14</v>
      </c>
      <c r="C327" s="5" t="s">
        <v>127</v>
      </c>
      <c r="D327" s="19">
        <v>200</v>
      </c>
      <c r="E327" s="5" t="s">
        <v>28</v>
      </c>
      <c r="F327" s="19">
        <v>3.79</v>
      </c>
      <c r="G327" s="19">
        <f t="shared" si="50"/>
        <v>3.98</v>
      </c>
      <c r="H327" s="20"/>
      <c r="I327" s="21">
        <f t="shared" si="51"/>
        <v>0</v>
      </c>
    </row>
    <row r="328" spans="1:9" s="35" customFormat="1" ht="1.05" customHeight="1" x14ac:dyDescent="0.3">
      <c r="A328" s="6"/>
      <c r="B328" s="6"/>
      <c r="C328" s="6"/>
      <c r="D328" s="6"/>
      <c r="E328" s="6"/>
      <c r="F328" s="6"/>
      <c r="G328" s="6"/>
      <c r="H328" s="22"/>
      <c r="I328" s="6"/>
    </row>
    <row r="329" spans="1:9" s="35" customFormat="1" x14ac:dyDescent="0.3">
      <c r="A329" s="8" t="s">
        <v>192</v>
      </c>
      <c r="B329" s="8" t="s">
        <v>10</v>
      </c>
      <c r="C329" s="8" t="s">
        <v>129</v>
      </c>
      <c r="D329" s="25">
        <v>1</v>
      </c>
      <c r="E329" s="8" t="s">
        <v>11</v>
      </c>
      <c r="F329" s="25"/>
      <c r="G329" s="25"/>
      <c r="H329" s="26"/>
      <c r="I329" s="25">
        <f>SUM(I330:I332)</f>
        <v>0</v>
      </c>
    </row>
    <row r="330" spans="1:9" s="35" customFormat="1" ht="30.6" x14ac:dyDescent="0.3">
      <c r="A330" s="18" t="s">
        <v>130</v>
      </c>
      <c r="B330" s="5" t="s">
        <v>14</v>
      </c>
      <c r="C330" s="5" t="s">
        <v>131</v>
      </c>
      <c r="D330" s="19">
        <v>2</v>
      </c>
      <c r="E330" s="5" t="s">
        <v>15</v>
      </c>
      <c r="F330" s="19">
        <v>701.64</v>
      </c>
      <c r="G330" s="19">
        <f>F330*1.05</f>
        <v>736.72</v>
      </c>
      <c r="H330" s="20"/>
      <c r="I330" s="21">
        <f>D330*H330</f>
        <v>0</v>
      </c>
    </row>
    <row r="331" spans="1:9" s="35" customFormat="1" ht="20.399999999999999" x14ac:dyDescent="0.3">
      <c r="A331" s="18" t="s">
        <v>132</v>
      </c>
      <c r="B331" s="5" t="s">
        <v>14</v>
      </c>
      <c r="C331" s="5" t="s">
        <v>133</v>
      </c>
      <c r="D331" s="19">
        <v>1</v>
      </c>
      <c r="E331" s="5" t="s">
        <v>15</v>
      </c>
      <c r="F331" s="19">
        <v>2352</v>
      </c>
      <c r="G331" s="19">
        <f t="shared" ref="G331:G332" si="52">F331*1.05</f>
        <v>2469.6</v>
      </c>
      <c r="H331" s="20"/>
      <c r="I331" s="21">
        <f t="shared" ref="I331:I332" si="53">D331*H331</f>
        <v>0</v>
      </c>
    </row>
    <row r="332" spans="1:9" s="35" customFormat="1" ht="20.399999999999999" x14ac:dyDescent="0.3">
      <c r="A332" s="18" t="s">
        <v>134</v>
      </c>
      <c r="B332" s="5" t="s">
        <v>14</v>
      </c>
      <c r="C332" s="5" t="s">
        <v>135</v>
      </c>
      <c r="D332" s="19">
        <v>1</v>
      </c>
      <c r="E332" s="5" t="s">
        <v>15</v>
      </c>
      <c r="F332" s="19">
        <v>398.4</v>
      </c>
      <c r="G332" s="19">
        <f t="shared" si="52"/>
        <v>418.32</v>
      </c>
      <c r="H332" s="20"/>
      <c r="I332" s="21">
        <f t="shared" si="53"/>
        <v>0</v>
      </c>
    </row>
    <row r="333" spans="1:9" s="35" customFormat="1" ht="1.05" customHeight="1" x14ac:dyDescent="0.3">
      <c r="A333" s="6"/>
      <c r="B333" s="6"/>
      <c r="C333" s="6"/>
      <c r="D333" s="6"/>
      <c r="E333" s="6"/>
      <c r="F333" s="6"/>
      <c r="G333" s="6"/>
      <c r="H333" s="22"/>
      <c r="I333" s="6"/>
    </row>
    <row r="334" spans="1:9" s="35" customFormat="1" x14ac:dyDescent="0.3">
      <c r="A334" s="8" t="s">
        <v>193</v>
      </c>
      <c r="B334" s="8" t="s">
        <v>10</v>
      </c>
      <c r="C334" s="8" t="s">
        <v>137</v>
      </c>
      <c r="D334" s="25">
        <v>1</v>
      </c>
      <c r="E334" s="8" t="s">
        <v>11</v>
      </c>
      <c r="F334" s="25"/>
      <c r="G334" s="25"/>
      <c r="H334" s="26"/>
      <c r="I334" s="25">
        <f>SUM(I335:I336)</f>
        <v>0</v>
      </c>
    </row>
    <row r="335" spans="1:9" s="35" customFormat="1" x14ac:dyDescent="0.3">
      <c r="A335" s="18" t="s">
        <v>138</v>
      </c>
      <c r="B335" s="5" t="s">
        <v>14</v>
      </c>
      <c r="C335" s="5" t="s">
        <v>139</v>
      </c>
      <c r="D335" s="19">
        <v>1</v>
      </c>
      <c r="E335" s="5" t="s">
        <v>15</v>
      </c>
      <c r="F335" s="19">
        <v>3697.9</v>
      </c>
      <c r="G335" s="19">
        <f>F335*1.05</f>
        <v>3882.8</v>
      </c>
      <c r="H335" s="20"/>
      <c r="I335" s="21">
        <f>D335*H335</f>
        <v>0</v>
      </c>
    </row>
    <row r="336" spans="1:9" s="35" customFormat="1" ht="20.399999999999999" x14ac:dyDescent="0.3">
      <c r="A336" s="18" t="s">
        <v>140</v>
      </c>
      <c r="B336" s="5" t="s">
        <v>14</v>
      </c>
      <c r="C336" s="5" t="s">
        <v>141</v>
      </c>
      <c r="D336" s="19">
        <v>1</v>
      </c>
      <c r="E336" s="5" t="s">
        <v>15</v>
      </c>
      <c r="F336" s="19">
        <v>2817.56</v>
      </c>
      <c r="G336" s="19">
        <f>F336*1.05</f>
        <v>2958.44</v>
      </c>
      <c r="H336" s="20"/>
      <c r="I336" s="21">
        <f>D336*H336</f>
        <v>0</v>
      </c>
    </row>
    <row r="337" spans="1:9" s="35" customFormat="1" ht="1.05" customHeight="1" x14ac:dyDescent="0.3">
      <c r="A337" s="6"/>
      <c r="B337" s="6"/>
      <c r="C337" s="6"/>
      <c r="D337" s="6"/>
      <c r="E337" s="6"/>
      <c r="F337" s="6"/>
      <c r="G337" s="6"/>
      <c r="H337" s="22"/>
      <c r="I337" s="6"/>
    </row>
    <row r="338" spans="1:9" s="35" customFormat="1" x14ac:dyDescent="0.3">
      <c r="A338" s="7" t="s">
        <v>194</v>
      </c>
      <c r="B338" s="7" t="s">
        <v>10</v>
      </c>
      <c r="C338" s="7" t="s">
        <v>195</v>
      </c>
      <c r="D338" s="23">
        <v>1</v>
      </c>
      <c r="E338" s="7" t="s">
        <v>11</v>
      </c>
      <c r="F338" s="23"/>
      <c r="G338" s="23"/>
      <c r="H338" s="24"/>
      <c r="I338" s="23">
        <f>SUM(I339,I342,I353,I358,I363,I373,I378)</f>
        <v>0</v>
      </c>
    </row>
    <row r="339" spans="1:9" s="35" customFormat="1" x14ac:dyDescent="0.3">
      <c r="A339" s="8" t="s">
        <v>196</v>
      </c>
      <c r="B339" s="8" t="s">
        <v>10</v>
      </c>
      <c r="C339" s="8" t="s">
        <v>24</v>
      </c>
      <c r="D339" s="25">
        <v>1</v>
      </c>
      <c r="E339" s="8" t="s">
        <v>11</v>
      </c>
      <c r="F339" s="25"/>
      <c r="G339" s="25"/>
      <c r="H339" s="26"/>
      <c r="I339" s="25">
        <f>I340</f>
        <v>0</v>
      </c>
    </row>
    <row r="340" spans="1:9" s="35" customFormat="1" x14ac:dyDescent="0.3">
      <c r="A340" s="18" t="s">
        <v>27</v>
      </c>
      <c r="B340" s="5" t="s">
        <v>14</v>
      </c>
      <c r="C340" s="5" t="s">
        <v>29</v>
      </c>
      <c r="D340" s="19">
        <v>100</v>
      </c>
      <c r="E340" s="5" t="s">
        <v>28</v>
      </c>
      <c r="F340" s="19">
        <v>49.8</v>
      </c>
      <c r="G340" s="19">
        <f>F340*1.05</f>
        <v>52.29</v>
      </c>
      <c r="H340" s="20"/>
      <c r="I340" s="21">
        <f>D340*H340</f>
        <v>0</v>
      </c>
    </row>
    <row r="341" spans="1:9" s="35" customFormat="1" ht="1.05" customHeight="1" x14ac:dyDescent="0.3">
      <c r="A341" s="6"/>
      <c r="B341" s="6"/>
      <c r="C341" s="6"/>
      <c r="D341" s="6"/>
      <c r="E341" s="6"/>
      <c r="F341" s="6"/>
      <c r="G341" s="6"/>
      <c r="H341" s="22"/>
      <c r="I341" s="6"/>
    </row>
    <row r="342" spans="1:9" s="35" customFormat="1" x14ac:dyDescent="0.3">
      <c r="A342" s="8" t="s">
        <v>197</v>
      </c>
      <c r="B342" s="8" t="s">
        <v>10</v>
      </c>
      <c r="C342" s="8" t="s">
        <v>31</v>
      </c>
      <c r="D342" s="25">
        <v>1</v>
      </c>
      <c r="E342" s="8" t="s">
        <v>11</v>
      </c>
      <c r="F342" s="25"/>
      <c r="G342" s="25"/>
      <c r="H342" s="26"/>
      <c r="I342" s="25">
        <f>SUM(I343:I351)</f>
        <v>0</v>
      </c>
    </row>
    <row r="343" spans="1:9" s="35" customFormat="1" ht="20.399999999999999" x14ac:dyDescent="0.3">
      <c r="A343" s="18" t="s">
        <v>32</v>
      </c>
      <c r="B343" s="5" t="s">
        <v>14</v>
      </c>
      <c r="C343" s="5" t="s">
        <v>34</v>
      </c>
      <c r="D343" s="19">
        <v>0.6</v>
      </c>
      <c r="E343" s="5" t="s">
        <v>33</v>
      </c>
      <c r="F343" s="19">
        <v>7.85</v>
      </c>
      <c r="G343" s="19">
        <f>F343*1.05</f>
        <v>8.24</v>
      </c>
      <c r="H343" s="20"/>
      <c r="I343" s="21">
        <f>D343*H343</f>
        <v>0</v>
      </c>
    </row>
    <row r="344" spans="1:9" s="35" customFormat="1" ht="20.399999999999999" x14ac:dyDescent="0.3">
      <c r="A344" s="18" t="s">
        <v>35</v>
      </c>
      <c r="B344" s="5" t="s">
        <v>14</v>
      </c>
      <c r="C344" s="5" t="s">
        <v>37</v>
      </c>
      <c r="D344" s="19">
        <v>18.899999999999999</v>
      </c>
      <c r="E344" s="5" t="s">
        <v>36</v>
      </c>
      <c r="F344" s="19">
        <v>19.32</v>
      </c>
      <c r="G344" s="19">
        <f t="shared" ref="G344:G351" si="54">F344*1.05</f>
        <v>20.29</v>
      </c>
      <c r="H344" s="20"/>
      <c r="I344" s="21">
        <f t="shared" ref="I344:I351" si="55">D344*H344</f>
        <v>0</v>
      </c>
    </row>
    <row r="345" spans="1:9" s="35" customFormat="1" ht="30.6" x14ac:dyDescent="0.3">
      <c r="A345" s="18" t="s">
        <v>38</v>
      </c>
      <c r="B345" s="5" t="s">
        <v>14</v>
      </c>
      <c r="C345" s="5" t="s">
        <v>39</v>
      </c>
      <c r="D345" s="19">
        <v>0.6</v>
      </c>
      <c r="E345" s="5" t="s">
        <v>28</v>
      </c>
      <c r="F345" s="19">
        <v>2.09</v>
      </c>
      <c r="G345" s="19">
        <f t="shared" si="54"/>
        <v>2.19</v>
      </c>
      <c r="H345" s="20"/>
      <c r="I345" s="21">
        <f t="shared" si="55"/>
        <v>0</v>
      </c>
    </row>
    <row r="346" spans="1:9" s="35" customFormat="1" x14ac:dyDescent="0.3">
      <c r="A346" s="18" t="s">
        <v>42</v>
      </c>
      <c r="B346" s="5" t="s">
        <v>14</v>
      </c>
      <c r="C346" s="5" t="s">
        <v>43</v>
      </c>
      <c r="D346" s="19">
        <v>18.899999999999999</v>
      </c>
      <c r="E346" s="5" t="s">
        <v>36</v>
      </c>
      <c r="F346" s="19">
        <v>28.7</v>
      </c>
      <c r="G346" s="19">
        <f t="shared" si="54"/>
        <v>30.14</v>
      </c>
      <c r="H346" s="20"/>
      <c r="I346" s="21">
        <f t="shared" si="55"/>
        <v>0</v>
      </c>
    </row>
    <row r="347" spans="1:9" s="35" customFormat="1" x14ac:dyDescent="0.3">
      <c r="A347" s="18" t="s">
        <v>44</v>
      </c>
      <c r="B347" s="5" t="s">
        <v>14</v>
      </c>
      <c r="C347" s="5" t="s">
        <v>45</v>
      </c>
      <c r="D347" s="19">
        <v>4</v>
      </c>
      <c r="E347" s="5" t="s">
        <v>15</v>
      </c>
      <c r="F347" s="19">
        <v>247.33</v>
      </c>
      <c r="G347" s="19">
        <f t="shared" si="54"/>
        <v>259.7</v>
      </c>
      <c r="H347" s="20"/>
      <c r="I347" s="21">
        <f t="shared" si="55"/>
        <v>0</v>
      </c>
    </row>
    <row r="348" spans="1:9" s="35" customFormat="1" ht="20.399999999999999" x14ac:dyDescent="0.3">
      <c r="A348" s="18" t="s">
        <v>46</v>
      </c>
      <c r="B348" s="5" t="s">
        <v>14</v>
      </c>
      <c r="C348" s="5" t="s">
        <v>47</v>
      </c>
      <c r="D348" s="19">
        <v>63</v>
      </c>
      <c r="E348" s="5" t="s">
        <v>36</v>
      </c>
      <c r="F348" s="19">
        <v>26.38</v>
      </c>
      <c r="G348" s="19">
        <f t="shared" si="54"/>
        <v>27.7</v>
      </c>
      <c r="H348" s="20"/>
      <c r="I348" s="21">
        <f t="shared" si="55"/>
        <v>0</v>
      </c>
    </row>
    <row r="349" spans="1:9" s="35" customFormat="1" ht="20.399999999999999" x14ac:dyDescent="0.3">
      <c r="A349" s="18" t="s">
        <v>48</v>
      </c>
      <c r="B349" s="5" t="s">
        <v>14</v>
      </c>
      <c r="C349" s="5" t="s">
        <v>49</v>
      </c>
      <c r="D349" s="19">
        <v>63</v>
      </c>
      <c r="E349" s="5" t="s">
        <v>36</v>
      </c>
      <c r="F349" s="19">
        <v>106.11</v>
      </c>
      <c r="G349" s="19">
        <f t="shared" si="54"/>
        <v>111.42</v>
      </c>
      <c r="H349" s="20"/>
      <c r="I349" s="21">
        <f t="shared" si="55"/>
        <v>0</v>
      </c>
    </row>
    <row r="350" spans="1:9" s="35" customFormat="1" x14ac:dyDescent="0.3">
      <c r="A350" s="18" t="s">
        <v>50</v>
      </c>
      <c r="B350" s="5" t="s">
        <v>14</v>
      </c>
      <c r="C350" s="5" t="s">
        <v>51</v>
      </c>
      <c r="D350" s="19">
        <v>63</v>
      </c>
      <c r="E350" s="5" t="s">
        <v>36</v>
      </c>
      <c r="F350" s="19">
        <v>13.23</v>
      </c>
      <c r="G350" s="19">
        <f t="shared" si="54"/>
        <v>13.89</v>
      </c>
      <c r="H350" s="20"/>
      <c r="I350" s="21">
        <f t="shared" si="55"/>
        <v>0</v>
      </c>
    </row>
    <row r="351" spans="1:9" s="35" customFormat="1" ht="20.399999999999999" x14ac:dyDescent="0.3">
      <c r="A351" s="18" t="s">
        <v>56</v>
      </c>
      <c r="B351" s="5" t="s">
        <v>14</v>
      </c>
      <c r="C351" s="5" t="s">
        <v>57</v>
      </c>
      <c r="D351" s="19">
        <v>3.2</v>
      </c>
      <c r="E351" s="5" t="s">
        <v>36</v>
      </c>
      <c r="F351" s="19">
        <v>12.77</v>
      </c>
      <c r="G351" s="19">
        <f t="shared" si="54"/>
        <v>13.41</v>
      </c>
      <c r="H351" s="20"/>
      <c r="I351" s="21">
        <f t="shared" si="55"/>
        <v>0</v>
      </c>
    </row>
    <row r="352" spans="1:9" s="35" customFormat="1" ht="1.05" customHeight="1" x14ac:dyDescent="0.3">
      <c r="A352" s="6"/>
      <c r="B352" s="6"/>
      <c r="C352" s="6"/>
      <c r="D352" s="6"/>
      <c r="E352" s="6"/>
      <c r="F352" s="6"/>
      <c r="G352" s="6"/>
      <c r="H352" s="22"/>
      <c r="I352" s="6"/>
    </row>
    <row r="353" spans="1:9" s="35" customFormat="1" x14ac:dyDescent="0.3">
      <c r="A353" s="8" t="s">
        <v>198</v>
      </c>
      <c r="B353" s="8" t="s">
        <v>10</v>
      </c>
      <c r="C353" s="8" t="s">
        <v>95</v>
      </c>
      <c r="D353" s="25">
        <v>1</v>
      </c>
      <c r="E353" s="8" t="s">
        <v>11</v>
      </c>
      <c r="F353" s="25"/>
      <c r="G353" s="25"/>
      <c r="H353" s="26"/>
      <c r="I353" s="25">
        <f>SUM(I354:I356)</f>
        <v>0</v>
      </c>
    </row>
    <row r="354" spans="1:9" s="35" customFormat="1" x14ac:dyDescent="0.3">
      <c r="A354" s="18" t="s">
        <v>96</v>
      </c>
      <c r="B354" s="5" t="s">
        <v>14</v>
      </c>
      <c r="C354" s="5" t="s">
        <v>97</v>
      </c>
      <c r="D354" s="19">
        <v>105</v>
      </c>
      <c r="E354" s="5" t="s">
        <v>28</v>
      </c>
      <c r="F354" s="19">
        <v>67.760000000000005</v>
      </c>
      <c r="G354" s="19">
        <f>F354*1.05</f>
        <v>71.150000000000006</v>
      </c>
      <c r="H354" s="20"/>
      <c r="I354" s="21">
        <f>D354*H354</f>
        <v>0</v>
      </c>
    </row>
    <row r="355" spans="1:9" s="35" customFormat="1" x14ac:dyDescent="0.3">
      <c r="A355" s="18" t="s">
        <v>98</v>
      </c>
      <c r="B355" s="5" t="s">
        <v>14</v>
      </c>
      <c r="C355" s="5" t="s">
        <v>99</v>
      </c>
      <c r="D355" s="19">
        <v>50</v>
      </c>
      <c r="E355" s="5" t="s">
        <v>28</v>
      </c>
      <c r="F355" s="19">
        <v>84.99</v>
      </c>
      <c r="G355" s="19">
        <f t="shared" ref="G355:G356" si="56">F355*1.05</f>
        <v>89.24</v>
      </c>
      <c r="H355" s="20"/>
      <c r="I355" s="21">
        <f t="shared" ref="I355:I356" si="57">D355*H355</f>
        <v>0</v>
      </c>
    </row>
    <row r="356" spans="1:9" s="35" customFormat="1" ht="20.399999999999999" x14ac:dyDescent="0.3">
      <c r="A356" s="18" t="s">
        <v>100</v>
      </c>
      <c r="B356" s="5" t="s">
        <v>14</v>
      </c>
      <c r="C356" s="5" t="s">
        <v>101</v>
      </c>
      <c r="D356" s="19">
        <v>72</v>
      </c>
      <c r="E356" s="5" t="s">
        <v>28</v>
      </c>
      <c r="F356" s="19">
        <v>107.05</v>
      </c>
      <c r="G356" s="19">
        <f t="shared" si="56"/>
        <v>112.4</v>
      </c>
      <c r="H356" s="20"/>
      <c r="I356" s="21">
        <f t="shared" si="57"/>
        <v>0</v>
      </c>
    </row>
    <row r="357" spans="1:9" s="35" customFormat="1" ht="1.05" customHeight="1" x14ac:dyDescent="0.3">
      <c r="A357" s="6"/>
      <c r="B357" s="6"/>
      <c r="C357" s="6"/>
      <c r="D357" s="6"/>
      <c r="E357" s="6"/>
      <c r="F357" s="6"/>
      <c r="G357" s="6"/>
      <c r="H357" s="22"/>
      <c r="I357" s="6"/>
    </row>
    <row r="358" spans="1:9" s="35" customFormat="1" x14ac:dyDescent="0.3">
      <c r="A358" s="8" t="s">
        <v>199</v>
      </c>
      <c r="B358" s="8" t="s">
        <v>10</v>
      </c>
      <c r="C358" s="8" t="s">
        <v>63</v>
      </c>
      <c r="D358" s="25">
        <v>1</v>
      </c>
      <c r="E358" s="8" t="s">
        <v>11</v>
      </c>
      <c r="F358" s="25"/>
      <c r="G358" s="25"/>
      <c r="H358" s="26"/>
      <c r="I358" s="25">
        <f>SUM(I359:I361)</f>
        <v>0</v>
      </c>
    </row>
    <row r="359" spans="1:9" s="35" customFormat="1" ht="20.399999999999999" x14ac:dyDescent="0.3">
      <c r="A359" s="18" t="s">
        <v>78</v>
      </c>
      <c r="B359" s="5" t="s">
        <v>14</v>
      </c>
      <c r="C359" s="5" t="s">
        <v>79</v>
      </c>
      <c r="D359" s="19">
        <v>1</v>
      </c>
      <c r="E359" s="5" t="s">
        <v>15</v>
      </c>
      <c r="F359" s="19">
        <v>99.4</v>
      </c>
      <c r="G359" s="19">
        <f>F359*1.05</f>
        <v>104.37</v>
      </c>
      <c r="H359" s="20"/>
      <c r="I359" s="21">
        <f>D359*H359</f>
        <v>0</v>
      </c>
    </row>
    <row r="360" spans="1:9" s="35" customFormat="1" x14ac:dyDescent="0.3">
      <c r="A360" s="18" t="s">
        <v>84</v>
      </c>
      <c r="B360" s="5" t="s">
        <v>14</v>
      </c>
      <c r="C360" s="5" t="s">
        <v>85</v>
      </c>
      <c r="D360" s="19">
        <v>2</v>
      </c>
      <c r="E360" s="5" t="s">
        <v>15</v>
      </c>
      <c r="F360" s="19">
        <v>1165.6500000000001</v>
      </c>
      <c r="G360" s="19">
        <f t="shared" ref="G360:G361" si="58">F360*1.05</f>
        <v>1223.93</v>
      </c>
      <c r="H360" s="20"/>
      <c r="I360" s="21">
        <f t="shared" ref="I360:I361" si="59">D360*H360</f>
        <v>0</v>
      </c>
    </row>
    <row r="361" spans="1:9" s="35" customFormat="1" ht="20.399999999999999" x14ac:dyDescent="0.3">
      <c r="A361" s="18" t="s">
        <v>86</v>
      </c>
      <c r="B361" s="5" t="s">
        <v>14</v>
      </c>
      <c r="C361" s="5" t="s">
        <v>87</v>
      </c>
      <c r="D361" s="19">
        <v>1</v>
      </c>
      <c r="E361" s="5" t="s">
        <v>15</v>
      </c>
      <c r="F361" s="19">
        <v>6755.79</v>
      </c>
      <c r="G361" s="19">
        <f t="shared" si="58"/>
        <v>7093.58</v>
      </c>
      <c r="H361" s="20"/>
      <c r="I361" s="21">
        <f t="shared" si="59"/>
        <v>0</v>
      </c>
    </row>
    <row r="362" spans="1:9" s="35" customFormat="1" ht="1.05" customHeight="1" x14ac:dyDescent="0.3">
      <c r="A362" s="6"/>
      <c r="B362" s="6"/>
      <c r="C362" s="6"/>
      <c r="D362" s="6"/>
      <c r="E362" s="6"/>
      <c r="F362" s="6"/>
      <c r="G362" s="6"/>
      <c r="H362" s="22"/>
      <c r="I362" s="6"/>
    </row>
    <row r="363" spans="1:9" s="35" customFormat="1" x14ac:dyDescent="0.3">
      <c r="A363" s="8" t="s">
        <v>200</v>
      </c>
      <c r="B363" s="8" t="s">
        <v>10</v>
      </c>
      <c r="C363" s="8" t="s">
        <v>111</v>
      </c>
      <c r="D363" s="25">
        <v>1</v>
      </c>
      <c r="E363" s="8" t="s">
        <v>11</v>
      </c>
      <c r="F363" s="25"/>
      <c r="G363" s="25"/>
      <c r="H363" s="26"/>
      <c r="I363" s="25">
        <f>SUM(I364:I371)</f>
        <v>0</v>
      </c>
    </row>
    <row r="364" spans="1:9" s="35" customFormat="1" ht="20.399999999999999" x14ac:dyDescent="0.3">
      <c r="A364" s="18" t="s">
        <v>112</v>
      </c>
      <c r="B364" s="5" t="s">
        <v>14</v>
      </c>
      <c r="C364" s="5" t="s">
        <v>113</v>
      </c>
      <c r="D364" s="19">
        <v>1</v>
      </c>
      <c r="E364" s="5" t="s">
        <v>15</v>
      </c>
      <c r="F364" s="19">
        <v>12220.53</v>
      </c>
      <c r="G364" s="19">
        <f>F364*1.05</f>
        <v>12831.56</v>
      </c>
      <c r="H364" s="20"/>
      <c r="I364" s="21">
        <f>D364*H364</f>
        <v>0</v>
      </c>
    </row>
    <row r="365" spans="1:9" s="35" customFormat="1" ht="20.399999999999999" x14ac:dyDescent="0.3">
      <c r="A365" s="18" t="s">
        <v>114</v>
      </c>
      <c r="B365" s="5" t="s">
        <v>14</v>
      </c>
      <c r="C365" s="5" t="s">
        <v>115</v>
      </c>
      <c r="D365" s="19">
        <v>1</v>
      </c>
      <c r="E365" s="5" t="s">
        <v>15</v>
      </c>
      <c r="F365" s="19">
        <v>2907</v>
      </c>
      <c r="G365" s="19">
        <f t="shared" ref="G365:G371" si="60">F365*1.05</f>
        <v>3052.35</v>
      </c>
      <c r="H365" s="20"/>
      <c r="I365" s="21">
        <f t="shared" ref="I365:I371" si="61">D365*H365</f>
        <v>0</v>
      </c>
    </row>
    <row r="366" spans="1:9" s="35" customFormat="1" x14ac:dyDescent="0.3">
      <c r="A366" s="18" t="s">
        <v>116</v>
      </c>
      <c r="B366" s="5" t="s">
        <v>14</v>
      </c>
      <c r="C366" s="5" t="s">
        <v>117</v>
      </c>
      <c r="D366" s="19">
        <v>1</v>
      </c>
      <c r="E366" s="5" t="s">
        <v>15</v>
      </c>
      <c r="F366" s="19">
        <v>14405.36</v>
      </c>
      <c r="G366" s="19">
        <f t="shared" si="60"/>
        <v>15125.63</v>
      </c>
      <c r="H366" s="20"/>
      <c r="I366" s="21">
        <f t="shared" si="61"/>
        <v>0</v>
      </c>
    </row>
    <row r="367" spans="1:9" s="35" customFormat="1" ht="30.6" x14ac:dyDescent="0.3">
      <c r="A367" s="18" t="s">
        <v>118</v>
      </c>
      <c r="B367" s="5" t="s">
        <v>14</v>
      </c>
      <c r="C367" s="5" t="s">
        <v>119</v>
      </c>
      <c r="D367" s="19">
        <v>1</v>
      </c>
      <c r="E367" s="5" t="s">
        <v>15</v>
      </c>
      <c r="F367" s="19">
        <v>8322.0300000000007</v>
      </c>
      <c r="G367" s="19">
        <f t="shared" si="60"/>
        <v>8738.1299999999992</v>
      </c>
      <c r="H367" s="20"/>
      <c r="I367" s="21">
        <f t="shared" si="61"/>
        <v>0</v>
      </c>
    </row>
    <row r="368" spans="1:9" s="35" customFormat="1" ht="20.399999999999999" x14ac:dyDescent="0.3">
      <c r="A368" s="18" t="s">
        <v>120</v>
      </c>
      <c r="B368" s="5" t="s">
        <v>14</v>
      </c>
      <c r="C368" s="5" t="s">
        <v>121</v>
      </c>
      <c r="D368" s="19">
        <v>1</v>
      </c>
      <c r="E368" s="5" t="s">
        <v>15</v>
      </c>
      <c r="F368" s="19">
        <v>18629.36</v>
      </c>
      <c r="G368" s="19">
        <f t="shared" si="60"/>
        <v>19560.830000000002</v>
      </c>
      <c r="H368" s="20"/>
      <c r="I368" s="21">
        <f t="shared" si="61"/>
        <v>0</v>
      </c>
    </row>
    <row r="369" spans="1:9" s="35" customFormat="1" ht="20.399999999999999" x14ac:dyDescent="0.3">
      <c r="A369" s="18" t="s">
        <v>122</v>
      </c>
      <c r="B369" s="5" t="s">
        <v>14</v>
      </c>
      <c r="C369" s="5" t="s">
        <v>123</v>
      </c>
      <c r="D369" s="19">
        <v>100</v>
      </c>
      <c r="E369" s="5" t="s">
        <v>28</v>
      </c>
      <c r="F369" s="19">
        <v>1.81</v>
      </c>
      <c r="G369" s="19">
        <f t="shared" si="60"/>
        <v>1.9</v>
      </c>
      <c r="H369" s="20"/>
      <c r="I369" s="21">
        <f t="shared" si="61"/>
        <v>0</v>
      </c>
    </row>
    <row r="370" spans="1:9" s="35" customFormat="1" x14ac:dyDescent="0.3">
      <c r="A370" s="18" t="s">
        <v>124</v>
      </c>
      <c r="B370" s="5" t="s">
        <v>14</v>
      </c>
      <c r="C370" s="5" t="s">
        <v>125</v>
      </c>
      <c r="D370" s="19">
        <v>1</v>
      </c>
      <c r="E370" s="5" t="s">
        <v>15</v>
      </c>
      <c r="F370" s="19">
        <v>61.29</v>
      </c>
      <c r="G370" s="19">
        <f t="shared" si="60"/>
        <v>64.349999999999994</v>
      </c>
      <c r="H370" s="20"/>
      <c r="I370" s="21">
        <f t="shared" si="61"/>
        <v>0</v>
      </c>
    </row>
    <row r="371" spans="1:9" s="35" customFormat="1" x14ac:dyDescent="0.3">
      <c r="A371" s="18" t="s">
        <v>126</v>
      </c>
      <c r="B371" s="5" t="s">
        <v>14</v>
      </c>
      <c r="C371" s="5" t="s">
        <v>127</v>
      </c>
      <c r="D371" s="19">
        <v>200</v>
      </c>
      <c r="E371" s="5" t="s">
        <v>28</v>
      </c>
      <c r="F371" s="19">
        <v>3.79</v>
      </c>
      <c r="G371" s="19">
        <f t="shared" si="60"/>
        <v>3.98</v>
      </c>
      <c r="H371" s="20"/>
      <c r="I371" s="21">
        <f t="shared" si="61"/>
        <v>0</v>
      </c>
    </row>
    <row r="372" spans="1:9" s="35" customFormat="1" ht="1.05" customHeight="1" x14ac:dyDescent="0.3">
      <c r="A372" s="6"/>
      <c r="B372" s="6"/>
      <c r="C372" s="6"/>
      <c r="D372" s="6"/>
      <c r="E372" s="6"/>
      <c r="F372" s="6"/>
      <c r="G372" s="6"/>
      <c r="H372" s="22"/>
      <c r="I372" s="6"/>
    </row>
    <row r="373" spans="1:9" s="35" customFormat="1" x14ac:dyDescent="0.3">
      <c r="A373" s="8" t="s">
        <v>201</v>
      </c>
      <c r="B373" s="8" t="s">
        <v>10</v>
      </c>
      <c r="C373" s="8" t="s">
        <v>129</v>
      </c>
      <c r="D373" s="25">
        <v>1</v>
      </c>
      <c r="E373" s="8" t="s">
        <v>11</v>
      </c>
      <c r="F373" s="25"/>
      <c r="G373" s="25"/>
      <c r="H373" s="26"/>
      <c r="I373" s="25">
        <f>SUM(I374:I376)</f>
        <v>0</v>
      </c>
    </row>
    <row r="374" spans="1:9" s="35" customFormat="1" ht="30.6" x14ac:dyDescent="0.3">
      <c r="A374" s="18" t="s">
        <v>130</v>
      </c>
      <c r="B374" s="5" t="s">
        <v>14</v>
      </c>
      <c r="C374" s="5" t="s">
        <v>131</v>
      </c>
      <c r="D374" s="19">
        <v>2</v>
      </c>
      <c r="E374" s="5" t="s">
        <v>15</v>
      </c>
      <c r="F374" s="19">
        <v>701.64</v>
      </c>
      <c r="G374" s="19">
        <f>F374*1.05</f>
        <v>736.72</v>
      </c>
      <c r="H374" s="20"/>
      <c r="I374" s="21">
        <f>D374*H374</f>
        <v>0</v>
      </c>
    </row>
    <row r="375" spans="1:9" s="35" customFormat="1" ht="20.399999999999999" x14ac:dyDescent="0.3">
      <c r="A375" s="18" t="s">
        <v>132</v>
      </c>
      <c r="B375" s="5" t="s">
        <v>14</v>
      </c>
      <c r="C375" s="5" t="s">
        <v>133</v>
      </c>
      <c r="D375" s="19">
        <v>1</v>
      </c>
      <c r="E375" s="5" t="s">
        <v>15</v>
      </c>
      <c r="F375" s="19">
        <v>2352</v>
      </c>
      <c r="G375" s="19">
        <f t="shared" ref="G375:G376" si="62">F375*1.05</f>
        <v>2469.6</v>
      </c>
      <c r="H375" s="20"/>
      <c r="I375" s="21">
        <f t="shared" ref="I375:I376" si="63">D375*H375</f>
        <v>0</v>
      </c>
    </row>
    <row r="376" spans="1:9" s="35" customFormat="1" ht="20.399999999999999" x14ac:dyDescent="0.3">
      <c r="A376" s="18" t="s">
        <v>134</v>
      </c>
      <c r="B376" s="5" t="s">
        <v>14</v>
      </c>
      <c r="C376" s="5" t="s">
        <v>135</v>
      </c>
      <c r="D376" s="19">
        <v>1</v>
      </c>
      <c r="E376" s="5" t="s">
        <v>15</v>
      </c>
      <c r="F376" s="19">
        <v>398.4</v>
      </c>
      <c r="G376" s="19">
        <f t="shared" si="62"/>
        <v>418.32</v>
      </c>
      <c r="H376" s="20"/>
      <c r="I376" s="21">
        <f t="shared" si="63"/>
        <v>0</v>
      </c>
    </row>
    <row r="377" spans="1:9" s="35" customFormat="1" ht="1.05" customHeight="1" x14ac:dyDescent="0.3">
      <c r="A377" s="6"/>
      <c r="B377" s="6"/>
      <c r="C377" s="6"/>
      <c r="D377" s="6"/>
      <c r="E377" s="6"/>
      <c r="F377" s="6"/>
      <c r="G377" s="6"/>
      <c r="H377" s="22"/>
      <c r="I377" s="6"/>
    </row>
    <row r="378" spans="1:9" s="35" customFormat="1" x14ac:dyDescent="0.3">
      <c r="A378" s="8" t="s">
        <v>202</v>
      </c>
      <c r="B378" s="8" t="s">
        <v>10</v>
      </c>
      <c r="C378" s="8" t="s">
        <v>137</v>
      </c>
      <c r="D378" s="25">
        <v>1</v>
      </c>
      <c r="E378" s="8" t="s">
        <v>11</v>
      </c>
      <c r="F378" s="25"/>
      <c r="G378" s="25"/>
      <c r="H378" s="26"/>
      <c r="I378" s="25">
        <f>SUM(I379:I380)</f>
        <v>0</v>
      </c>
    </row>
    <row r="379" spans="1:9" s="35" customFormat="1" x14ac:dyDescent="0.3">
      <c r="A379" s="18" t="s">
        <v>138</v>
      </c>
      <c r="B379" s="5" t="s">
        <v>14</v>
      </c>
      <c r="C379" s="5" t="s">
        <v>139</v>
      </c>
      <c r="D379" s="19">
        <v>1</v>
      </c>
      <c r="E379" s="5" t="s">
        <v>15</v>
      </c>
      <c r="F379" s="19">
        <v>3697.9</v>
      </c>
      <c r="G379" s="19">
        <f>F379*1.05</f>
        <v>3882.8</v>
      </c>
      <c r="H379" s="20"/>
      <c r="I379" s="21">
        <f>D379*H379</f>
        <v>0</v>
      </c>
    </row>
    <row r="380" spans="1:9" s="35" customFormat="1" ht="20.399999999999999" x14ac:dyDescent="0.3">
      <c r="A380" s="18" t="s">
        <v>140</v>
      </c>
      <c r="B380" s="5" t="s">
        <v>14</v>
      </c>
      <c r="C380" s="5" t="s">
        <v>141</v>
      </c>
      <c r="D380" s="19">
        <v>1</v>
      </c>
      <c r="E380" s="5" t="s">
        <v>15</v>
      </c>
      <c r="F380" s="19">
        <v>2817.56</v>
      </c>
      <c r="G380" s="19">
        <f>F380*1.05</f>
        <v>2958.44</v>
      </c>
      <c r="H380" s="20"/>
      <c r="I380" s="21">
        <f>D380*H380</f>
        <v>0</v>
      </c>
    </row>
    <row r="381" spans="1:9" s="35" customFormat="1" ht="1.05" customHeight="1" x14ac:dyDescent="0.3">
      <c r="A381" s="6"/>
      <c r="B381" s="6"/>
      <c r="C381" s="6"/>
      <c r="D381" s="6"/>
      <c r="E381" s="6"/>
      <c r="F381" s="6"/>
      <c r="G381" s="6"/>
      <c r="H381" s="22"/>
      <c r="I381" s="6"/>
    </row>
    <row r="382" spans="1:9" s="35" customFormat="1" x14ac:dyDescent="0.3">
      <c r="A382" s="7" t="s">
        <v>203</v>
      </c>
      <c r="B382" s="7" t="s">
        <v>10</v>
      </c>
      <c r="C382" s="7" t="s">
        <v>204</v>
      </c>
      <c r="D382" s="23">
        <v>1</v>
      </c>
      <c r="E382" s="7" t="s">
        <v>11</v>
      </c>
      <c r="F382" s="23"/>
      <c r="G382" s="23"/>
      <c r="H382" s="24"/>
      <c r="I382" s="23">
        <f>SUM(I383:I385)</f>
        <v>0</v>
      </c>
    </row>
    <row r="383" spans="1:9" s="35" customFormat="1" ht="20.399999999999999" x14ac:dyDescent="0.3">
      <c r="A383" s="18" t="s">
        <v>205</v>
      </c>
      <c r="B383" s="5" t="s">
        <v>14</v>
      </c>
      <c r="C383" s="5" t="s">
        <v>206</v>
      </c>
      <c r="D383" s="19">
        <v>0.18</v>
      </c>
      <c r="E383" s="5" t="s">
        <v>33</v>
      </c>
      <c r="F383" s="19">
        <v>30.91</v>
      </c>
      <c r="G383" s="19">
        <f>F383*1.05</f>
        <v>32.46</v>
      </c>
      <c r="H383" s="20"/>
      <c r="I383" s="21">
        <f>D383*H383</f>
        <v>0</v>
      </c>
    </row>
    <row r="384" spans="1:9" s="35" customFormat="1" x14ac:dyDescent="0.3">
      <c r="A384" s="18" t="s">
        <v>207</v>
      </c>
      <c r="B384" s="5" t="s">
        <v>14</v>
      </c>
      <c r="C384" s="5" t="s">
        <v>208</v>
      </c>
      <c r="D384" s="19">
        <v>6</v>
      </c>
      <c r="E384" s="5" t="s">
        <v>15</v>
      </c>
      <c r="F384" s="19">
        <v>764.89</v>
      </c>
      <c r="G384" s="19">
        <f t="shared" ref="G384:G385" si="64">F384*1.05</f>
        <v>803.13</v>
      </c>
      <c r="H384" s="20"/>
      <c r="I384" s="21">
        <f t="shared" ref="I384:I385" si="65">D384*H384</f>
        <v>0</v>
      </c>
    </row>
    <row r="385" spans="1:9" s="35" customFormat="1" ht="20.399999999999999" x14ac:dyDescent="0.3">
      <c r="A385" s="18" t="s">
        <v>209</v>
      </c>
      <c r="B385" s="5" t="s">
        <v>14</v>
      </c>
      <c r="C385" s="5" t="s">
        <v>210</v>
      </c>
      <c r="D385" s="19">
        <v>4</v>
      </c>
      <c r="E385" s="5" t="s">
        <v>15</v>
      </c>
      <c r="F385" s="19">
        <v>1494</v>
      </c>
      <c r="G385" s="19">
        <f t="shared" si="64"/>
        <v>1568.7</v>
      </c>
      <c r="H385" s="20"/>
      <c r="I385" s="21">
        <f t="shared" si="65"/>
        <v>0</v>
      </c>
    </row>
    <row r="386" spans="1:9" s="35" customFormat="1" ht="1.05" customHeight="1" x14ac:dyDescent="0.3">
      <c r="A386" s="6"/>
      <c r="B386" s="6"/>
      <c r="C386" s="6"/>
      <c r="D386" s="6"/>
      <c r="E386" s="6"/>
      <c r="F386" s="6"/>
      <c r="G386" s="6"/>
      <c r="H386" s="22"/>
      <c r="I386" s="6"/>
    </row>
    <row r="387" spans="1:9" s="35" customFormat="1" x14ac:dyDescent="0.3">
      <c r="A387" s="7" t="s">
        <v>211</v>
      </c>
      <c r="B387" s="7" t="s">
        <v>10</v>
      </c>
      <c r="C387" s="7" t="s">
        <v>212</v>
      </c>
      <c r="D387" s="23">
        <v>1</v>
      </c>
      <c r="E387" s="7" t="s">
        <v>11</v>
      </c>
      <c r="F387" s="23"/>
      <c r="G387" s="23"/>
      <c r="H387" s="24"/>
      <c r="I387" s="23">
        <f>I388</f>
        <v>0</v>
      </c>
    </row>
    <row r="388" spans="1:9" s="35" customFormat="1" ht="20.399999999999999" x14ac:dyDescent="0.3">
      <c r="A388" s="18" t="s">
        <v>213</v>
      </c>
      <c r="B388" s="5" t="s">
        <v>14</v>
      </c>
      <c r="C388" s="5" t="s">
        <v>214</v>
      </c>
      <c r="D388" s="19">
        <v>1</v>
      </c>
      <c r="E388" s="5" t="s">
        <v>15</v>
      </c>
      <c r="F388" s="19">
        <v>7482.8</v>
      </c>
      <c r="G388" s="19">
        <f>F388*1.05</f>
        <v>7856.94</v>
      </c>
      <c r="H388" s="20"/>
      <c r="I388" s="21">
        <f>D388*H388</f>
        <v>0</v>
      </c>
    </row>
    <row r="389" spans="1:9" s="35" customFormat="1" ht="1.05" customHeight="1" x14ac:dyDescent="0.3">
      <c r="A389" s="6"/>
      <c r="B389" s="6"/>
      <c r="C389" s="6"/>
      <c r="D389" s="6"/>
      <c r="E389" s="6"/>
      <c r="F389" s="6"/>
      <c r="G389" s="6"/>
      <c r="H389" s="22"/>
      <c r="I389" s="6"/>
    </row>
    <row r="390" spans="1:9" s="35" customFormat="1" x14ac:dyDescent="0.3">
      <c r="A390" s="4" t="s">
        <v>215</v>
      </c>
      <c r="B390" s="4" t="s">
        <v>10</v>
      </c>
      <c r="C390" s="4" t="s">
        <v>216</v>
      </c>
      <c r="D390" s="15">
        <v>1</v>
      </c>
      <c r="E390" s="4" t="s">
        <v>11</v>
      </c>
      <c r="F390" s="16"/>
      <c r="G390" s="16"/>
      <c r="H390" s="17"/>
      <c r="I390" s="16">
        <f>SUM(I391,I544,I700,I813,I951,I1082,I1103)</f>
        <v>0</v>
      </c>
    </row>
    <row r="391" spans="1:9" s="35" customFormat="1" ht="20.399999999999999" x14ac:dyDescent="0.3">
      <c r="A391" s="7" t="s">
        <v>217</v>
      </c>
      <c r="B391" s="7" t="s">
        <v>10</v>
      </c>
      <c r="C391" s="7" t="s">
        <v>218</v>
      </c>
      <c r="D391" s="23">
        <v>1</v>
      </c>
      <c r="E391" s="7" t="s">
        <v>11</v>
      </c>
      <c r="F391" s="23"/>
      <c r="G391" s="23"/>
      <c r="H391" s="24"/>
      <c r="I391" s="23">
        <f>SUM(I392,I400,I436,I443,I477,I493,I501,I520,I528,I531,I536,I540)</f>
        <v>0</v>
      </c>
    </row>
    <row r="392" spans="1:9" s="35" customFormat="1" x14ac:dyDescent="0.3">
      <c r="A392" s="8" t="s">
        <v>219</v>
      </c>
      <c r="B392" s="8" t="s">
        <v>10</v>
      </c>
      <c r="C392" s="8" t="s">
        <v>24</v>
      </c>
      <c r="D392" s="25">
        <v>1</v>
      </c>
      <c r="E392" s="8" t="s">
        <v>11</v>
      </c>
      <c r="F392" s="25"/>
      <c r="G392" s="25"/>
      <c r="H392" s="26"/>
      <c r="I392" s="25">
        <f>SUM(I393:I398)</f>
        <v>0</v>
      </c>
    </row>
    <row r="393" spans="1:9" s="35" customFormat="1" x14ac:dyDescent="0.3">
      <c r="A393" s="18" t="s">
        <v>220</v>
      </c>
      <c r="B393" s="5" t="s">
        <v>14</v>
      </c>
      <c r="C393" s="5" t="s">
        <v>221</v>
      </c>
      <c r="D393" s="19">
        <v>31</v>
      </c>
      <c r="E393" s="5" t="s">
        <v>15</v>
      </c>
      <c r="F393" s="19">
        <v>262.35000000000002</v>
      </c>
      <c r="G393" s="19">
        <f>F393*1.05</f>
        <v>275.47000000000003</v>
      </c>
      <c r="H393" s="20"/>
      <c r="I393" s="21">
        <f>D393*H393</f>
        <v>0</v>
      </c>
    </row>
    <row r="394" spans="1:9" s="35" customFormat="1" x14ac:dyDescent="0.3">
      <c r="A394" s="18" t="s">
        <v>222</v>
      </c>
      <c r="B394" s="5" t="s">
        <v>14</v>
      </c>
      <c r="C394" s="5" t="s">
        <v>223</v>
      </c>
      <c r="D394" s="19">
        <v>196</v>
      </c>
      <c r="E394" s="5" t="s">
        <v>15</v>
      </c>
      <c r="F394" s="19">
        <v>10.5</v>
      </c>
      <c r="G394" s="19">
        <f t="shared" ref="G394:G398" si="66">F394*1.05</f>
        <v>11.03</v>
      </c>
      <c r="H394" s="20"/>
      <c r="I394" s="21">
        <f t="shared" ref="I394:I398" si="67">D394*H394</f>
        <v>0</v>
      </c>
    </row>
    <row r="395" spans="1:9" s="35" customFormat="1" x14ac:dyDescent="0.3">
      <c r="A395" s="18" t="s">
        <v>224</v>
      </c>
      <c r="B395" s="5" t="s">
        <v>14</v>
      </c>
      <c r="C395" s="5" t="s">
        <v>225</v>
      </c>
      <c r="D395" s="19">
        <v>4231</v>
      </c>
      <c r="E395" s="5" t="s">
        <v>28</v>
      </c>
      <c r="F395" s="19">
        <v>3.24</v>
      </c>
      <c r="G395" s="19">
        <f t="shared" si="66"/>
        <v>3.4</v>
      </c>
      <c r="H395" s="20"/>
      <c r="I395" s="21">
        <f t="shared" si="67"/>
        <v>0</v>
      </c>
    </row>
    <row r="396" spans="1:9" s="35" customFormat="1" x14ac:dyDescent="0.3">
      <c r="A396" s="18" t="s">
        <v>226</v>
      </c>
      <c r="B396" s="5" t="s">
        <v>14</v>
      </c>
      <c r="C396" s="5" t="s">
        <v>227</v>
      </c>
      <c r="D396" s="19">
        <v>211</v>
      </c>
      <c r="E396" s="5" t="s">
        <v>28</v>
      </c>
      <c r="F396" s="19">
        <v>26.24</v>
      </c>
      <c r="G396" s="19">
        <f t="shared" si="66"/>
        <v>27.55</v>
      </c>
      <c r="H396" s="20"/>
      <c r="I396" s="21">
        <f t="shared" si="67"/>
        <v>0</v>
      </c>
    </row>
    <row r="397" spans="1:9" s="35" customFormat="1" ht="20.399999999999999" x14ac:dyDescent="0.3">
      <c r="A397" s="18" t="s">
        <v>228</v>
      </c>
      <c r="B397" s="5" t="s">
        <v>14</v>
      </c>
      <c r="C397" s="5" t="s">
        <v>229</v>
      </c>
      <c r="D397" s="19">
        <v>39531</v>
      </c>
      <c r="E397" s="5" t="s">
        <v>28</v>
      </c>
      <c r="F397" s="19">
        <v>2.63</v>
      </c>
      <c r="G397" s="19">
        <f t="shared" si="66"/>
        <v>2.76</v>
      </c>
      <c r="H397" s="20"/>
      <c r="I397" s="21">
        <f t="shared" si="67"/>
        <v>0</v>
      </c>
    </row>
    <row r="398" spans="1:9" s="35" customFormat="1" x14ac:dyDescent="0.3">
      <c r="A398" s="18" t="s">
        <v>230</v>
      </c>
      <c r="B398" s="5" t="s">
        <v>14</v>
      </c>
      <c r="C398" s="5" t="s">
        <v>231</v>
      </c>
      <c r="D398" s="19">
        <v>1400</v>
      </c>
      <c r="E398" s="5" t="s">
        <v>15</v>
      </c>
      <c r="F398" s="19">
        <v>19.420000000000002</v>
      </c>
      <c r="G398" s="19">
        <f t="shared" si="66"/>
        <v>20.39</v>
      </c>
      <c r="H398" s="20"/>
      <c r="I398" s="21">
        <f t="shared" si="67"/>
        <v>0</v>
      </c>
    </row>
    <row r="399" spans="1:9" s="35" customFormat="1" ht="1.05" customHeight="1" x14ac:dyDescent="0.3">
      <c r="A399" s="6"/>
      <c r="B399" s="6"/>
      <c r="C399" s="6"/>
      <c r="D399" s="6"/>
      <c r="E399" s="6"/>
      <c r="F399" s="6"/>
      <c r="G399" s="6"/>
      <c r="H399" s="22"/>
      <c r="I399" s="6"/>
    </row>
    <row r="400" spans="1:9" s="35" customFormat="1" x14ac:dyDescent="0.3">
      <c r="A400" s="8" t="s">
        <v>232</v>
      </c>
      <c r="B400" s="8" t="s">
        <v>10</v>
      </c>
      <c r="C400" s="8" t="s">
        <v>233</v>
      </c>
      <c r="D400" s="25">
        <v>1</v>
      </c>
      <c r="E400" s="8" t="s">
        <v>11</v>
      </c>
      <c r="F400" s="25"/>
      <c r="G400" s="25"/>
      <c r="H400" s="26"/>
      <c r="I400" s="25">
        <f>SUM(I401:I434)</f>
        <v>0</v>
      </c>
    </row>
    <row r="401" spans="1:9" s="35" customFormat="1" x14ac:dyDescent="0.3">
      <c r="A401" s="18" t="s">
        <v>234</v>
      </c>
      <c r="B401" s="5" t="s">
        <v>14</v>
      </c>
      <c r="C401" s="5" t="s">
        <v>235</v>
      </c>
      <c r="D401" s="19">
        <v>1</v>
      </c>
      <c r="E401" s="5" t="s">
        <v>15</v>
      </c>
      <c r="F401" s="19">
        <v>184266.34</v>
      </c>
      <c r="G401" s="19">
        <f>F401*1.05</f>
        <v>193479.66</v>
      </c>
      <c r="H401" s="20"/>
      <c r="I401" s="21">
        <f>D401*H401</f>
        <v>0</v>
      </c>
    </row>
    <row r="402" spans="1:9" s="35" customFormat="1" x14ac:dyDescent="0.3">
      <c r="A402" s="18" t="s">
        <v>236</v>
      </c>
      <c r="B402" s="5" t="s">
        <v>14</v>
      </c>
      <c r="C402" s="5" t="s">
        <v>237</v>
      </c>
      <c r="D402" s="19">
        <v>1</v>
      </c>
      <c r="E402" s="5" t="s">
        <v>15</v>
      </c>
      <c r="F402" s="19">
        <v>25955.13</v>
      </c>
      <c r="G402" s="19">
        <f t="shared" ref="G402:G434" si="68">F402*1.05</f>
        <v>27252.89</v>
      </c>
      <c r="H402" s="20"/>
      <c r="I402" s="21">
        <f t="shared" ref="I402:I434" si="69">D402*H402</f>
        <v>0</v>
      </c>
    </row>
    <row r="403" spans="1:9" s="35" customFormat="1" x14ac:dyDescent="0.3">
      <c r="A403" s="18" t="s">
        <v>238</v>
      </c>
      <c r="B403" s="5" t="s">
        <v>14</v>
      </c>
      <c r="C403" s="5" t="s">
        <v>239</v>
      </c>
      <c r="D403" s="19">
        <v>1</v>
      </c>
      <c r="E403" s="5" t="s">
        <v>15</v>
      </c>
      <c r="F403" s="19">
        <v>47326.68</v>
      </c>
      <c r="G403" s="19">
        <f t="shared" si="68"/>
        <v>49693.01</v>
      </c>
      <c r="H403" s="20"/>
      <c r="I403" s="21">
        <f t="shared" si="69"/>
        <v>0</v>
      </c>
    </row>
    <row r="404" spans="1:9" s="35" customFormat="1" x14ac:dyDescent="0.3">
      <c r="A404" s="18" t="s">
        <v>240</v>
      </c>
      <c r="B404" s="5" t="s">
        <v>14</v>
      </c>
      <c r="C404" s="5" t="s">
        <v>241</v>
      </c>
      <c r="D404" s="19">
        <v>1</v>
      </c>
      <c r="E404" s="5" t="s">
        <v>15</v>
      </c>
      <c r="F404" s="19">
        <v>7617.6</v>
      </c>
      <c r="G404" s="19">
        <f t="shared" si="68"/>
        <v>7998.48</v>
      </c>
      <c r="H404" s="20"/>
      <c r="I404" s="21">
        <f t="shared" si="69"/>
        <v>0</v>
      </c>
    </row>
    <row r="405" spans="1:9" s="35" customFormat="1" x14ac:dyDescent="0.3">
      <c r="A405" s="18" t="s">
        <v>242</v>
      </c>
      <c r="B405" s="5" t="s">
        <v>14</v>
      </c>
      <c r="C405" s="5" t="s">
        <v>243</v>
      </c>
      <c r="D405" s="19">
        <v>1</v>
      </c>
      <c r="E405" s="5" t="s">
        <v>15</v>
      </c>
      <c r="F405" s="19">
        <v>16556.689999999999</v>
      </c>
      <c r="G405" s="19">
        <f t="shared" si="68"/>
        <v>17384.52</v>
      </c>
      <c r="H405" s="20"/>
      <c r="I405" s="21">
        <f t="shared" si="69"/>
        <v>0</v>
      </c>
    </row>
    <row r="406" spans="1:9" s="35" customFormat="1" x14ac:dyDescent="0.3">
      <c r="A406" s="18" t="s">
        <v>244</v>
      </c>
      <c r="B406" s="5" t="s">
        <v>14</v>
      </c>
      <c r="C406" s="5" t="s">
        <v>245</v>
      </c>
      <c r="D406" s="19">
        <v>1</v>
      </c>
      <c r="E406" s="5" t="s">
        <v>15</v>
      </c>
      <c r="F406" s="19">
        <v>21802.95</v>
      </c>
      <c r="G406" s="19">
        <f t="shared" si="68"/>
        <v>22893.1</v>
      </c>
      <c r="H406" s="20"/>
      <c r="I406" s="21">
        <f t="shared" si="69"/>
        <v>0</v>
      </c>
    </row>
    <row r="407" spans="1:9" s="35" customFormat="1" x14ac:dyDescent="0.3">
      <c r="A407" s="18" t="s">
        <v>246</v>
      </c>
      <c r="B407" s="5" t="s">
        <v>14</v>
      </c>
      <c r="C407" s="5" t="s">
        <v>247</v>
      </c>
      <c r="D407" s="19">
        <v>1</v>
      </c>
      <c r="E407" s="5" t="s">
        <v>15</v>
      </c>
      <c r="F407" s="19">
        <v>7551.33</v>
      </c>
      <c r="G407" s="19">
        <f t="shared" si="68"/>
        <v>7928.9</v>
      </c>
      <c r="H407" s="20"/>
      <c r="I407" s="21">
        <f t="shared" si="69"/>
        <v>0</v>
      </c>
    </row>
    <row r="408" spans="1:9" s="35" customFormat="1" x14ac:dyDescent="0.3">
      <c r="A408" s="18" t="s">
        <v>248</v>
      </c>
      <c r="B408" s="5" t="s">
        <v>14</v>
      </c>
      <c r="C408" s="5" t="s">
        <v>249</v>
      </c>
      <c r="D408" s="19">
        <v>1</v>
      </c>
      <c r="E408" s="5" t="s">
        <v>15</v>
      </c>
      <c r="F408" s="19">
        <v>23515.43</v>
      </c>
      <c r="G408" s="19">
        <f t="shared" si="68"/>
        <v>24691.200000000001</v>
      </c>
      <c r="H408" s="20"/>
      <c r="I408" s="21">
        <f t="shared" si="69"/>
        <v>0</v>
      </c>
    </row>
    <row r="409" spans="1:9" s="35" customFormat="1" x14ac:dyDescent="0.3">
      <c r="A409" s="18" t="s">
        <v>250</v>
      </c>
      <c r="B409" s="5" t="s">
        <v>14</v>
      </c>
      <c r="C409" s="5" t="s">
        <v>251</v>
      </c>
      <c r="D409" s="19">
        <v>1</v>
      </c>
      <c r="E409" s="5" t="s">
        <v>15</v>
      </c>
      <c r="F409" s="19">
        <v>10867.96</v>
      </c>
      <c r="G409" s="19">
        <f t="shared" si="68"/>
        <v>11411.36</v>
      </c>
      <c r="H409" s="20"/>
      <c r="I409" s="21">
        <f t="shared" si="69"/>
        <v>0</v>
      </c>
    </row>
    <row r="410" spans="1:9" s="35" customFormat="1" x14ac:dyDescent="0.3">
      <c r="A410" s="18" t="s">
        <v>252</v>
      </c>
      <c r="B410" s="5" t="s">
        <v>14</v>
      </c>
      <c r="C410" s="5" t="s">
        <v>253</v>
      </c>
      <c r="D410" s="19">
        <v>1</v>
      </c>
      <c r="E410" s="5" t="s">
        <v>15</v>
      </c>
      <c r="F410" s="19">
        <v>16808.73</v>
      </c>
      <c r="G410" s="19">
        <f t="shared" si="68"/>
        <v>17649.169999999998</v>
      </c>
      <c r="H410" s="20"/>
      <c r="I410" s="21">
        <f t="shared" si="69"/>
        <v>0</v>
      </c>
    </row>
    <row r="411" spans="1:9" s="35" customFormat="1" x14ac:dyDescent="0.3">
      <c r="A411" s="18" t="s">
        <v>254</v>
      </c>
      <c r="B411" s="5" t="s">
        <v>14</v>
      </c>
      <c r="C411" s="5" t="s">
        <v>255</v>
      </c>
      <c r="D411" s="19">
        <v>1</v>
      </c>
      <c r="E411" s="5" t="s">
        <v>15</v>
      </c>
      <c r="F411" s="19">
        <v>19049.560000000001</v>
      </c>
      <c r="G411" s="19">
        <f t="shared" si="68"/>
        <v>20002.04</v>
      </c>
      <c r="H411" s="20"/>
      <c r="I411" s="21">
        <f t="shared" si="69"/>
        <v>0</v>
      </c>
    </row>
    <row r="412" spans="1:9" s="35" customFormat="1" x14ac:dyDescent="0.3">
      <c r="A412" s="18" t="s">
        <v>256</v>
      </c>
      <c r="B412" s="5" t="s">
        <v>14</v>
      </c>
      <c r="C412" s="5" t="s">
        <v>257</v>
      </c>
      <c r="D412" s="19">
        <v>1</v>
      </c>
      <c r="E412" s="5" t="s">
        <v>15</v>
      </c>
      <c r="F412" s="19">
        <v>7699.67</v>
      </c>
      <c r="G412" s="19">
        <f t="shared" si="68"/>
        <v>8084.65</v>
      </c>
      <c r="H412" s="20"/>
      <c r="I412" s="21">
        <f t="shared" si="69"/>
        <v>0</v>
      </c>
    </row>
    <row r="413" spans="1:9" s="35" customFormat="1" x14ac:dyDescent="0.3">
      <c r="A413" s="18" t="s">
        <v>258</v>
      </c>
      <c r="B413" s="5" t="s">
        <v>14</v>
      </c>
      <c r="C413" s="5" t="s">
        <v>259</v>
      </c>
      <c r="D413" s="19">
        <v>1</v>
      </c>
      <c r="E413" s="5" t="s">
        <v>15</v>
      </c>
      <c r="F413" s="19">
        <v>16123.27</v>
      </c>
      <c r="G413" s="19">
        <f t="shared" si="68"/>
        <v>16929.43</v>
      </c>
      <c r="H413" s="20"/>
      <c r="I413" s="21">
        <f t="shared" si="69"/>
        <v>0</v>
      </c>
    </row>
    <row r="414" spans="1:9" s="35" customFormat="1" x14ac:dyDescent="0.3">
      <c r="A414" s="18" t="s">
        <v>260</v>
      </c>
      <c r="B414" s="5" t="s">
        <v>14</v>
      </c>
      <c r="C414" s="5" t="s">
        <v>261</v>
      </c>
      <c r="D414" s="19">
        <v>1</v>
      </c>
      <c r="E414" s="5" t="s">
        <v>15</v>
      </c>
      <c r="F414" s="19">
        <v>2798.57</v>
      </c>
      <c r="G414" s="19">
        <f t="shared" si="68"/>
        <v>2938.5</v>
      </c>
      <c r="H414" s="20"/>
      <c r="I414" s="21">
        <f t="shared" si="69"/>
        <v>0</v>
      </c>
    </row>
    <row r="415" spans="1:9" s="35" customFormat="1" x14ac:dyDescent="0.3">
      <c r="A415" s="18" t="s">
        <v>262</v>
      </c>
      <c r="B415" s="5" t="s">
        <v>14</v>
      </c>
      <c r="C415" s="5" t="s">
        <v>263</v>
      </c>
      <c r="D415" s="19">
        <v>1</v>
      </c>
      <c r="E415" s="5" t="s">
        <v>15</v>
      </c>
      <c r="F415" s="19">
        <v>4013.17</v>
      </c>
      <c r="G415" s="19">
        <f t="shared" si="68"/>
        <v>4213.83</v>
      </c>
      <c r="H415" s="20"/>
      <c r="I415" s="21">
        <f t="shared" si="69"/>
        <v>0</v>
      </c>
    </row>
    <row r="416" spans="1:9" s="35" customFormat="1" x14ac:dyDescent="0.3">
      <c r="A416" s="18" t="s">
        <v>264</v>
      </c>
      <c r="B416" s="5" t="s">
        <v>14</v>
      </c>
      <c r="C416" s="5" t="s">
        <v>265</v>
      </c>
      <c r="D416" s="19">
        <v>1</v>
      </c>
      <c r="E416" s="5" t="s">
        <v>15</v>
      </c>
      <c r="F416" s="19">
        <v>3700.93</v>
      </c>
      <c r="G416" s="19">
        <f t="shared" si="68"/>
        <v>3885.98</v>
      </c>
      <c r="H416" s="20"/>
      <c r="I416" s="21">
        <f t="shared" si="69"/>
        <v>0</v>
      </c>
    </row>
    <row r="417" spans="1:9" s="35" customFormat="1" x14ac:dyDescent="0.3">
      <c r="A417" s="18" t="s">
        <v>266</v>
      </c>
      <c r="B417" s="5" t="s">
        <v>14</v>
      </c>
      <c r="C417" s="5" t="s">
        <v>267</v>
      </c>
      <c r="D417" s="19">
        <v>1</v>
      </c>
      <c r="E417" s="5" t="s">
        <v>15</v>
      </c>
      <c r="F417" s="19">
        <v>20859.48</v>
      </c>
      <c r="G417" s="19">
        <f t="shared" si="68"/>
        <v>21902.45</v>
      </c>
      <c r="H417" s="20"/>
      <c r="I417" s="21">
        <f t="shared" si="69"/>
        <v>0</v>
      </c>
    </row>
    <row r="418" spans="1:9" s="35" customFormat="1" x14ac:dyDescent="0.3">
      <c r="A418" s="18" t="s">
        <v>268</v>
      </c>
      <c r="B418" s="5" t="s">
        <v>14</v>
      </c>
      <c r="C418" s="5" t="s">
        <v>269</v>
      </c>
      <c r="D418" s="19">
        <v>1</v>
      </c>
      <c r="E418" s="5" t="s">
        <v>15</v>
      </c>
      <c r="F418" s="19">
        <v>19685.740000000002</v>
      </c>
      <c r="G418" s="19">
        <f t="shared" si="68"/>
        <v>20670.03</v>
      </c>
      <c r="H418" s="20"/>
      <c r="I418" s="21">
        <f t="shared" si="69"/>
        <v>0</v>
      </c>
    </row>
    <row r="419" spans="1:9" s="35" customFormat="1" x14ac:dyDescent="0.3">
      <c r="A419" s="18" t="s">
        <v>270</v>
      </c>
      <c r="B419" s="5" t="s">
        <v>14</v>
      </c>
      <c r="C419" s="5" t="s">
        <v>271</v>
      </c>
      <c r="D419" s="19">
        <v>1</v>
      </c>
      <c r="E419" s="5" t="s">
        <v>15</v>
      </c>
      <c r="F419" s="19">
        <v>13479.36</v>
      </c>
      <c r="G419" s="19">
        <f t="shared" si="68"/>
        <v>14153.33</v>
      </c>
      <c r="H419" s="20"/>
      <c r="I419" s="21">
        <f t="shared" si="69"/>
        <v>0</v>
      </c>
    </row>
    <row r="420" spans="1:9" s="35" customFormat="1" x14ac:dyDescent="0.3">
      <c r="A420" s="18" t="s">
        <v>272</v>
      </c>
      <c r="B420" s="5" t="s">
        <v>14</v>
      </c>
      <c r="C420" s="5" t="s">
        <v>273</v>
      </c>
      <c r="D420" s="19">
        <v>1</v>
      </c>
      <c r="E420" s="5" t="s">
        <v>15</v>
      </c>
      <c r="F420" s="19">
        <v>5904.73</v>
      </c>
      <c r="G420" s="19">
        <f t="shared" si="68"/>
        <v>6199.97</v>
      </c>
      <c r="H420" s="20"/>
      <c r="I420" s="21">
        <f t="shared" si="69"/>
        <v>0</v>
      </c>
    </row>
    <row r="421" spans="1:9" s="35" customFormat="1" x14ac:dyDescent="0.3">
      <c r="A421" s="18" t="s">
        <v>274</v>
      </c>
      <c r="B421" s="5" t="s">
        <v>14</v>
      </c>
      <c r="C421" s="5" t="s">
        <v>275</v>
      </c>
      <c r="D421" s="19">
        <v>1</v>
      </c>
      <c r="E421" s="5" t="s">
        <v>15</v>
      </c>
      <c r="F421" s="19">
        <v>3804.07</v>
      </c>
      <c r="G421" s="19">
        <f t="shared" si="68"/>
        <v>3994.27</v>
      </c>
      <c r="H421" s="20"/>
      <c r="I421" s="21">
        <f t="shared" si="69"/>
        <v>0</v>
      </c>
    </row>
    <row r="422" spans="1:9" s="35" customFormat="1" x14ac:dyDescent="0.3">
      <c r="A422" s="18" t="s">
        <v>276</v>
      </c>
      <c r="B422" s="5" t="s">
        <v>14</v>
      </c>
      <c r="C422" s="5" t="s">
        <v>277</v>
      </c>
      <c r="D422" s="19">
        <v>1</v>
      </c>
      <c r="E422" s="5" t="s">
        <v>15</v>
      </c>
      <c r="F422" s="19">
        <v>1283.23</v>
      </c>
      <c r="G422" s="19">
        <f t="shared" si="68"/>
        <v>1347.39</v>
      </c>
      <c r="H422" s="20"/>
      <c r="I422" s="21">
        <f t="shared" si="69"/>
        <v>0</v>
      </c>
    </row>
    <row r="423" spans="1:9" s="35" customFormat="1" x14ac:dyDescent="0.3">
      <c r="A423" s="18" t="s">
        <v>278</v>
      </c>
      <c r="B423" s="5" t="s">
        <v>14</v>
      </c>
      <c r="C423" s="5" t="s">
        <v>279</v>
      </c>
      <c r="D423" s="19">
        <v>1</v>
      </c>
      <c r="E423" s="5" t="s">
        <v>15</v>
      </c>
      <c r="F423" s="19">
        <v>5962.62</v>
      </c>
      <c r="G423" s="19">
        <f t="shared" si="68"/>
        <v>6260.75</v>
      </c>
      <c r="H423" s="20"/>
      <c r="I423" s="21">
        <f t="shared" si="69"/>
        <v>0</v>
      </c>
    </row>
    <row r="424" spans="1:9" s="35" customFormat="1" ht="20.399999999999999" x14ac:dyDescent="0.3">
      <c r="A424" s="18" t="s">
        <v>280</v>
      </c>
      <c r="B424" s="5" t="s">
        <v>14</v>
      </c>
      <c r="C424" s="5" t="s">
        <v>281</v>
      </c>
      <c r="D424" s="19">
        <v>1</v>
      </c>
      <c r="E424" s="5" t="s">
        <v>15</v>
      </c>
      <c r="F424" s="19">
        <v>13446.79</v>
      </c>
      <c r="G424" s="19">
        <f t="shared" si="68"/>
        <v>14119.13</v>
      </c>
      <c r="H424" s="20"/>
      <c r="I424" s="21">
        <f t="shared" si="69"/>
        <v>0</v>
      </c>
    </row>
    <row r="425" spans="1:9" s="35" customFormat="1" x14ac:dyDescent="0.3">
      <c r="A425" s="18" t="s">
        <v>282</v>
      </c>
      <c r="B425" s="5" t="s">
        <v>14</v>
      </c>
      <c r="C425" s="5" t="s">
        <v>283</v>
      </c>
      <c r="D425" s="19">
        <v>1</v>
      </c>
      <c r="E425" s="5" t="s">
        <v>15</v>
      </c>
      <c r="F425" s="19">
        <v>1893.38</v>
      </c>
      <c r="G425" s="19">
        <f t="shared" si="68"/>
        <v>1988.05</v>
      </c>
      <c r="H425" s="20"/>
      <c r="I425" s="21">
        <f t="shared" si="69"/>
        <v>0</v>
      </c>
    </row>
    <row r="426" spans="1:9" s="35" customFormat="1" ht="20.399999999999999" x14ac:dyDescent="0.3">
      <c r="A426" s="18" t="s">
        <v>284</v>
      </c>
      <c r="B426" s="5" t="s">
        <v>14</v>
      </c>
      <c r="C426" s="5" t="s">
        <v>285</v>
      </c>
      <c r="D426" s="19">
        <v>1</v>
      </c>
      <c r="E426" s="5" t="s">
        <v>15</v>
      </c>
      <c r="F426" s="19">
        <v>1971.6</v>
      </c>
      <c r="G426" s="19">
        <f t="shared" si="68"/>
        <v>2070.1799999999998</v>
      </c>
      <c r="H426" s="20"/>
      <c r="I426" s="21">
        <f t="shared" si="69"/>
        <v>0</v>
      </c>
    </row>
    <row r="427" spans="1:9" s="35" customFormat="1" x14ac:dyDescent="0.3">
      <c r="A427" s="18" t="s">
        <v>286</v>
      </c>
      <c r="B427" s="5" t="s">
        <v>14</v>
      </c>
      <c r="C427" s="5" t="s">
        <v>287</v>
      </c>
      <c r="D427" s="19">
        <v>1</v>
      </c>
      <c r="E427" s="5" t="s">
        <v>15</v>
      </c>
      <c r="F427" s="19">
        <v>8441.01</v>
      </c>
      <c r="G427" s="19">
        <f t="shared" si="68"/>
        <v>8863.06</v>
      </c>
      <c r="H427" s="20"/>
      <c r="I427" s="21">
        <f t="shared" si="69"/>
        <v>0</v>
      </c>
    </row>
    <row r="428" spans="1:9" s="35" customFormat="1" x14ac:dyDescent="0.3">
      <c r="A428" s="18" t="s">
        <v>288</v>
      </c>
      <c r="B428" s="5" t="s">
        <v>14</v>
      </c>
      <c r="C428" s="5" t="s">
        <v>289</v>
      </c>
      <c r="D428" s="19">
        <v>1</v>
      </c>
      <c r="E428" s="5" t="s">
        <v>15</v>
      </c>
      <c r="F428" s="19">
        <v>6503.18</v>
      </c>
      <c r="G428" s="19">
        <f t="shared" si="68"/>
        <v>6828.34</v>
      </c>
      <c r="H428" s="20"/>
      <c r="I428" s="21">
        <f t="shared" si="69"/>
        <v>0</v>
      </c>
    </row>
    <row r="429" spans="1:9" s="35" customFormat="1" x14ac:dyDescent="0.3">
      <c r="A429" s="18" t="s">
        <v>290</v>
      </c>
      <c r="B429" s="5" t="s">
        <v>14</v>
      </c>
      <c r="C429" s="5" t="s">
        <v>291</v>
      </c>
      <c r="D429" s="19">
        <v>1</v>
      </c>
      <c r="E429" s="5" t="s">
        <v>15</v>
      </c>
      <c r="F429" s="19">
        <v>6190.66</v>
      </c>
      <c r="G429" s="19">
        <f t="shared" si="68"/>
        <v>6500.19</v>
      </c>
      <c r="H429" s="20"/>
      <c r="I429" s="21">
        <f t="shared" si="69"/>
        <v>0</v>
      </c>
    </row>
    <row r="430" spans="1:9" s="35" customFormat="1" x14ac:dyDescent="0.3">
      <c r="A430" s="18" t="s">
        <v>292</v>
      </c>
      <c r="B430" s="5" t="s">
        <v>14</v>
      </c>
      <c r="C430" s="5" t="s">
        <v>293</v>
      </c>
      <c r="D430" s="19">
        <v>1</v>
      </c>
      <c r="E430" s="5" t="s">
        <v>15</v>
      </c>
      <c r="F430" s="19">
        <v>1215.1400000000001</v>
      </c>
      <c r="G430" s="19">
        <f t="shared" si="68"/>
        <v>1275.9000000000001</v>
      </c>
      <c r="H430" s="20"/>
      <c r="I430" s="21">
        <f t="shared" si="69"/>
        <v>0</v>
      </c>
    </row>
    <row r="431" spans="1:9" s="35" customFormat="1" x14ac:dyDescent="0.3">
      <c r="A431" s="18" t="s">
        <v>294</v>
      </c>
      <c r="B431" s="5" t="s">
        <v>14</v>
      </c>
      <c r="C431" s="5" t="s">
        <v>295</v>
      </c>
      <c r="D431" s="19">
        <v>1</v>
      </c>
      <c r="E431" s="5" t="s">
        <v>15</v>
      </c>
      <c r="F431" s="19">
        <v>45444.3</v>
      </c>
      <c r="G431" s="19">
        <f t="shared" si="68"/>
        <v>47716.52</v>
      </c>
      <c r="H431" s="20"/>
      <c r="I431" s="21">
        <f t="shared" si="69"/>
        <v>0</v>
      </c>
    </row>
    <row r="432" spans="1:9" s="35" customFormat="1" x14ac:dyDescent="0.3">
      <c r="A432" s="18" t="s">
        <v>296</v>
      </c>
      <c r="B432" s="5" t="s">
        <v>14</v>
      </c>
      <c r="C432" s="5" t="s">
        <v>297</v>
      </c>
      <c r="D432" s="19">
        <v>1</v>
      </c>
      <c r="E432" s="5" t="s">
        <v>15</v>
      </c>
      <c r="F432" s="19">
        <v>1310.03</v>
      </c>
      <c r="G432" s="19">
        <f t="shared" si="68"/>
        <v>1375.53</v>
      </c>
      <c r="H432" s="20"/>
      <c r="I432" s="21">
        <f t="shared" si="69"/>
        <v>0</v>
      </c>
    </row>
    <row r="433" spans="1:9" s="35" customFormat="1" ht="20.399999999999999" x14ac:dyDescent="0.3">
      <c r="A433" s="18" t="s">
        <v>298</v>
      </c>
      <c r="B433" s="5" t="s">
        <v>14</v>
      </c>
      <c r="C433" s="5" t="s">
        <v>299</v>
      </c>
      <c r="D433" s="19">
        <v>1</v>
      </c>
      <c r="E433" s="5" t="s">
        <v>15</v>
      </c>
      <c r="F433" s="19">
        <v>1679.67</v>
      </c>
      <c r="G433" s="19">
        <f t="shared" si="68"/>
        <v>1763.65</v>
      </c>
      <c r="H433" s="20"/>
      <c r="I433" s="21">
        <f t="shared" si="69"/>
        <v>0</v>
      </c>
    </row>
    <row r="434" spans="1:9" s="35" customFormat="1" ht="20.399999999999999" x14ac:dyDescent="0.3">
      <c r="A434" s="18" t="s">
        <v>300</v>
      </c>
      <c r="B434" s="5" t="s">
        <v>14</v>
      </c>
      <c r="C434" s="5" t="s">
        <v>301</v>
      </c>
      <c r="D434" s="19">
        <v>1</v>
      </c>
      <c r="E434" s="5" t="s">
        <v>15</v>
      </c>
      <c r="F434" s="19">
        <v>6475.86</v>
      </c>
      <c r="G434" s="19">
        <f t="shared" si="68"/>
        <v>6799.65</v>
      </c>
      <c r="H434" s="20"/>
      <c r="I434" s="21">
        <f t="shared" si="69"/>
        <v>0</v>
      </c>
    </row>
    <row r="435" spans="1:9" s="35" customFormat="1" ht="1.05" customHeight="1" x14ac:dyDescent="0.3">
      <c r="A435" s="6"/>
      <c r="B435" s="6"/>
      <c r="C435" s="6"/>
      <c r="D435" s="6"/>
      <c r="E435" s="6"/>
      <c r="F435" s="6"/>
      <c r="G435" s="6"/>
      <c r="H435" s="22"/>
      <c r="I435" s="6"/>
    </row>
    <row r="436" spans="1:9" s="35" customFormat="1" x14ac:dyDescent="0.3">
      <c r="A436" s="8" t="s">
        <v>302</v>
      </c>
      <c r="B436" s="8" t="s">
        <v>10</v>
      </c>
      <c r="C436" s="8" t="s">
        <v>303</v>
      </c>
      <c r="D436" s="25">
        <v>1</v>
      </c>
      <c r="E436" s="8" t="s">
        <v>11</v>
      </c>
      <c r="F436" s="25"/>
      <c r="G436" s="25"/>
      <c r="H436" s="26"/>
      <c r="I436" s="25">
        <f>SUM(I437:I441)</f>
        <v>0</v>
      </c>
    </row>
    <row r="437" spans="1:9" s="35" customFormat="1" ht="20.399999999999999" x14ac:dyDescent="0.3">
      <c r="A437" s="18" t="s">
        <v>304</v>
      </c>
      <c r="B437" s="5" t="s">
        <v>14</v>
      </c>
      <c r="C437" s="5" t="s">
        <v>305</v>
      </c>
      <c r="D437" s="19">
        <v>1</v>
      </c>
      <c r="E437" s="5" t="s">
        <v>15</v>
      </c>
      <c r="F437" s="19">
        <v>14977.82</v>
      </c>
      <c r="G437" s="19">
        <f>F437*1.05</f>
        <v>15726.71</v>
      </c>
      <c r="H437" s="20"/>
      <c r="I437" s="21">
        <f>D437*H437</f>
        <v>0</v>
      </c>
    </row>
    <row r="438" spans="1:9" s="35" customFormat="1" ht="20.399999999999999" x14ac:dyDescent="0.3">
      <c r="A438" s="18" t="s">
        <v>306</v>
      </c>
      <c r="B438" s="5" t="s">
        <v>14</v>
      </c>
      <c r="C438" s="5" t="s">
        <v>115</v>
      </c>
      <c r="D438" s="19">
        <v>1</v>
      </c>
      <c r="E438" s="5" t="s">
        <v>15</v>
      </c>
      <c r="F438" s="19">
        <v>2907</v>
      </c>
      <c r="G438" s="19">
        <f t="shared" ref="G438:G441" si="70">F438*1.05</f>
        <v>3052.35</v>
      </c>
      <c r="H438" s="20"/>
      <c r="I438" s="21">
        <f t="shared" ref="I438:I441" si="71">D438*H438</f>
        <v>0</v>
      </c>
    </row>
    <row r="439" spans="1:9" s="35" customFormat="1" ht="30.6" x14ac:dyDescent="0.3">
      <c r="A439" s="18" t="s">
        <v>307</v>
      </c>
      <c r="B439" s="5" t="s">
        <v>14</v>
      </c>
      <c r="C439" s="5" t="s">
        <v>308</v>
      </c>
      <c r="D439" s="19">
        <v>1</v>
      </c>
      <c r="E439" s="5" t="s">
        <v>15</v>
      </c>
      <c r="F439" s="19">
        <v>7103.05</v>
      </c>
      <c r="G439" s="19">
        <f t="shared" si="70"/>
        <v>7458.2</v>
      </c>
      <c r="H439" s="20"/>
      <c r="I439" s="21">
        <f t="shared" si="71"/>
        <v>0</v>
      </c>
    </row>
    <row r="440" spans="1:9" s="35" customFormat="1" x14ac:dyDescent="0.3">
      <c r="A440" s="18" t="s">
        <v>309</v>
      </c>
      <c r="B440" s="5" t="s">
        <v>14</v>
      </c>
      <c r="C440" s="5" t="s">
        <v>310</v>
      </c>
      <c r="D440" s="19">
        <v>1</v>
      </c>
      <c r="E440" s="5" t="s">
        <v>15</v>
      </c>
      <c r="F440" s="19">
        <v>8757.42</v>
      </c>
      <c r="G440" s="19">
        <f t="shared" si="70"/>
        <v>9195.2900000000009</v>
      </c>
      <c r="H440" s="20"/>
      <c r="I440" s="21">
        <f t="shared" si="71"/>
        <v>0</v>
      </c>
    </row>
    <row r="441" spans="1:9" s="35" customFormat="1" ht="20.399999999999999" x14ac:dyDescent="0.3">
      <c r="A441" s="18" t="s">
        <v>122</v>
      </c>
      <c r="B441" s="5" t="s">
        <v>14</v>
      </c>
      <c r="C441" s="5" t="s">
        <v>123</v>
      </c>
      <c r="D441" s="19">
        <v>100</v>
      </c>
      <c r="E441" s="5" t="s">
        <v>28</v>
      </c>
      <c r="F441" s="19">
        <v>1.81</v>
      </c>
      <c r="G441" s="19">
        <f t="shared" si="70"/>
        <v>1.9</v>
      </c>
      <c r="H441" s="20"/>
      <c r="I441" s="21">
        <f t="shared" si="71"/>
        <v>0</v>
      </c>
    </row>
    <row r="442" spans="1:9" s="35" customFormat="1" ht="1.05" customHeight="1" x14ac:dyDescent="0.3">
      <c r="A442" s="6"/>
      <c r="B442" s="6"/>
      <c r="C442" s="6"/>
      <c r="D442" s="6"/>
      <c r="E442" s="6"/>
      <c r="F442" s="6"/>
      <c r="G442" s="6"/>
      <c r="H442" s="22"/>
      <c r="I442" s="6"/>
    </row>
    <row r="443" spans="1:9" s="35" customFormat="1" x14ac:dyDescent="0.3">
      <c r="A443" s="8" t="s">
        <v>311</v>
      </c>
      <c r="B443" s="8" t="s">
        <v>10</v>
      </c>
      <c r="C443" s="8" t="s">
        <v>312</v>
      </c>
      <c r="D443" s="25">
        <v>1</v>
      </c>
      <c r="E443" s="8" t="s">
        <v>11</v>
      </c>
      <c r="F443" s="25"/>
      <c r="G443" s="25"/>
      <c r="H443" s="26"/>
      <c r="I443" s="25">
        <f>SUM(I444:I475)</f>
        <v>0</v>
      </c>
    </row>
    <row r="444" spans="1:9" s="35" customFormat="1" ht="20.399999999999999" x14ac:dyDescent="0.3">
      <c r="A444" s="18" t="s">
        <v>313</v>
      </c>
      <c r="B444" s="5" t="s">
        <v>14</v>
      </c>
      <c r="C444" s="5" t="s">
        <v>314</v>
      </c>
      <c r="D444" s="19">
        <v>1430</v>
      </c>
      <c r="E444" s="5" t="s">
        <v>28</v>
      </c>
      <c r="F444" s="19">
        <v>239.97</v>
      </c>
      <c r="G444" s="19">
        <f>F444*1.05</f>
        <v>251.97</v>
      </c>
      <c r="H444" s="20"/>
      <c r="I444" s="21">
        <f>D444*H444</f>
        <v>0</v>
      </c>
    </row>
    <row r="445" spans="1:9" s="35" customFormat="1" ht="20.399999999999999" x14ac:dyDescent="0.3">
      <c r="A445" s="18" t="s">
        <v>315</v>
      </c>
      <c r="B445" s="5" t="s">
        <v>14</v>
      </c>
      <c r="C445" s="5" t="s">
        <v>316</v>
      </c>
      <c r="D445" s="19">
        <v>1923</v>
      </c>
      <c r="E445" s="5" t="s">
        <v>28</v>
      </c>
      <c r="F445" s="19">
        <v>185.23</v>
      </c>
      <c r="G445" s="19">
        <f t="shared" ref="G445:G475" si="72">F445*1.05</f>
        <v>194.49</v>
      </c>
      <c r="H445" s="20"/>
      <c r="I445" s="21">
        <f t="shared" ref="I445:I475" si="73">D445*H445</f>
        <v>0</v>
      </c>
    </row>
    <row r="446" spans="1:9" s="35" customFormat="1" ht="20.399999999999999" x14ac:dyDescent="0.3">
      <c r="A446" s="18" t="s">
        <v>317</v>
      </c>
      <c r="B446" s="5" t="s">
        <v>14</v>
      </c>
      <c r="C446" s="5" t="s">
        <v>318</v>
      </c>
      <c r="D446" s="19">
        <v>644</v>
      </c>
      <c r="E446" s="5" t="s">
        <v>28</v>
      </c>
      <c r="F446" s="19">
        <v>156.12</v>
      </c>
      <c r="G446" s="19">
        <f t="shared" si="72"/>
        <v>163.93</v>
      </c>
      <c r="H446" s="20"/>
      <c r="I446" s="21">
        <f t="shared" si="73"/>
        <v>0</v>
      </c>
    </row>
    <row r="447" spans="1:9" s="35" customFormat="1" ht="20.399999999999999" x14ac:dyDescent="0.3">
      <c r="A447" s="18" t="s">
        <v>319</v>
      </c>
      <c r="B447" s="5" t="s">
        <v>14</v>
      </c>
      <c r="C447" s="5" t="s">
        <v>320</v>
      </c>
      <c r="D447" s="19">
        <v>675</v>
      </c>
      <c r="E447" s="5" t="s">
        <v>28</v>
      </c>
      <c r="F447" s="19">
        <v>126.2</v>
      </c>
      <c r="G447" s="19">
        <f t="shared" si="72"/>
        <v>132.51</v>
      </c>
      <c r="H447" s="20"/>
      <c r="I447" s="21">
        <f t="shared" si="73"/>
        <v>0</v>
      </c>
    </row>
    <row r="448" spans="1:9" s="35" customFormat="1" ht="20.399999999999999" x14ac:dyDescent="0.3">
      <c r="A448" s="18" t="s">
        <v>321</v>
      </c>
      <c r="B448" s="5" t="s">
        <v>14</v>
      </c>
      <c r="C448" s="5" t="s">
        <v>322</v>
      </c>
      <c r="D448" s="19">
        <v>1015</v>
      </c>
      <c r="E448" s="5" t="s">
        <v>28</v>
      </c>
      <c r="F448" s="19">
        <v>99.5</v>
      </c>
      <c r="G448" s="19">
        <f t="shared" si="72"/>
        <v>104.48</v>
      </c>
      <c r="H448" s="20"/>
      <c r="I448" s="21">
        <f t="shared" si="73"/>
        <v>0</v>
      </c>
    </row>
    <row r="449" spans="1:9" s="35" customFormat="1" ht="20.399999999999999" x14ac:dyDescent="0.3">
      <c r="A449" s="18" t="s">
        <v>323</v>
      </c>
      <c r="B449" s="5" t="s">
        <v>14</v>
      </c>
      <c r="C449" s="5" t="s">
        <v>324</v>
      </c>
      <c r="D449" s="19">
        <v>220</v>
      </c>
      <c r="E449" s="5" t="s">
        <v>28</v>
      </c>
      <c r="F449" s="19">
        <v>75.489999999999995</v>
      </c>
      <c r="G449" s="19">
        <f t="shared" si="72"/>
        <v>79.260000000000005</v>
      </c>
      <c r="H449" s="20"/>
      <c r="I449" s="21">
        <f t="shared" si="73"/>
        <v>0</v>
      </c>
    </row>
    <row r="450" spans="1:9" s="35" customFormat="1" ht="20.399999999999999" x14ac:dyDescent="0.3">
      <c r="A450" s="18" t="s">
        <v>325</v>
      </c>
      <c r="B450" s="5" t="s">
        <v>14</v>
      </c>
      <c r="C450" s="5" t="s">
        <v>326</v>
      </c>
      <c r="D450" s="19">
        <v>620</v>
      </c>
      <c r="E450" s="5" t="s">
        <v>28</v>
      </c>
      <c r="F450" s="19">
        <v>56.41</v>
      </c>
      <c r="G450" s="19">
        <f t="shared" si="72"/>
        <v>59.23</v>
      </c>
      <c r="H450" s="20"/>
      <c r="I450" s="21">
        <f t="shared" si="73"/>
        <v>0</v>
      </c>
    </row>
    <row r="451" spans="1:9" s="35" customFormat="1" ht="20.399999999999999" x14ac:dyDescent="0.3">
      <c r="A451" s="18" t="s">
        <v>327</v>
      </c>
      <c r="B451" s="5" t="s">
        <v>14</v>
      </c>
      <c r="C451" s="5" t="s">
        <v>328</v>
      </c>
      <c r="D451" s="19">
        <v>1435</v>
      </c>
      <c r="E451" s="5" t="s">
        <v>28</v>
      </c>
      <c r="F451" s="19">
        <v>43.37</v>
      </c>
      <c r="G451" s="19">
        <f t="shared" si="72"/>
        <v>45.54</v>
      </c>
      <c r="H451" s="20"/>
      <c r="I451" s="21">
        <f t="shared" si="73"/>
        <v>0</v>
      </c>
    </row>
    <row r="452" spans="1:9" s="35" customFormat="1" ht="20.399999999999999" x14ac:dyDescent="0.3">
      <c r="A452" s="18" t="s">
        <v>329</v>
      </c>
      <c r="B452" s="5" t="s">
        <v>14</v>
      </c>
      <c r="C452" s="5" t="s">
        <v>330</v>
      </c>
      <c r="D452" s="19">
        <v>732</v>
      </c>
      <c r="E452" s="5" t="s">
        <v>28</v>
      </c>
      <c r="F452" s="19">
        <v>31.61</v>
      </c>
      <c r="G452" s="19">
        <f t="shared" si="72"/>
        <v>33.19</v>
      </c>
      <c r="H452" s="20"/>
      <c r="I452" s="21">
        <f t="shared" si="73"/>
        <v>0</v>
      </c>
    </row>
    <row r="453" spans="1:9" s="35" customFormat="1" ht="20.399999999999999" x14ac:dyDescent="0.3">
      <c r="A453" s="18" t="s">
        <v>331</v>
      </c>
      <c r="B453" s="5" t="s">
        <v>14</v>
      </c>
      <c r="C453" s="5" t="s">
        <v>332</v>
      </c>
      <c r="D453" s="19">
        <v>77</v>
      </c>
      <c r="E453" s="5" t="s">
        <v>28</v>
      </c>
      <c r="F453" s="19">
        <v>25.54</v>
      </c>
      <c r="G453" s="19">
        <f t="shared" si="72"/>
        <v>26.82</v>
      </c>
      <c r="H453" s="20"/>
      <c r="I453" s="21">
        <f t="shared" si="73"/>
        <v>0</v>
      </c>
    </row>
    <row r="454" spans="1:9" s="35" customFormat="1" ht="20.399999999999999" x14ac:dyDescent="0.3">
      <c r="A454" s="18" t="s">
        <v>333</v>
      </c>
      <c r="B454" s="5" t="s">
        <v>14</v>
      </c>
      <c r="C454" s="5" t="s">
        <v>334</v>
      </c>
      <c r="D454" s="19">
        <v>10</v>
      </c>
      <c r="E454" s="5" t="s">
        <v>28</v>
      </c>
      <c r="F454" s="19">
        <v>100.48</v>
      </c>
      <c r="G454" s="19">
        <f t="shared" si="72"/>
        <v>105.5</v>
      </c>
      <c r="H454" s="20"/>
      <c r="I454" s="21">
        <f t="shared" si="73"/>
        <v>0</v>
      </c>
    </row>
    <row r="455" spans="1:9" s="35" customFormat="1" ht="20.399999999999999" x14ac:dyDescent="0.3">
      <c r="A455" s="18" t="s">
        <v>335</v>
      </c>
      <c r="B455" s="5" t="s">
        <v>14</v>
      </c>
      <c r="C455" s="5" t="s">
        <v>336</v>
      </c>
      <c r="D455" s="19">
        <v>2005</v>
      </c>
      <c r="E455" s="5" t="s">
        <v>28</v>
      </c>
      <c r="F455" s="19">
        <v>24.71</v>
      </c>
      <c r="G455" s="19">
        <f t="shared" si="72"/>
        <v>25.95</v>
      </c>
      <c r="H455" s="20"/>
      <c r="I455" s="21">
        <f t="shared" si="73"/>
        <v>0</v>
      </c>
    </row>
    <row r="456" spans="1:9" s="35" customFormat="1" ht="20.399999999999999" x14ac:dyDescent="0.3">
      <c r="A456" s="18" t="s">
        <v>337</v>
      </c>
      <c r="B456" s="5" t="s">
        <v>14</v>
      </c>
      <c r="C456" s="5" t="s">
        <v>338</v>
      </c>
      <c r="D456" s="19">
        <v>6797</v>
      </c>
      <c r="E456" s="5" t="s">
        <v>28</v>
      </c>
      <c r="F456" s="19">
        <v>17.59</v>
      </c>
      <c r="G456" s="19">
        <f t="shared" si="72"/>
        <v>18.47</v>
      </c>
      <c r="H456" s="20"/>
      <c r="I456" s="21">
        <f t="shared" si="73"/>
        <v>0</v>
      </c>
    </row>
    <row r="457" spans="1:9" s="35" customFormat="1" ht="20.399999999999999" x14ac:dyDescent="0.3">
      <c r="A457" s="18" t="s">
        <v>339</v>
      </c>
      <c r="B457" s="5" t="s">
        <v>14</v>
      </c>
      <c r="C457" s="5" t="s">
        <v>340</v>
      </c>
      <c r="D457" s="19">
        <v>2133</v>
      </c>
      <c r="E457" s="5" t="s">
        <v>28</v>
      </c>
      <c r="F457" s="19">
        <v>9.91</v>
      </c>
      <c r="G457" s="19">
        <f t="shared" si="72"/>
        <v>10.41</v>
      </c>
      <c r="H457" s="20"/>
      <c r="I457" s="21">
        <f t="shared" si="73"/>
        <v>0</v>
      </c>
    </row>
    <row r="458" spans="1:9" s="35" customFormat="1" ht="20.399999999999999" x14ac:dyDescent="0.3">
      <c r="A458" s="18" t="s">
        <v>341</v>
      </c>
      <c r="B458" s="5" t="s">
        <v>14</v>
      </c>
      <c r="C458" s="5" t="s">
        <v>342</v>
      </c>
      <c r="D458" s="19">
        <v>2071</v>
      </c>
      <c r="E458" s="5" t="s">
        <v>28</v>
      </c>
      <c r="F458" s="19">
        <v>12.11</v>
      </c>
      <c r="G458" s="19">
        <f t="shared" si="72"/>
        <v>12.72</v>
      </c>
      <c r="H458" s="20"/>
      <c r="I458" s="21">
        <f t="shared" si="73"/>
        <v>0</v>
      </c>
    </row>
    <row r="459" spans="1:9" s="35" customFormat="1" ht="20.399999999999999" x14ac:dyDescent="0.3">
      <c r="A459" s="18" t="s">
        <v>343</v>
      </c>
      <c r="B459" s="5" t="s">
        <v>14</v>
      </c>
      <c r="C459" s="5" t="s">
        <v>344</v>
      </c>
      <c r="D459" s="19">
        <v>1330</v>
      </c>
      <c r="E459" s="5" t="s">
        <v>28</v>
      </c>
      <c r="F459" s="19">
        <v>7.95</v>
      </c>
      <c r="G459" s="19">
        <f t="shared" si="72"/>
        <v>8.35</v>
      </c>
      <c r="H459" s="20"/>
      <c r="I459" s="21">
        <f t="shared" si="73"/>
        <v>0</v>
      </c>
    </row>
    <row r="460" spans="1:9" s="35" customFormat="1" ht="20.399999999999999" x14ac:dyDescent="0.3">
      <c r="A460" s="18" t="s">
        <v>345</v>
      </c>
      <c r="B460" s="5" t="s">
        <v>14</v>
      </c>
      <c r="C460" s="5" t="s">
        <v>346</v>
      </c>
      <c r="D460" s="19">
        <v>800</v>
      </c>
      <c r="E460" s="5" t="s">
        <v>28</v>
      </c>
      <c r="F460" s="19">
        <v>6.77</v>
      </c>
      <c r="G460" s="19">
        <f t="shared" si="72"/>
        <v>7.11</v>
      </c>
      <c r="H460" s="20"/>
      <c r="I460" s="21">
        <f t="shared" si="73"/>
        <v>0</v>
      </c>
    </row>
    <row r="461" spans="1:9" s="35" customFormat="1" ht="20.399999999999999" x14ac:dyDescent="0.3">
      <c r="A461" s="18" t="s">
        <v>347</v>
      </c>
      <c r="B461" s="5" t="s">
        <v>14</v>
      </c>
      <c r="C461" s="5" t="s">
        <v>348</v>
      </c>
      <c r="D461" s="19">
        <v>80</v>
      </c>
      <c r="E461" s="5" t="s">
        <v>28</v>
      </c>
      <c r="F461" s="19">
        <v>19.23</v>
      </c>
      <c r="G461" s="19">
        <f t="shared" si="72"/>
        <v>20.190000000000001</v>
      </c>
      <c r="H461" s="20"/>
      <c r="I461" s="21">
        <f t="shared" si="73"/>
        <v>0</v>
      </c>
    </row>
    <row r="462" spans="1:9" s="35" customFormat="1" ht="20.399999999999999" x14ac:dyDescent="0.3">
      <c r="A462" s="18" t="s">
        <v>349</v>
      </c>
      <c r="B462" s="5" t="s">
        <v>14</v>
      </c>
      <c r="C462" s="5" t="s">
        <v>350</v>
      </c>
      <c r="D462" s="19">
        <v>335</v>
      </c>
      <c r="E462" s="5" t="s">
        <v>28</v>
      </c>
      <c r="F462" s="19">
        <v>13.92</v>
      </c>
      <c r="G462" s="19">
        <f t="shared" si="72"/>
        <v>14.62</v>
      </c>
      <c r="H462" s="20"/>
      <c r="I462" s="21">
        <f t="shared" si="73"/>
        <v>0</v>
      </c>
    </row>
    <row r="463" spans="1:9" s="35" customFormat="1" ht="20.399999999999999" x14ac:dyDescent="0.3">
      <c r="A463" s="18" t="s">
        <v>351</v>
      </c>
      <c r="B463" s="5" t="s">
        <v>14</v>
      </c>
      <c r="C463" s="5" t="s">
        <v>352</v>
      </c>
      <c r="D463" s="19">
        <v>50</v>
      </c>
      <c r="E463" s="5" t="s">
        <v>28</v>
      </c>
      <c r="F463" s="19">
        <v>10.41</v>
      </c>
      <c r="G463" s="19">
        <f t="shared" si="72"/>
        <v>10.93</v>
      </c>
      <c r="H463" s="20"/>
      <c r="I463" s="21">
        <f t="shared" si="73"/>
        <v>0</v>
      </c>
    </row>
    <row r="464" spans="1:9" s="35" customFormat="1" ht="20.399999999999999" x14ac:dyDescent="0.3">
      <c r="A464" s="18" t="s">
        <v>353</v>
      </c>
      <c r="B464" s="5" t="s">
        <v>14</v>
      </c>
      <c r="C464" s="5" t="s">
        <v>354</v>
      </c>
      <c r="D464" s="19">
        <v>300</v>
      </c>
      <c r="E464" s="5" t="s">
        <v>28</v>
      </c>
      <c r="F464" s="19">
        <v>7.81</v>
      </c>
      <c r="G464" s="19">
        <f t="shared" si="72"/>
        <v>8.1999999999999993</v>
      </c>
      <c r="H464" s="20"/>
      <c r="I464" s="21">
        <f t="shared" si="73"/>
        <v>0</v>
      </c>
    </row>
    <row r="465" spans="1:9" s="35" customFormat="1" ht="20.399999999999999" x14ac:dyDescent="0.3">
      <c r="A465" s="18" t="s">
        <v>355</v>
      </c>
      <c r="B465" s="5" t="s">
        <v>14</v>
      </c>
      <c r="C465" s="5" t="s">
        <v>356</v>
      </c>
      <c r="D465" s="19">
        <v>520</v>
      </c>
      <c r="E465" s="5" t="s">
        <v>28</v>
      </c>
      <c r="F465" s="19">
        <v>7.29</v>
      </c>
      <c r="G465" s="19">
        <f t="shared" si="72"/>
        <v>7.65</v>
      </c>
      <c r="H465" s="20"/>
      <c r="I465" s="21">
        <f t="shared" si="73"/>
        <v>0</v>
      </c>
    </row>
    <row r="466" spans="1:9" s="35" customFormat="1" ht="20.399999999999999" x14ac:dyDescent="0.3">
      <c r="A466" s="18" t="s">
        <v>357</v>
      </c>
      <c r="B466" s="5" t="s">
        <v>14</v>
      </c>
      <c r="C466" s="5" t="s">
        <v>358</v>
      </c>
      <c r="D466" s="19">
        <v>1720</v>
      </c>
      <c r="E466" s="5" t="s">
        <v>28</v>
      </c>
      <c r="F466" s="19">
        <v>16.46</v>
      </c>
      <c r="G466" s="19">
        <f t="shared" si="72"/>
        <v>17.28</v>
      </c>
      <c r="H466" s="20"/>
      <c r="I466" s="21">
        <f t="shared" si="73"/>
        <v>0</v>
      </c>
    </row>
    <row r="467" spans="1:9" s="35" customFormat="1" ht="20.399999999999999" x14ac:dyDescent="0.3">
      <c r="A467" s="18" t="s">
        <v>359</v>
      </c>
      <c r="B467" s="5" t="s">
        <v>14</v>
      </c>
      <c r="C467" s="5" t="s">
        <v>360</v>
      </c>
      <c r="D467" s="19">
        <v>740</v>
      </c>
      <c r="E467" s="5" t="s">
        <v>28</v>
      </c>
      <c r="F467" s="19">
        <v>12.28</v>
      </c>
      <c r="G467" s="19">
        <f t="shared" si="72"/>
        <v>12.89</v>
      </c>
      <c r="H467" s="20"/>
      <c r="I467" s="21">
        <f t="shared" si="73"/>
        <v>0</v>
      </c>
    </row>
    <row r="468" spans="1:9" s="35" customFormat="1" ht="20.399999999999999" x14ac:dyDescent="0.3">
      <c r="A468" s="18" t="s">
        <v>361</v>
      </c>
      <c r="B468" s="5" t="s">
        <v>14</v>
      </c>
      <c r="C468" s="5" t="s">
        <v>362</v>
      </c>
      <c r="D468" s="19">
        <v>1305</v>
      </c>
      <c r="E468" s="5" t="s">
        <v>28</v>
      </c>
      <c r="F468" s="19">
        <v>9.09</v>
      </c>
      <c r="G468" s="19">
        <f t="shared" si="72"/>
        <v>9.5399999999999991</v>
      </c>
      <c r="H468" s="20"/>
      <c r="I468" s="21">
        <f t="shared" si="73"/>
        <v>0</v>
      </c>
    </row>
    <row r="469" spans="1:9" s="35" customFormat="1" ht="20.399999999999999" x14ac:dyDescent="0.3">
      <c r="A469" s="18" t="s">
        <v>363</v>
      </c>
      <c r="B469" s="5" t="s">
        <v>14</v>
      </c>
      <c r="C469" s="5" t="s">
        <v>364</v>
      </c>
      <c r="D469" s="19">
        <v>833</v>
      </c>
      <c r="E469" s="5" t="s">
        <v>28</v>
      </c>
      <c r="F469" s="19">
        <v>7.81</v>
      </c>
      <c r="G469" s="19">
        <f t="shared" si="72"/>
        <v>8.1999999999999993</v>
      </c>
      <c r="H469" s="20"/>
      <c r="I469" s="21">
        <f t="shared" si="73"/>
        <v>0</v>
      </c>
    </row>
    <row r="470" spans="1:9" s="35" customFormat="1" ht="20.399999999999999" x14ac:dyDescent="0.3">
      <c r="A470" s="18" t="s">
        <v>365</v>
      </c>
      <c r="B470" s="5" t="s">
        <v>14</v>
      </c>
      <c r="C470" s="5" t="s">
        <v>366</v>
      </c>
      <c r="D470" s="19">
        <v>3235</v>
      </c>
      <c r="E470" s="5" t="s">
        <v>28</v>
      </c>
      <c r="F470" s="19">
        <v>6.67</v>
      </c>
      <c r="G470" s="19">
        <f t="shared" si="72"/>
        <v>7</v>
      </c>
      <c r="H470" s="20"/>
      <c r="I470" s="21">
        <f t="shared" si="73"/>
        <v>0</v>
      </c>
    </row>
    <row r="471" spans="1:9" s="35" customFormat="1" ht="20.399999999999999" x14ac:dyDescent="0.3">
      <c r="A471" s="18" t="s">
        <v>367</v>
      </c>
      <c r="B471" s="5" t="s">
        <v>14</v>
      </c>
      <c r="C471" s="5" t="s">
        <v>368</v>
      </c>
      <c r="D471" s="19">
        <v>1985</v>
      </c>
      <c r="E471" s="5" t="s">
        <v>28</v>
      </c>
      <c r="F471" s="19">
        <v>4.96</v>
      </c>
      <c r="G471" s="19">
        <f t="shared" si="72"/>
        <v>5.21</v>
      </c>
      <c r="H471" s="20"/>
      <c r="I471" s="21">
        <f t="shared" si="73"/>
        <v>0</v>
      </c>
    </row>
    <row r="472" spans="1:9" s="35" customFormat="1" x14ac:dyDescent="0.3">
      <c r="A472" s="18" t="s">
        <v>369</v>
      </c>
      <c r="B472" s="5" t="s">
        <v>14</v>
      </c>
      <c r="C472" s="5" t="s">
        <v>370</v>
      </c>
      <c r="D472" s="19">
        <v>1</v>
      </c>
      <c r="E472" s="5" t="s">
        <v>15</v>
      </c>
      <c r="F472" s="19">
        <v>23734.89</v>
      </c>
      <c r="G472" s="19">
        <f t="shared" si="72"/>
        <v>24921.63</v>
      </c>
      <c r="H472" s="20"/>
      <c r="I472" s="21">
        <f t="shared" si="73"/>
        <v>0</v>
      </c>
    </row>
    <row r="473" spans="1:9" s="35" customFormat="1" x14ac:dyDescent="0.3">
      <c r="A473" s="18" t="s">
        <v>371</v>
      </c>
      <c r="B473" s="5" t="s">
        <v>14</v>
      </c>
      <c r="C473" s="5" t="s">
        <v>372</v>
      </c>
      <c r="D473" s="19">
        <v>1</v>
      </c>
      <c r="E473" s="5" t="s">
        <v>15</v>
      </c>
      <c r="F473" s="19">
        <v>19779.77</v>
      </c>
      <c r="G473" s="19">
        <f t="shared" si="72"/>
        <v>20768.759999999998</v>
      </c>
      <c r="H473" s="20"/>
      <c r="I473" s="21">
        <f t="shared" si="73"/>
        <v>0</v>
      </c>
    </row>
    <row r="474" spans="1:9" s="35" customFormat="1" x14ac:dyDescent="0.3">
      <c r="A474" s="18" t="s">
        <v>373</v>
      </c>
      <c r="B474" s="5" t="s">
        <v>14</v>
      </c>
      <c r="C474" s="5" t="s">
        <v>374</v>
      </c>
      <c r="D474" s="19">
        <v>1</v>
      </c>
      <c r="E474" s="5" t="s">
        <v>15</v>
      </c>
      <c r="F474" s="19">
        <v>18891.78</v>
      </c>
      <c r="G474" s="19">
        <f t="shared" si="72"/>
        <v>19836.37</v>
      </c>
      <c r="H474" s="20"/>
      <c r="I474" s="21">
        <f t="shared" si="73"/>
        <v>0</v>
      </c>
    </row>
    <row r="475" spans="1:9" s="35" customFormat="1" x14ac:dyDescent="0.3">
      <c r="A475" s="18" t="s">
        <v>375</v>
      </c>
      <c r="B475" s="5" t="s">
        <v>14</v>
      </c>
      <c r="C475" s="5" t="s">
        <v>376</v>
      </c>
      <c r="D475" s="19">
        <v>1</v>
      </c>
      <c r="E475" s="5" t="s">
        <v>15</v>
      </c>
      <c r="F475" s="19">
        <v>43581.440000000002</v>
      </c>
      <c r="G475" s="19">
        <f t="shared" si="72"/>
        <v>45760.51</v>
      </c>
      <c r="H475" s="20"/>
      <c r="I475" s="21">
        <f t="shared" si="73"/>
        <v>0</v>
      </c>
    </row>
    <row r="476" spans="1:9" s="35" customFormat="1" ht="1.05" customHeight="1" x14ac:dyDescent="0.3">
      <c r="A476" s="6"/>
      <c r="B476" s="6"/>
      <c r="C476" s="6"/>
      <c r="D476" s="6"/>
      <c r="E476" s="6"/>
      <c r="F476" s="6"/>
      <c r="G476" s="6"/>
      <c r="H476" s="22"/>
      <c r="I476" s="6"/>
    </row>
    <row r="477" spans="1:9" s="35" customFormat="1" x14ac:dyDescent="0.3">
      <c r="A477" s="8" t="s">
        <v>377</v>
      </c>
      <c r="B477" s="8" t="s">
        <v>10</v>
      </c>
      <c r="C477" s="8" t="s">
        <v>378</v>
      </c>
      <c r="D477" s="25">
        <v>1</v>
      </c>
      <c r="E477" s="8" t="s">
        <v>11</v>
      </c>
      <c r="F477" s="25"/>
      <c r="G477" s="25"/>
      <c r="H477" s="26"/>
      <c r="I477" s="25">
        <f>SUM(I478:I491)</f>
        <v>0</v>
      </c>
    </row>
    <row r="478" spans="1:9" s="35" customFormat="1" x14ac:dyDescent="0.3">
      <c r="A478" s="18" t="s">
        <v>379</v>
      </c>
      <c r="B478" s="5" t="s">
        <v>14</v>
      </c>
      <c r="C478" s="5" t="s">
        <v>380</v>
      </c>
      <c r="D478" s="19">
        <v>22</v>
      </c>
      <c r="E478" s="5" t="s">
        <v>28</v>
      </c>
      <c r="F478" s="19">
        <v>114.93</v>
      </c>
      <c r="G478" s="19">
        <f>F478*1.05</f>
        <v>120.68</v>
      </c>
      <c r="H478" s="20"/>
      <c r="I478" s="21">
        <f>D478*H478</f>
        <v>0</v>
      </c>
    </row>
    <row r="479" spans="1:9" s="35" customFormat="1" x14ac:dyDescent="0.3">
      <c r="A479" s="18" t="s">
        <v>381</v>
      </c>
      <c r="B479" s="5" t="s">
        <v>14</v>
      </c>
      <c r="C479" s="5" t="s">
        <v>382</v>
      </c>
      <c r="D479" s="19">
        <v>176</v>
      </c>
      <c r="E479" s="5" t="s">
        <v>28</v>
      </c>
      <c r="F479" s="19">
        <v>512.84</v>
      </c>
      <c r="G479" s="19">
        <f t="shared" ref="G479:G491" si="74">F479*1.05</f>
        <v>538.48</v>
      </c>
      <c r="H479" s="20"/>
      <c r="I479" s="21">
        <f t="shared" ref="I479:I491" si="75">D479*H479</f>
        <v>0</v>
      </c>
    </row>
    <row r="480" spans="1:9" s="35" customFormat="1" x14ac:dyDescent="0.3">
      <c r="A480" s="18" t="s">
        <v>383</v>
      </c>
      <c r="B480" s="5" t="s">
        <v>14</v>
      </c>
      <c r="C480" s="5" t="s">
        <v>384</v>
      </c>
      <c r="D480" s="19">
        <v>8.8000000000000007</v>
      </c>
      <c r="E480" s="5" t="s">
        <v>28</v>
      </c>
      <c r="F480" s="19">
        <v>217.62</v>
      </c>
      <c r="G480" s="19">
        <f t="shared" si="74"/>
        <v>228.5</v>
      </c>
      <c r="H480" s="20"/>
      <c r="I480" s="21">
        <f t="shared" si="75"/>
        <v>0</v>
      </c>
    </row>
    <row r="481" spans="1:9" s="35" customFormat="1" x14ac:dyDescent="0.3">
      <c r="A481" s="18" t="s">
        <v>385</v>
      </c>
      <c r="B481" s="5" t="s">
        <v>14</v>
      </c>
      <c r="C481" s="5" t="s">
        <v>386</v>
      </c>
      <c r="D481" s="19">
        <v>8.8000000000000007</v>
      </c>
      <c r="E481" s="5" t="s">
        <v>28</v>
      </c>
      <c r="F481" s="19">
        <v>484.47</v>
      </c>
      <c r="G481" s="19">
        <f t="shared" si="74"/>
        <v>508.69</v>
      </c>
      <c r="H481" s="20"/>
      <c r="I481" s="21">
        <f t="shared" si="75"/>
        <v>0</v>
      </c>
    </row>
    <row r="482" spans="1:9" s="35" customFormat="1" x14ac:dyDescent="0.3">
      <c r="A482" s="18" t="s">
        <v>387</v>
      </c>
      <c r="B482" s="5" t="s">
        <v>14</v>
      </c>
      <c r="C482" s="5" t="s">
        <v>388</v>
      </c>
      <c r="D482" s="19">
        <v>81.400000000000006</v>
      </c>
      <c r="E482" s="5" t="s">
        <v>28</v>
      </c>
      <c r="F482" s="19">
        <v>220.9</v>
      </c>
      <c r="G482" s="19">
        <f t="shared" si="74"/>
        <v>231.95</v>
      </c>
      <c r="H482" s="20"/>
      <c r="I482" s="21">
        <f t="shared" si="75"/>
        <v>0</v>
      </c>
    </row>
    <row r="483" spans="1:9" s="35" customFormat="1" x14ac:dyDescent="0.3">
      <c r="A483" s="18" t="s">
        <v>389</v>
      </c>
      <c r="B483" s="5" t="s">
        <v>14</v>
      </c>
      <c r="C483" s="5" t="s">
        <v>390</v>
      </c>
      <c r="D483" s="19">
        <v>27.5</v>
      </c>
      <c r="E483" s="5" t="s">
        <v>28</v>
      </c>
      <c r="F483" s="19">
        <v>239.08</v>
      </c>
      <c r="G483" s="19">
        <f t="shared" si="74"/>
        <v>251.03</v>
      </c>
      <c r="H483" s="20"/>
      <c r="I483" s="21">
        <f t="shared" si="75"/>
        <v>0</v>
      </c>
    </row>
    <row r="484" spans="1:9" s="35" customFormat="1" x14ac:dyDescent="0.3">
      <c r="A484" s="18" t="s">
        <v>391</v>
      </c>
      <c r="B484" s="5" t="s">
        <v>14</v>
      </c>
      <c r="C484" s="5" t="s">
        <v>392</v>
      </c>
      <c r="D484" s="19">
        <v>74.8</v>
      </c>
      <c r="E484" s="5" t="s">
        <v>28</v>
      </c>
      <c r="F484" s="19">
        <v>74.400000000000006</v>
      </c>
      <c r="G484" s="19">
        <f t="shared" si="74"/>
        <v>78.12</v>
      </c>
      <c r="H484" s="20"/>
      <c r="I484" s="21">
        <f t="shared" si="75"/>
        <v>0</v>
      </c>
    </row>
    <row r="485" spans="1:9" s="35" customFormat="1" x14ac:dyDescent="0.3">
      <c r="A485" s="18" t="s">
        <v>393</v>
      </c>
      <c r="B485" s="5" t="s">
        <v>14</v>
      </c>
      <c r="C485" s="5" t="s">
        <v>394</v>
      </c>
      <c r="D485" s="19">
        <v>55</v>
      </c>
      <c r="E485" s="5" t="s">
        <v>28</v>
      </c>
      <c r="F485" s="19">
        <v>117.32</v>
      </c>
      <c r="G485" s="19">
        <f t="shared" si="74"/>
        <v>123.19</v>
      </c>
      <c r="H485" s="20"/>
      <c r="I485" s="21">
        <f t="shared" si="75"/>
        <v>0</v>
      </c>
    </row>
    <row r="486" spans="1:9" s="35" customFormat="1" x14ac:dyDescent="0.3">
      <c r="A486" s="18" t="s">
        <v>395</v>
      </c>
      <c r="B486" s="5" t="s">
        <v>14</v>
      </c>
      <c r="C486" s="5" t="s">
        <v>396</v>
      </c>
      <c r="D486" s="19">
        <v>209</v>
      </c>
      <c r="E486" s="5" t="s">
        <v>28</v>
      </c>
      <c r="F486" s="19">
        <v>183.87</v>
      </c>
      <c r="G486" s="19">
        <f t="shared" si="74"/>
        <v>193.06</v>
      </c>
      <c r="H486" s="20"/>
      <c r="I486" s="21">
        <f t="shared" si="75"/>
        <v>0</v>
      </c>
    </row>
    <row r="487" spans="1:9" s="35" customFormat="1" ht="20.399999999999999" x14ac:dyDescent="0.3">
      <c r="A487" s="18" t="s">
        <v>397</v>
      </c>
      <c r="B487" s="5" t="s">
        <v>14</v>
      </c>
      <c r="C487" s="5" t="s">
        <v>398</v>
      </c>
      <c r="D487" s="19">
        <v>1267.2</v>
      </c>
      <c r="E487" s="5" t="s">
        <v>28</v>
      </c>
      <c r="F487" s="19">
        <v>138.77000000000001</v>
      </c>
      <c r="G487" s="19">
        <f t="shared" si="74"/>
        <v>145.71</v>
      </c>
      <c r="H487" s="20"/>
      <c r="I487" s="21">
        <f t="shared" si="75"/>
        <v>0</v>
      </c>
    </row>
    <row r="488" spans="1:9" s="35" customFormat="1" x14ac:dyDescent="0.3">
      <c r="A488" s="18" t="s">
        <v>399</v>
      </c>
      <c r="B488" s="5" t="s">
        <v>14</v>
      </c>
      <c r="C488" s="5" t="s">
        <v>400</v>
      </c>
      <c r="D488" s="19">
        <v>132</v>
      </c>
      <c r="E488" s="5" t="s">
        <v>28</v>
      </c>
      <c r="F488" s="19">
        <v>67.37</v>
      </c>
      <c r="G488" s="19">
        <f t="shared" si="74"/>
        <v>70.739999999999995</v>
      </c>
      <c r="H488" s="20"/>
      <c r="I488" s="21">
        <f t="shared" si="75"/>
        <v>0</v>
      </c>
    </row>
    <row r="489" spans="1:9" s="35" customFormat="1" x14ac:dyDescent="0.3">
      <c r="A489" s="18" t="s">
        <v>401</v>
      </c>
      <c r="B489" s="5" t="s">
        <v>14</v>
      </c>
      <c r="C489" s="5" t="s">
        <v>402</v>
      </c>
      <c r="D489" s="19">
        <v>176</v>
      </c>
      <c r="E489" s="5" t="s">
        <v>28</v>
      </c>
      <c r="F489" s="19">
        <v>41.83</v>
      </c>
      <c r="G489" s="19">
        <f t="shared" si="74"/>
        <v>43.92</v>
      </c>
      <c r="H489" s="20"/>
      <c r="I489" s="21">
        <f t="shared" si="75"/>
        <v>0</v>
      </c>
    </row>
    <row r="490" spans="1:9" s="35" customFormat="1" x14ac:dyDescent="0.3">
      <c r="A490" s="18" t="s">
        <v>44</v>
      </c>
      <c r="B490" s="5" t="s">
        <v>14</v>
      </c>
      <c r="C490" s="5" t="s">
        <v>45</v>
      </c>
      <c r="D490" s="19">
        <v>8</v>
      </c>
      <c r="E490" s="5" t="s">
        <v>15</v>
      </c>
      <c r="F490" s="19">
        <v>247.33</v>
      </c>
      <c r="G490" s="19">
        <f t="shared" si="74"/>
        <v>259.7</v>
      </c>
      <c r="H490" s="20"/>
      <c r="I490" s="21">
        <f t="shared" si="75"/>
        <v>0</v>
      </c>
    </row>
    <row r="491" spans="1:9" s="35" customFormat="1" x14ac:dyDescent="0.3">
      <c r="A491" s="18" t="s">
        <v>403</v>
      </c>
      <c r="B491" s="5" t="s">
        <v>14</v>
      </c>
      <c r="C491" s="5" t="s">
        <v>404</v>
      </c>
      <c r="D491" s="19">
        <v>9</v>
      </c>
      <c r="E491" s="5" t="s">
        <v>15</v>
      </c>
      <c r="F491" s="19">
        <v>264.54000000000002</v>
      </c>
      <c r="G491" s="19">
        <f t="shared" si="74"/>
        <v>277.77</v>
      </c>
      <c r="H491" s="20"/>
      <c r="I491" s="21">
        <f t="shared" si="75"/>
        <v>0</v>
      </c>
    </row>
    <row r="492" spans="1:9" s="35" customFormat="1" ht="1.05" customHeight="1" x14ac:dyDescent="0.3">
      <c r="A492" s="6"/>
      <c r="B492" s="6"/>
      <c r="C492" s="6"/>
      <c r="D492" s="6"/>
      <c r="E492" s="6"/>
      <c r="F492" s="6"/>
      <c r="G492" s="6"/>
      <c r="H492" s="22"/>
      <c r="I492" s="6"/>
    </row>
    <row r="493" spans="1:9" s="35" customFormat="1" x14ac:dyDescent="0.3">
      <c r="A493" s="8" t="s">
        <v>405</v>
      </c>
      <c r="B493" s="8" t="s">
        <v>10</v>
      </c>
      <c r="C493" s="8" t="s">
        <v>406</v>
      </c>
      <c r="D493" s="25">
        <v>1</v>
      </c>
      <c r="E493" s="8" t="s">
        <v>11</v>
      </c>
      <c r="F493" s="25"/>
      <c r="G493" s="25"/>
      <c r="H493" s="26"/>
      <c r="I493" s="25">
        <f>SUM(I494:I499)</f>
        <v>0</v>
      </c>
    </row>
    <row r="494" spans="1:9" s="35" customFormat="1" ht="20.399999999999999" x14ac:dyDescent="0.3">
      <c r="A494" s="18" t="s">
        <v>407</v>
      </c>
      <c r="B494" s="5" t="s">
        <v>14</v>
      </c>
      <c r="C494" s="5" t="s">
        <v>408</v>
      </c>
      <c r="D494" s="19">
        <v>8</v>
      </c>
      <c r="E494" s="5" t="s">
        <v>15</v>
      </c>
      <c r="F494" s="19">
        <v>369.44</v>
      </c>
      <c r="G494" s="19">
        <f>F494*1.05</f>
        <v>387.91</v>
      </c>
      <c r="H494" s="20"/>
      <c r="I494" s="21">
        <f>D494*H494</f>
        <v>0</v>
      </c>
    </row>
    <row r="495" spans="1:9" s="35" customFormat="1" ht="20.399999999999999" x14ac:dyDescent="0.3">
      <c r="A495" s="18" t="s">
        <v>409</v>
      </c>
      <c r="B495" s="5" t="s">
        <v>14</v>
      </c>
      <c r="C495" s="5" t="s">
        <v>410</v>
      </c>
      <c r="D495" s="19">
        <v>16</v>
      </c>
      <c r="E495" s="5" t="s">
        <v>15</v>
      </c>
      <c r="F495" s="19">
        <v>1133.69</v>
      </c>
      <c r="G495" s="19">
        <f t="shared" ref="G495:G499" si="76">F495*1.05</f>
        <v>1190.3699999999999</v>
      </c>
      <c r="H495" s="20"/>
      <c r="I495" s="21">
        <f t="shared" ref="I495:I499" si="77">D495*H495</f>
        <v>0</v>
      </c>
    </row>
    <row r="496" spans="1:9" s="35" customFormat="1" ht="20.399999999999999" x14ac:dyDescent="0.3">
      <c r="A496" s="18" t="s">
        <v>411</v>
      </c>
      <c r="B496" s="5" t="s">
        <v>14</v>
      </c>
      <c r="C496" s="5" t="s">
        <v>412</v>
      </c>
      <c r="D496" s="19">
        <v>92</v>
      </c>
      <c r="E496" s="5" t="s">
        <v>15</v>
      </c>
      <c r="F496" s="19">
        <v>38.700000000000003</v>
      </c>
      <c r="G496" s="19">
        <f t="shared" si="76"/>
        <v>40.64</v>
      </c>
      <c r="H496" s="20"/>
      <c r="I496" s="21">
        <f t="shared" si="77"/>
        <v>0</v>
      </c>
    </row>
    <row r="497" spans="1:9" s="35" customFormat="1" ht="20.399999999999999" x14ac:dyDescent="0.3">
      <c r="A497" s="18" t="s">
        <v>413</v>
      </c>
      <c r="B497" s="5" t="s">
        <v>14</v>
      </c>
      <c r="C497" s="5" t="s">
        <v>414</v>
      </c>
      <c r="D497" s="19">
        <v>84</v>
      </c>
      <c r="E497" s="5" t="s">
        <v>15</v>
      </c>
      <c r="F497" s="19">
        <v>58.41</v>
      </c>
      <c r="G497" s="19">
        <f t="shared" si="76"/>
        <v>61.33</v>
      </c>
      <c r="H497" s="20"/>
      <c r="I497" s="21">
        <f t="shared" si="77"/>
        <v>0</v>
      </c>
    </row>
    <row r="498" spans="1:9" s="35" customFormat="1" ht="20.399999999999999" x14ac:dyDescent="0.3">
      <c r="A498" s="18" t="s">
        <v>415</v>
      </c>
      <c r="B498" s="5" t="s">
        <v>14</v>
      </c>
      <c r="C498" s="5" t="s">
        <v>416</v>
      </c>
      <c r="D498" s="19">
        <v>10</v>
      </c>
      <c r="E498" s="5" t="s">
        <v>15</v>
      </c>
      <c r="F498" s="19">
        <v>2832.17</v>
      </c>
      <c r="G498" s="19">
        <f t="shared" si="76"/>
        <v>2973.78</v>
      </c>
      <c r="H498" s="20"/>
      <c r="I498" s="21">
        <f t="shared" si="77"/>
        <v>0</v>
      </c>
    </row>
    <row r="499" spans="1:9" s="35" customFormat="1" ht="20.399999999999999" x14ac:dyDescent="0.3">
      <c r="A499" s="18" t="s">
        <v>417</v>
      </c>
      <c r="B499" s="5" t="s">
        <v>14</v>
      </c>
      <c r="C499" s="5" t="s">
        <v>418</v>
      </c>
      <c r="D499" s="19">
        <v>20</v>
      </c>
      <c r="E499" s="5" t="s">
        <v>15</v>
      </c>
      <c r="F499" s="19">
        <v>5018.3599999999997</v>
      </c>
      <c r="G499" s="19">
        <f t="shared" si="76"/>
        <v>5269.28</v>
      </c>
      <c r="H499" s="20"/>
      <c r="I499" s="21">
        <f t="shared" si="77"/>
        <v>0</v>
      </c>
    </row>
    <row r="500" spans="1:9" s="35" customFormat="1" ht="1.05" customHeight="1" x14ac:dyDescent="0.3">
      <c r="A500" s="6"/>
      <c r="B500" s="6"/>
      <c r="C500" s="6"/>
      <c r="D500" s="6"/>
      <c r="E500" s="6"/>
      <c r="F500" s="6"/>
      <c r="G500" s="6"/>
      <c r="H500" s="22"/>
      <c r="I500" s="6"/>
    </row>
    <row r="501" spans="1:9" s="35" customFormat="1" x14ac:dyDescent="0.3">
      <c r="A501" s="8" t="s">
        <v>419</v>
      </c>
      <c r="B501" s="8" t="s">
        <v>10</v>
      </c>
      <c r="C501" s="8" t="s">
        <v>420</v>
      </c>
      <c r="D501" s="25">
        <v>1</v>
      </c>
      <c r="E501" s="8" t="s">
        <v>11</v>
      </c>
      <c r="F501" s="25"/>
      <c r="G501" s="25"/>
      <c r="H501" s="26"/>
      <c r="I501" s="25">
        <f>SUM(I502:I518)</f>
        <v>0</v>
      </c>
    </row>
    <row r="502" spans="1:9" s="35" customFormat="1" x14ac:dyDescent="0.3">
      <c r="A502" s="18" t="s">
        <v>421</v>
      </c>
      <c r="B502" s="5" t="s">
        <v>14</v>
      </c>
      <c r="C502" s="5" t="s">
        <v>422</v>
      </c>
      <c r="D502" s="19">
        <v>2</v>
      </c>
      <c r="E502" s="5" t="s">
        <v>15</v>
      </c>
      <c r="F502" s="19">
        <v>52.75</v>
      </c>
      <c r="G502" s="19">
        <f>F502*1.05</f>
        <v>55.39</v>
      </c>
      <c r="H502" s="20"/>
      <c r="I502" s="21">
        <f>D502*H502</f>
        <v>0</v>
      </c>
    </row>
    <row r="503" spans="1:9" s="35" customFormat="1" x14ac:dyDescent="0.3">
      <c r="A503" s="18" t="s">
        <v>423</v>
      </c>
      <c r="B503" s="5" t="s">
        <v>14</v>
      </c>
      <c r="C503" s="5" t="s">
        <v>424</v>
      </c>
      <c r="D503" s="19">
        <v>40</v>
      </c>
      <c r="E503" s="5" t="s">
        <v>15</v>
      </c>
      <c r="F503" s="19">
        <v>58.79</v>
      </c>
      <c r="G503" s="19">
        <f t="shared" ref="G503:G518" si="78">F503*1.05</f>
        <v>61.73</v>
      </c>
      <c r="H503" s="20"/>
      <c r="I503" s="21">
        <f t="shared" ref="I503:I519" si="79">D503*H503</f>
        <v>0</v>
      </c>
    </row>
    <row r="504" spans="1:9" s="35" customFormat="1" x14ac:dyDescent="0.3">
      <c r="A504" s="18" t="s">
        <v>425</v>
      </c>
      <c r="B504" s="5" t="s">
        <v>14</v>
      </c>
      <c r="C504" s="5" t="s">
        <v>426</v>
      </c>
      <c r="D504" s="19">
        <v>51</v>
      </c>
      <c r="E504" s="5" t="s">
        <v>15</v>
      </c>
      <c r="F504" s="19">
        <v>67.06</v>
      </c>
      <c r="G504" s="19">
        <f t="shared" si="78"/>
        <v>70.41</v>
      </c>
      <c r="H504" s="20"/>
      <c r="I504" s="21">
        <f t="shared" si="79"/>
        <v>0</v>
      </c>
    </row>
    <row r="505" spans="1:9" s="35" customFormat="1" ht="20.399999999999999" x14ac:dyDescent="0.3">
      <c r="A505" s="18" t="s">
        <v>427</v>
      </c>
      <c r="B505" s="5" t="s">
        <v>14</v>
      </c>
      <c r="C505" s="5" t="s">
        <v>428</v>
      </c>
      <c r="D505" s="19">
        <v>7</v>
      </c>
      <c r="E505" s="5" t="s">
        <v>15</v>
      </c>
      <c r="F505" s="19">
        <v>142.62</v>
      </c>
      <c r="G505" s="19">
        <f t="shared" si="78"/>
        <v>149.75</v>
      </c>
      <c r="H505" s="20"/>
      <c r="I505" s="21">
        <f t="shared" si="79"/>
        <v>0</v>
      </c>
    </row>
    <row r="506" spans="1:9" s="35" customFormat="1" ht="20.399999999999999" x14ac:dyDescent="0.3">
      <c r="A506" s="18" t="s">
        <v>429</v>
      </c>
      <c r="B506" s="5" t="s">
        <v>14</v>
      </c>
      <c r="C506" s="5" t="s">
        <v>430</v>
      </c>
      <c r="D506" s="19">
        <v>35</v>
      </c>
      <c r="E506" s="5" t="s">
        <v>15</v>
      </c>
      <c r="F506" s="19">
        <v>159.69</v>
      </c>
      <c r="G506" s="19">
        <f t="shared" si="78"/>
        <v>167.67</v>
      </c>
      <c r="H506" s="20"/>
      <c r="I506" s="21">
        <f t="shared" si="79"/>
        <v>0</v>
      </c>
    </row>
    <row r="507" spans="1:9" s="35" customFormat="1" ht="20.399999999999999" x14ac:dyDescent="0.3">
      <c r="A507" s="18" t="s">
        <v>431</v>
      </c>
      <c r="B507" s="5" t="s">
        <v>14</v>
      </c>
      <c r="C507" s="5" t="s">
        <v>432</v>
      </c>
      <c r="D507" s="19">
        <v>25</v>
      </c>
      <c r="E507" s="5" t="s">
        <v>15</v>
      </c>
      <c r="F507" s="19">
        <v>106.14</v>
      </c>
      <c r="G507" s="19">
        <f t="shared" si="78"/>
        <v>111.45</v>
      </c>
      <c r="H507" s="20"/>
      <c r="I507" s="21">
        <f t="shared" si="79"/>
        <v>0</v>
      </c>
    </row>
    <row r="508" spans="1:9" s="35" customFormat="1" ht="20.399999999999999" x14ac:dyDescent="0.3">
      <c r="A508" s="18" t="s">
        <v>433</v>
      </c>
      <c r="B508" s="5" t="s">
        <v>14</v>
      </c>
      <c r="C508" s="5" t="s">
        <v>434</v>
      </c>
      <c r="D508" s="19">
        <v>23</v>
      </c>
      <c r="E508" s="5" t="s">
        <v>15</v>
      </c>
      <c r="F508" s="19">
        <v>155.85</v>
      </c>
      <c r="G508" s="19">
        <f t="shared" si="78"/>
        <v>163.63999999999999</v>
      </c>
      <c r="H508" s="20"/>
      <c r="I508" s="21">
        <f t="shared" si="79"/>
        <v>0</v>
      </c>
    </row>
    <row r="509" spans="1:9" s="35" customFormat="1" x14ac:dyDescent="0.3">
      <c r="A509" s="18" t="s">
        <v>435</v>
      </c>
      <c r="B509" s="5" t="s">
        <v>14</v>
      </c>
      <c r="C509" s="5" t="s">
        <v>436</v>
      </c>
      <c r="D509" s="19">
        <v>25</v>
      </c>
      <c r="E509" s="5" t="s">
        <v>15</v>
      </c>
      <c r="F509" s="19">
        <v>92.25</v>
      </c>
      <c r="G509" s="19">
        <f t="shared" si="78"/>
        <v>96.86</v>
      </c>
      <c r="H509" s="20"/>
      <c r="I509" s="21">
        <f t="shared" si="79"/>
        <v>0</v>
      </c>
    </row>
    <row r="510" spans="1:9" s="35" customFormat="1" ht="20.399999999999999" x14ac:dyDescent="0.3">
      <c r="A510" s="18" t="s">
        <v>437</v>
      </c>
      <c r="B510" s="5" t="s">
        <v>14</v>
      </c>
      <c r="C510" s="5" t="s">
        <v>438</v>
      </c>
      <c r="D510" s="19">
        <v>18</v>
      </c>
      <c r="E510" s="5" t="s">
        <v>15</v>
      </c>
      <c r="F510" s="19">
        <v>39.659999999999997</v>
      </c>
      <c r="G510" s="19">
        <f t="shared" si="78"/>
        <v>41.64</v>
      </c>
      <c r="H510" s="20"/>
      <c r="I510" s="21">
        <f t="shared" si="79"/>
        <v>0</v>
      </c>
    </row>
    <row r="511" spans="1:9" s="35" customFormat="1" ht="20.399999999999999" x14ac:dyDescent="0.3">
      <c r="A511" s="18" t="s">
        <v>439</v>
      </c>
      <c r="B511" s="5" t="s">
        <v>14</v>
      </c>
      <c r="C511" s="5" t="s">
        <v>440</v>
      </c>
      <c r="D511" s="19">
        <v>12</v>
      </c>
      <c r="E511" s="5" t="s">
        <v>15</v>
      </c>
      <c r="F511" s="19">
        <v>77.16</v>
      </c>
      <c r="G511" s="19">
        <f t="shared" si="78"/>
        <v>81.02</v>
      </c>
      <c r="H511" s="20"/>
      <c r="I511" s="21">
        <f t="shared" si="79"/>
        <v>0</v>
      </c>
    </row>
    <row r="512" spans="1:9" s="35" customFormat="1" ht="20.399999999999999" x14ac:dyDescent="0.3">
      <c r="A512" s="18" t="s">
        <v>441</v>
      </c>
      <c r="B512" s="5" t="s">
        <v>14</v>
      </c>
      <c r="C512" s="5" t="s">
        <v>442</v>
      </c>
      <c r="D512" s="19">
        <v>9</v>
      </c>
      <c r="E512" s="5" t="s">
        <v>15</v>
      </c>
      <c r="F512" s="19">
        <v>252.07</v>
      </c>
      <c r="G512" s="19">
        <f t="shared" si="78"/>
        <v>264.67</v>
      </c>
      <c r="H512" s="20"/>
      <c r="I512" s="21">
        <f t="shared" si="79"/>
        <v>0</v>
      </c>
    </row>
    <row r="513" spans="1:9" s="35" customFormat="1" ht="20.399999999999999" x14ac:dyDescent="0.3">
      <c r="A513" s="18" t="s">
        <v>443</v>
      </c>
      <c r="B513" s="5" t="s">
        <v>14</v>
      </c>
      <c r="C513" s="5" t="s">
        <v>444</v>
      </c>
      <c r="D513" s="19">
        <v>1</v>
      </c>
      <c r="E513" s="5" t="s">
        <v>15</v>
      </c>
      <c r="F513" s="19">
        <v>16644.189999999999</v>
      </c>
      <c r="G513" s="19">
        <f t="shared" si="78"/>
        <v>17476.400000000001</v>
      </c>
      <c r="H513" s="20"/>
      <c r="I513" s="21">
        <f t="shared" si="79"/>
        <v>0</v>
      </c>
    </row>
    <row r="514" spans="1:9" s="35" customFormat="1" ht="20.399999999999999" x14ac:dyDescent="0.3">
      <c r="A514" s="18" t="s">
        <v>445</v>
      </c>
      <c r="B514" s="5" t="s">
        <v>14</v>
      </c>
      <c r="C514" s="5" t="s">
        <v>446</v>
      </c>
      <c r="D514" s="19">
        <v>1</v>
      </c>
      <c r="E514" s="5" t="s">
        <v>15</v>
      </c>
      <c r="F514" s="19">
        <v>13153.41</v>
      </c>
      <c r="G514" s="19">
        <f t="shared" si="78"/>
        <v>13811.08</v>
      </c>
      <c r="H514" s="20"/>
      <c r="I514" s="21">
        <f t="shared" si="79"/>
        <v>0</v>
      </c>
    </row>
    <row r="515" spans="1:9" s="35" customFormat="1" ht="20.399999999999999" x14ac:dyDescent="0.3">
      <c r="A515" s="18" t="s">
        <v>447</v>
      </c>
      <c r="B515" s="5" t="s">
        <v>14</v>
      </c>
      <c r="C515" s="5" t="s">
        <v>448</v>
      </c>
      <c r="D515" s="19">
        <v>1</v>
      </c>
      <c r="E515" s="5" t="s">
        <v>15</v>
      </c>
      <c r="F515" s="19">
        <v>91196.03</v>
      </c>
      <c r="G515" s="19">
        <f t="shared" si="78"/>
        <v>95755.83</v>
      </c>
      <c r="H515" s="20"/>
      <c r="I515" s="21">
        <f t="shared" si="79"/>
        <v>0</v>
      </c>
    </row>
    <row r="516" spans="1:9" s="35" customFormat="1" x14ac:dyDescent="0.3">
      <c r="A516" s="18" t="s">
        <v>449</v>
      </c>
      <c r="B516" s="5" t="s">
        <v>14</v>
      </c>
      <c r="C516" s="5" t="s">
        <v>450</v>
      </c>
      <c r="D516" s="19">
        <v>41</v>
      </c>
      <c r="E516" s="5" t="s">
        <v>15</v>
      </c>
      <c r="F516" s="19">
        <v>313.56</v>
      </c>
      <c r="G516" s="19">
        <f t="shared" si="78"/>
        <v>329.24</v>
      </c>
      <c r="H516" s="20"/>
      <c r="I516" s="21">
        <f t="shared" si="79"/>
        <v>0</v>
      </c>
    </row>
    <row r="517" spans="1:9" s="35" customFormat="1" ht="20.399999999999999" x14ac:dyDescent="0.3">
      <c r="A517" s="18" t="s">
        <v>451</v>
      </c>
      <c r="B517" s="5" t="s">
        <v>14</v>
      </c>
      <c r="C517" s="5" t="s">
        <v>452</v>
      </c>
      <c r="D517" s="19">
        <v>10</v>
      </c>
      <c r="E517" s="5" t="s">
        <v>15</v>
      </c>
      <c r="F517" s="19">
        <v>124.8</v>
      </c>
      <c r="G517" s="19">
        <f t="shared" si="78"/>
        <v>131.04</v>
      </c>
      <c r="H517" s="20"/>
      <c r="I517" s="21">
        <f t="shared" si="79"/>
        <v>0</v>
      </c>
    </row>
    <row r="518" spans="1:9" s="35" customFormat="1" ht="20.399999999999999" x14ac:dyDescent="0.3">
      <c r="A518" s="18" t="s">
        <v>453</v>
      </c>
      <c r="B518" s="5" t="s">
        <v>14</v>
      </c>
      <c r="C518" s="5" t="s">
        <v>454</v>
      </c>
      <c r="D518" s="19">
        <v>10</v>
      </c>
      <c r="E518" s="5" t="s">
        <v>33</v>
      </c>
      <c r="F518" s="19">
        <v>60.49</v>
      </c>
      <c r="G518" s="19">
        <f t="shared" si="78"/>
        <v>63.51</v>
      </c>
      <c r="H518" s="20"/>
      <c r="I518" s="21">
        <f t="shared" si="79"/>
        <v>0</v>
      </c>
    </row>
    <row r="519" spans="1:9" s="35" customFormat="1" ht="1.05" customHeight="1" x14ac:dyDescent="0.3">
      <c r="A519" s="6"/>
      <c r="B519" s="6"/>
      <c r="C519" s="6"/>
      <c r="D519" s="6">
        <v>1</v>
      </c>
      <c r="E519" s="6"/>
      <c r="F519" s="6"/>
      <c r="G519" s="6"/>
      <c r="H519" s="22"/>
      <c r="I519" s="6">
        <f t="shared" si="79"/>
        <v>0</v>
      </c>
    </row>
    <row r="520" spans="1:9" s="35" customFormat="1" x14ac:dyDescent="0.3">
      <c r="A520" s="8" t="s">
        <v>455</v>
      </c>
      <c r="B520" s="8" t="s">
        <v>10</v>
      </c>
      <c r="C520" s="8" t="s">
        <v>456</v>
      </c>
      <c r="D520" s="25">
        <v>1</v>
      </c>
      <c r="E520" s="8" t="s">
        <v>11</v>
      </c>
      <c r="F520" s="25"/>
      <c r="G520" s="25"/>
      <c r="H520" s="26"/>
      <c r="I520" s="25">
        <f>SUM(I521:I526)</f>
        <v>0</v>
      </c>
    </row>
    <row r="521" spans="1:9" s="35" customFormat="1" x14ac:dyDescent="0.3">
      <c r="A521" s="18" t="s">
        <v>457</v>
      </c>
      <c r="B521" s="5" t="s">
        <v>14</v>
      </c>
      <c r="C521" s="5" t="s">
        <v>458</v>
      </c>
      <c r="D521" s="19">
        <v>9</v>
      </c>
      <c r="E521" s="5" t="s">
        <v>15</v>
      </c>
      <c r="F521" s="19">
        <v>85.34</v>
      </c>
      <c r="G521" s="19">
        <f>F521*1.05</f>
        <v>89.61</v>
      </c>
      <c r="H521" s="20"/>
      <c r="I521" s="21">
        <f>D521*H521</f>
        <v>0</v>
      </c>
    </row>
    <row r="522" spans="1:9" s="35" customFormat="1" x14ac:dyDescent="0.3">
      <c r="A522" s="18" t="s">
        <v>459</v>
      </c>
      <c r="B522" s="5" t="s">
        <v>14</v>
      </c>
      <c r="C522" s="5" t="s">
        <v>460</v>
      </c>
      <c r="D522" s="19">
        <v>1</v>
      </c>
      <c r="E522" s="5" t="s">
        <v>15</v>
      </c>
      <c r="F522" s="19">
        <v>7751.92</v>
      </c>
      <c r="G522" s="19">
        <f t="shared" ref="G522:G526" si="80">F522*1.05</f>
        <v>8139.52</v>
      </c>
      <c r="H522" s="20"/>
      <c r="I522" s="21">
        <f t="shared" ref="I522:I526" si="81">D522*H522</f>
        <v>0</v>
      </c>
    </row>
    <row r="523" spans="1:9" s="35" customFormat="1" x14ac:dyDescent="0.3">
      <c r="A523" s="18" t="s">
        <v>461</v>
      </c>
      <c r="B523" s="5" t="s">
        <v>14</v>
      </c>
      <c r="C523" s="5" t="s">
        <v>462</v>
      </c>
      <c r="D523" s="19">
        <v>1</v>
      </c>
      <c r="E523" s="5" t="s">
        <v>15</v>
      </c>
      <c r="F523" s="19">
        <v>180.64</v>
      </c>
      <c r="G523" s="19">
        <f t="shared" si="80"/>
        <v>189.67</v>
      </c>
      <c r="H523" s="20"/>
      <c r="I523" s="21">
        <f t="shared" si="81"/>
        <v>0</v>
      </c>
    </row>
    <row r="524" spans="1:9" s="35" customFormat="1" x14ac:dyDescent="0.3">
      <c r="A524" s="18" t="s">
        <v>463</v>
      </c>
      <c r="B524" s="5" t="s">
        <v>14</v>
      </c>
      <c r="C524" s="5" t="s">
        <v>464</v>
      </c>
      <c r="D524" s="19">
        <v>1</v>
      </c>
      <c r="E524" s="5" t="s">
        <v>15</v>
      </c>
      <c r="F524" s="19">
        <v>1348.16</v>
      </c>
      <c r="G524" s="19">
        <f t="shared" si="80"/>
        <v>1415.57</v>
      </c>
      <c r="H524" s="20"/>
      <c r="I524" s="21">
        <f t="shared" si="81"/>
        <v>0</v>
      </c>
    </row>
    <row r="525" spans="1:9" s="35" customFormat="1" x14ac:dyDescent="0.3">
      <c r="A525" s="18" t="s">
        <v>465</v>
      </c>
      <c r="B525" s="5" t="s">
        <v>14</v>
      </c>
      <c r="C525" s="5" t="s">
        <v>466</v>
      </c>
      <c r="D525" s="19">
        <v>1050</v>
      </c>
      <c r="E525" s="5" t="s">
        <v>28</v>
      </c>
      <c r="F525" s="19">
        <v>10.84</v>
      </c>
      <c r="G525" s="19">
        <f t="shared" si="80"/>
        <v>11.38</v>
      </c>
      <c r="H525" s="20"/>
      <c r="I525" s="21">
        <f t="shared" si="81"/>
        <v>0</v>
      </c>
    </row>
    <row r="526" spans="1:9" s="35" customFormat="1" x14ac:dyDescent="0.3">
      <c r="A526" s="18" t="s">
        <v>467</v>
      </c>
      <c r="B526" s="5" t="s">
        <v>14</v>
      </c>
      <c r="C526" s="5" t="s">
        <v>468</v>
      </c>
      <c r="D526" s="19">
        <v>1</v>
      </c>
      <c r="E526" s="5" t="s">
        <v>15</v>
      </c>
      <c r="F526" s="19">
        <v>8141.62</v>
      </c>
      <c r="G526" s="19">
        <f t="shared" si="80"/>
        <v>8548.7000000000007</v>
      </c>
      <c r="H526" s="20"/>
      <c r="I526" s="21">
        <f t="shared" si="81"/>
        <v>0</v>
      </c>
    </row>
    <row r="527" spans="1:9" s="35" customFormat="1" ht="1.05" customHeight="1" x14ac:dyDescent="0.3">
      <c r="A527" s="6"/>
      <c r="B527" s="6"/>
      <c r="C527" s="6"/>
      <c r="D527" s="6"/>
      <c r="E527" s="6"/>
      <c r="F527" s="6"/>
      <c r="G527" s="6"/>
      <c r="H527" s="22"/>
      <c r="I527" s="6"/>
    </row>
    <row r="528" spans="1:9" s="35" customFormat="1" x14ac:dyDescent="0.3">
      <c r="A528" s="8" t="s">
        <v>469</v>
      </c>
      <c r="B528" s="8" t="s">
        <v>10</v>
      </c>
      <c r="C528" s="8" t="s">
        <v>470</v>
      </c>
      <c r="D528" s="25">
        <v>1</v>
      </c>
      <c r="E528" s="8" t="s">
        <v>11</v>
      </c>
      <c r="F528" s="25"/>
      <c r="G528" s="25"/>
      <c r="H528" s="26"/>
      <c r="I528" s="25">
        <f>I529</f>
        <v>0</v>
      </c>
    </row>
    <row r="529" spans="1:9" s="35" customFormat="1" ht="20.399999999999999" x14ac:dyDescent="0.3">
      <c r="A529" s="18" t="s">
        <v>471</v>
      </c>
      <c r="B529" s="5" t="s">
        <v>14</v>
      </c>
      <c r="C529" s="5" t="s">
        <v>472</v>
      </c>
      <c r="D529" s="19">
        <v>2</v>
      </c>
      <c r="E529" s="5" t="s">
        <v>15</v>
      </c>
      <c r="F529" s="19">
        <v>3703.65</v>
      </c>
      <c r="G529" s="19">
        <f>F529*1.05</f>
        <v>3888.83</v>
      </c>
      <c r="H529" s="20"/>
      <c r="I529" s="21">
        <f>D529*H529</f>
        <v>0</v>
      </c>
    </row>
    <row r="530" spans="1:9" s="35" customFormat="1" ht="1.05" customHeight="1" x14ac:dyDescent="0.3">
      <c r="A530" s="6"/>
      <c r="B530" s="6"/>
      <c r="C530" s="6"/>
      <c r="D530" s="6"/>
      <c r="E530" s="6"/>
      <c r="F530" s="6"/>
      <c r="G530" s="6"/>
      <c r="H530" s="22"/>
      <c r="I530" s="6"/>
    </row>
    <row r="531" spans="1:9" s="35" customFormat="1" ht="20.399999999999999" x14ac:dyDescent="0.3">
      <c r="A531" s="7" t="s">
        <v>473</v>
      </c>
      <c r="B531" s="7" t="s">
        <v>10</v>
      </c>
      <c r="C531" s="7" t="s">
        <v>474</v>
      </c>
      <c r="D531" s="23">
        <v>1</v>
      </c>
      <c r="E531" s="7" t="s">
        <v>11</v>
      </c>
      <c r="F531" s="23"/>
      <c r="G531" s="23"/>
      <c r="H531" s="24"/>
      <c r="I531" s="23">
        <f>SUM(I532:I534)</f>
        <v>0</v>
      </c>
    </row>
    <row r="532" spans="1:9" s="35" customFormat="1" ht="20.399999999999999" x14ac:dyDescent="0.3">
      <c r="A532" s="18" t="s">
        <v>475</v>
      </c>
      <c r="B532" s="5" t="s">
        <v>14</v>
      </c>
      <c r="C532" s="5" t="s">
        <v>476</v>
      </c>
      <c r="D532" s="19">
        <v>1</v>
      </c>
      <c r="E532" s="5" t="s">
        <v>15</v>
      </c>
      <c r="F532" s="19">
        <v>1221.1199999999999</v>
      </c>
      <c r="G532" s="19">
        <f>F532*1.05</f>
        <v>1282.18</v>
      </c>
      <c r="H532" s="20"/>
      <c r="I532" s="21">
        <f>D532*H532</f>
        <v>0</v>
      </c>
    </row>
    <row r="533" spans="1:9" s="35" customFormat="1" ht="20.399999999999999" x14ac:dyDescent="0.3">
      <c r="A533" s="18" t="s">
        <v>46</v>
      </c>
      <c r="B533" s="5" t="s">
        <v>14</v>
      </c>
      <c r="C533" s="5" t="s">
        <v>47</v>
      </c>
      <c r="D533" s="19">
        <v>10</v>
      </c>
      <c r="E533" s="5" t="s">
        <v>36</v>
      </c>
      <c r="F533" s="19">
        <v>26.38</v>
      </c>
      <c r="G533" s="19">
        <f t="shared" ref="G533:G534" si="82">F533*1.05</f>
        <v>27.7</v>
      </c>
      <c r="H533" s="20"/>
      <c r="I533" s="21">
        <f t="shared" ref="I533:I534" si="83">D533*H533</f>
        <v>0</v>
      </c>
    </row>
    <row r="534" spans="1:9" s="35" customFormat="1" x14ac:dyDescent="0.3">
      <c r="A534" s="18" t="s">
        <v>50</v>
      </c>
      <c r="B534" s="5" t="s">
        <v>14</v>
      </c>
      <c r="C534" s="5" t="s">
        <v>51</v>
      </c>
      <c r="D534" s="19">
        <v>10</v>
      </c>
      <c r="E534" s="5" t="s">
        <v>36</v>
      </c>
      <c r="F534" s="19">
        <v>13.23</v>
      </c>
      <c r="G534" s="19">
        <f t="shared" si="82"/>
        <v>13.89</v>
      </c>
      <c r="H534" s="20"/>
      <c r="I534" s="21">
        <f t="shared" si="83"/>
        <v>0</v>
      </c>
    </row>
    <row r="535" spans="1:9" s="35" customFormat="1" ht="1.05" customHeight="1" x14ac:dyDescent="0.3">
      <c r="A535" s="6"/>
      <c r="B535" s="6"/>
      <c r="C535" s="6"/>
      <c r="D535" s="6"/>
      <c r="E535" s="6"/>
      <c r="F535" s="6"/>
      <c r="G535" s="6"/>
      <c r="H535" s="22"/>
      <c r="I535" s="6"/>
    </row>
    <row r="536" spans="1:9" s="35" customFormat="1" x14ac:dyDescent="0.3">
      <c r="A536" s="8" t="s">
        <v>477</v>
      </c>
      <c r="B536" s="8" t="s">
        <v>10</v>
      </c>
      <c r="C536" s="8" t="s">
        <v>129</v>
      </c>
      <c r="D536" s="25">
        <v>1</v>
      </c>
      <c r="E536" s="8" t="s">
        <v>11</v>
      </c>
      <c r="F536" s="25"/>
      <c r="G536" s="25"/>
      <c r="H536" s="26"/>
      <c r="I536" s="25">
        <f>SUM(I537:I538)</f>
        <v>0</v>
      </c>
    </row>
    <row r="537" spans="1:9" s="35" customFormat="1" ht="20.399999999999999" x14ac:dyDescent="0.3">
      <c r="A537" s="18" t="s">
        <v>132</v>
      </c>
      <c r="B537" s="5" t="s">
        <v>14</v>
      </c>
      <c r="C537" s="5" t="s">
        <v>133</v>
      </c>
      <c r="D537" s="19">
        <v>1</v>
      </c>
      <c r="E537" s="5" t="s">
        <v>15</v>
      </c>
      <c r="F537" s="19">
        <v>2352</v>
      </c>
      <c r="G537" s="19">
        <f>F537*1.05</f>
        <v>2469.6</v>
      </c>
      <c r="H537" s="20"/>
      <c r="I537" s="21">
        <f>D537*H537</f>
        <v>0</v>
      </c>
    </row>
    <row r="538" spans="1:9" s="35" customFormat="1" ht="20.399999999999999" x14ac:dyDescent="0.3">
      <c r="A538" s="18" t="s">
        <v>134</v>
      </c>
      <c r="B538" s="5" t="s">
        <v>14</v>
      </c>
      <c r="C538" s="5" t="s">
        <v>135</v>
      </c>
      <c r="D538" s="19">
        <v>1</v>
      </c>
      <c r="E538" s="5" t="s">
        <v>15</v>
      </c>
      <c r="F538" s="19">
        <v>398.4</v>
      </c>
      <c r="G538" s="19">
        <f>F538*1.05</f>
        <v>418.32</v>
      </c>
      <c r="H538" s="20"/>
      <c r="I538" s="21">
        <f>D538*H538</f>
        <v>0</v>
      </c>
    </row>
    <row r="539" spans="1:9" s="35" customFormat="1" ht="1.05" customHeight="1" x14ac:dyDescent="0.3">
      <c r="A539" s="6"/>
      <c r="B539" s="6"/>
      <c r="C539" s="6"/>
      <c r="D539" s="6"/>
      <c r="E539" s="6"/>
      <c r="F539" s="6"/>
      <c r="G539" s="6"/>
      <c r="H539" s="22"/>
      <c r="I539" s="6"/>
    </row>
    <row r="540" spans="1:9" s="35" customFormat="1" x14ac:dyDescent="0.3">
      <c r="A540" s="8" t="s">
        <v>478</v>
      </c>
      <c r="B540" s="8" t="s">
        <v>10</v>
      </c>
      <c r="C540" s="8" t="s">
        <v>137</v>
      </c>
      <c r="D540" s="25">
        <v>1</v>
      </c>
      <c r="E540" s="8" t="s">
        <v>11</v>
      </c>
      <c r="F540" s="25"/>
      <c r="G540" s="25"/>
      <c r="H540" s="26"/>
      <c r="I540" s="25">
        <f>SUM(I541:I542)</f>
        <v>0</v>
      </c>
    </row>
    <row r="541" spans="1:9" s="35" customFormat="1" x14ac:dyDescent="0.3">
      <c r="A541" s="18" t="s">
        <v>138</v>
      </c>
      <c r="B541" s="5" t="s">
        <v>14</v>
      </c>
      <c r="C541" s="5" t="s">
        <v>139</v>
      </c>
      <c r="D541" s="19">
        <v>1</v>
      </c>
      <c r="E541" s="5" t="s">
        <v>15</v>
      </c>
      <c r="F541" s="19">
        <v>3697.9</v>
      </c>
      <c r="G541" s="19">
        <f>F541*1.05</f>
        <v>3882.8</v>
      </c>
      <c r="H541" s="20"/>
      <c r="I541" s="21">
        <f>D541*H541</f>
        <v>0</v>
      </c>
    </row>
    <row r="542" spans="1:9" s="35" customFormat="1" ht="30.6" x14ac:dyDescent="0.3">
      <c r="A542" s="18" t="s">
        <v>479</v>
      </c>
      <c r="B542" s="5" t="s">
        <v>14</v>
      </c>
      <c r="C542" s="5" t="s">
        <v>480</v>
      </c>
      <c r="D542" s="19">
        <v>1</v>
      </c>
      <c r="E542" s="5" t="s">
        <v>15</v>
      </c>
      <c r="F542" s="19">
        <v>3697.82</v>
      </c>
      <c r="G542" s="19">
        <f>F542*1.05</f>
        <v>3882.71</v>
      </c>
      <c r="H542" s="20"/>
      <c r="I542" s="21">
        <f>D542*H542</f>
        <v>0</v>
      </c>
    </row>
    <row r="543" spans="1:9" s="35" customFormat="1" ht="1.05" customHeight="1" x14ac:dyDescent="0.3">
      <c r="A543" s="6"/>
      <c r="B543" s="6"/>
      <c r="C543" s="6"/>
      <c r="D543" s="6"/>
      <c r="E543" s="6"/>
      <c r="F543" s="6"/>
      <c r="G543" s="6"/>
      <c r="H543" s="22"/>
      <c r="I543" s="6"/>
    </row>
    <row r="544" spans="1:9" s="35" customFormat="1" ht="20.399999999999999" x14ac:dyDescent="0.3">
      <c r="A544" s="7" t="s">
        <v>481</v>
      </c>
      <c r="B544" s="7" t="s">
        <v>10</v>
      </c>
      <c r="C544" s="7" t="s">
        <v>482</v>
      </c>
      <c r="D544" s="23">
        <v>1</v>
      </c>
      <c r="E544" s="7" t="s">
        <v>11</v>
      </c>
      <c r="F544" s="23"/>
      <c r="G544" s="23"/>
      <c r="H544" s="24"/>
      <c r="I544" s="23">
        <f>SUM(I545,I552,I601,I608,I633,I651,I659,I676,I687,I692,I696)</f>
        <v>0</v>
      </c>
    </row>
    <row r="545" spans="1:9" s="35" customFormat="1" x14ac:dyDescent="0.3">
      <c r="A545" s="8" t="s">
        <v>483</v>
      </c>
      <c r="B545" s="8" t="s">
        <v>10</v>
      </c>
      <c r="C545" s="8" t="s">
        <v>484</v>
      </c>
      <c r="D545" s="25">
        <v>1</v>
      </c>
      <c r="E545" s="8" t="s">
        <v>11</v>
      </c>
      <c r="F545" s="25"/>
      <c r="G545" s="25"/>
      <c r="H545" s="26"/>
      <c r="I545" s="25">
        <f>SUM(I546:I550)</f>
        <v>0</v>
      </c>
    </row>
    <row r="546" spans="1:9" s="35" customFormat="1" x14ac:dyDescent="0.3">
      <c r="A546" s="18" t="s">
        <v>220</v>
      </c>
      <c r="B546" s="5" t="s">
        <v>14</v>
      </c>
      <c r="C546" s="5" t="s">
        <v>221</v>
      </c>
      <c r="D546" s="19">
        <v>63</v>
      </c>
      <c r="E546" s="5" t="s">
        <v>15</v>
      </c>
      <c r="F546" s="19">
        <v>262.35000000000002</v>
      </c>
      <c r="G546" s="19">
        <f>F546*1.05</f>
        <v>275.47000000000003</v>
      </c>
      <c r="H546" s="20"/>
      <c r="I546" s="21">
        <f>D546*H546</f>
        <v>0</v>
      </c>
    </row>
    <row r="547" spans="1:9" s="35" customFormat="1" x14ac:dyDescent="0.3">
      <c r="A547" s="18" t="s">
        <v>222</v>
      </c>
      <c r="B547" s="5" t="s">
        <v>14</v>
      </c>
      <c r="C547" s="5" t="s">
        <v>223</v>
      </c>
      <c r="D547" s="19">
        <v>25</v>
      </c>
      <c r="E547" s="5" t="s">
        <v>15</v>
      </c>
      <c r="F547" s="19">
        <v>10.5</v>
      </c>
      <c r="G547" s="19">
        <f t="shared" ref="G547:G550" si="84">F547*1.05</f>
        <v>11.03</v>
      </c>
      <c r="H547" s="20"/>
      <c r="I547" s="21">
        <f t="shared" ref="I547:I550" si="85">D547*H547</f>
        <v>0</v>
      </c>
    </row>
    <row r="548" spans="1:9" s="35" customFormat="1" x14ac:dyDescent="0.3">
      <c r="A548" s="18" t="s">
        <v>224</v>
      </c>
      <c r="B548" s="5" t="s">
        <v>14</v>
      </c>
      <c r="C548" s="5" t="s">
        <v>225</v>
      </c>
      <c r="D548" s="19">
        <v>242</v>
      </c>
      <c r="E548" s="5" t="s">
        <v>28</v>
      </c>
      <c r="F548" s="19">
        <v>3.24</v>
      </c>
      <c r="G548" s="19">
        <f t="shared" si="84"/>
        <v>3.4</v>
      </c>
      <c r="H548" s="20"/>
      <c r="I548" s="21">
        <f t="shared" si="85"/>
        <v>0</v>
      </c>
    </row>
    <row r="549" spans="1:9" s="35" customFormat="1" ht="20.399999999999999" x14ac:dyDescent="0.3">
      <c r="A549" s="18" t="s">
        <v>228</v>
      </c>
      <c r="B549" s="5" t="s">
        <v>14</v>
      </c>
      <c r="C549" s="5" t="s">
        <v>229</v>
      </c>
      <c r="D549" s="19">
        <v>32314</v>
      </c>
      <c r="E549" s="5" t="s">
        <v>28</v>
      </c>
      <c r="F549" s="19">
        <v>2.63</v>
      </c>
      <c r="G549" s="19">
        <f t="shared" si="84"/>
        <v>2.76</v>
      </c>
      <c r="H549" s="20"/>
      <c r="I549" s="21">
        <f t="shared" si="85"/>
        <v>0</v>
      </c>
    </row>
    <row r="550" spans="1:9" s="35" customFormat="1" x14ac:dyDescent="0.3">
      <c r="A550" s="18" t="s">
        <v>230</v>
      </c>
      <c r="B550" s="5" t="s">
        <v>14</v>
      </c>
      <c r="C550" s="5" t="s">
        <v>231</v>
      </c>
      <c r="D550" s="19">
        <v>1940</v>
      </c>
      <c r="E550" s="5" t="s">
        <v>15</v>
      </c>
      <c r="F550" s="19">
        <v>19.420000000000002</v>
      </c>
      <c r="G550" s="19">
        <f t="shared" si="84"/>
        <v>20.39</v>
      </c>
      <c r="H550" s="20"/>
      <c r="I550" s="21">
        <f t="shared" si="85"/>
        <v>0</v>
      </c>
    </row>
    <row r="551" spans="1:9" s="35" customFormat="1" ht="1.05" customHeight="1" x14ac:dyDescent="0.3">
      <c r="A551" s="6"/>
      <c r="B551" s="6"/>
      <c r="C551" s="6"/>
      <c r="D551" s="6"/>
      <c r="E551" s="6"/>
      <c r="F551" s="6"/>
      <c r="G551" s="6"/>
      <c r="H551" s="22"/>
      <c r="I551" s="6"/>
    </row>
    <row r="552" spans="1:9" s="35" customFormat="1" x14ac:dyDescent="0.3">
      <c r="A552" s="8" t="s">
        <v>485</v>
      </c>
      <c r="B552" s="8" t="s">
        <v>10</v>
      </c>
      <c r="C552" s="8" t="s">
        <v>233</v>
      </c>
      <c r="D552" s="25">
        <v>1</v>
      </c>
      <c r="E552" s="8" t="s">
        <v>11</v>
      </c>
      <c r="F552" s="25"/>
      <c r="G552" s="25"/>
      <c r="H552" s="26"/>
      <c r="I552" s="25">
        <f>SUM(I553:I599)</f>
        <v>0</v>
      </c>
    </row>
    <row r="553" spans="1:9" s="35" customFormat="1" x14ac:dyDescent="0.3">
      <c r="A553" s="18" t="s">
        <v>486</v>
      </c>
      <c r="B553" s="5" t="s">
        <v>14</v>
      </c>
      <c r="C553" s="5" t="s">
        <v>487</v>
      </c>
      <c r="D553" s="19">
        <v>1</v>
      </c>
      <c r="E553" s="5" t="s">
        <v>15</v>
      </c>
      <c r="F553" s="19">
        <v>116995.74</v>
      </c>
      <c r="G553" s="19">
        <f>F553*1.05</f>
        <v>122845.53</v>
      </c>
      <c r="H553" s="20"/>
      <c r="I553" s="21">
        <f>D553*H553</f>
        <v>0</v>
      </c>
    </row>
    <row r="554" spans="1:9" s="35" customFormat="1" x14ac:dyDescent="0.3">
      <c r="A554" s="18" t="s">
        <v>488</v>
      </c>
      <c r="B554" s="5" t="s">
        <v>14</v>
      </c>
      <c r="C554" s="5" t="s">
        <v>489</v>
      </c>
      <c r="D554" s="19">
        <v>1</v>
      </c>
      <c r="E554" s="5" t="s">
        <v>15</v>
      </c>
      <c r="F554" s="19">
        <v>7263.57</v>
      </c>
      <c r="G554" s="19">
        <f t="shared" ref="G554:G599" si="86">F554*1.05</f>
        <v>7626.75</v>
      </c>
      <c r="H554" s="20"/>
      <c r="I554" s="21">
        <f t="shared" ref="I554:I599" si="87">D554*H554</f>
        <v>0</v>
      </c>
    </row>
    <row r="555" spans="1:9" s="35" customFormat="1" x14ac:dyDescent="0.3">
      <c r="A555" s="18" t="s">
        <v>490</v>
      </c>
      <c r="B555" s="5" t="s">
        <v>14</v>
      </c>
      <c r="C555" s="5" t="s">
        <v>491</v>
      </c>
      <c r="D555" s="19">
        <v>1</v>
      </c>
      <c r="E555" s="5" t="s">
        <v>15</v>
      </c>
      <c r="F555" s="19">
        <v>10814.05</v>
      </c>
      <c r="G555" s="19">
        <f t="shared" si="86"/>
        <v>11354.75</v>
      </c>
      <c r="H555" s="20"/>
      <c r="I555" s="21">
        <f t="shared" si="87"/>
        <v>0</v>
      </c>
    </row>
    <row r="556" spans="1:9" s="35" customFormat="1" ht="20.399999999999999" x14ac:dyDescent="0.3">
      <c r="A556" s="18" t="s">
        <v>492</v>
      </c>
      <c r="B556" s="5" t="s">
        <v>14</v>
      </c>
      <c r="C556" s="5" t="s">
        <v>493</v>
      </c>
      <c r="D556" s="19">
        <v>1</v>
      </c>
      <c r="E556" s="5" t="s">
        <v>15</v>
      </c>
      <c r="F556" s="19">
        <v>2130.38</v>
      </c>
      <c r="G556" s="19">
        <f t="shared" si="86"/>
        <v>2236.9</v>
      </c>
      <c r="H556" s="20"/>
      <c r="I556" s="21">
        <f t="shared" si="87"/>
        <v>0</v>
      </c>
    </row>
    <row r="557" spans="1:9" s="35" customFormat="1" ht="20.399999999999999" x14ac:dyDescent="0.3">
      <c r="A557" s="18" t="s">
        <v>494</v>
      </c>
      <c r="B557" s="5" t="s">
        <v>14</v>
      </c>
      <c r="C557" s="5" t="s">
        <v>495</v>
      </c>
      <c r="D557" s="19">
        <v>1</v>
      </c>
      <c r="E557" s="5" t="s">
        <v>15</v>
      </c>
      <c r="F557" s="19">
        <v>2108.21</v>
      </c>
      <c r="G557" s="19">
        <f t="shared" si="86"/>
        <v>2213.62</v>
      </c>
      <c r="H557" s="20"/>
      <c r="I557" s="21">
        <f t="shared" si="87"/>
        <v>0</v>
      </c>
    </row>
    <row r="558" spans="1:9" s="35" customFormat="1" x14ac:dyDescent="0.3">
      <c r="A558" s="18" t="s">
        <v>496</v>
      </c>
      <c r="B558" s="5" t="s">
        <v>14</v>
      </c>
      <c r="C558" s="5" t="s">
        <v>497</v>
      </c>
      <c r="D558" s="19">
        <v>1</v>
      </c>
      <c r="E558" s="5" t="s">
        <v>15</v>
      </c>
      <c r="F558" s="19">
        <v>13757.94</v>
      </c>
      <c r="G558" s="19">
        <f t="shared" si="86"/>
        <v>14445.84</v>
      </c>
      <c r="H558" s="20"/>
      <c r="I558" s="21">
        <f t="shared" si="87"/>
        <v>0</v>
      </c>
    </row>
    <row r="559" spans="1:9" s="35" customFormat="1" x14ac:dyDescent="0.3">
      <c r="A559" s="18" t="s">
        <v>498</v>
      </c>
      <c r="B559" s="5" t="s">
        <v>14</v>
      </c>
      <c r="C559" s="5" t="s">
        <v>499</v>
      </c>
      <c r="D559" s="19">
        <v>1</v>
      </c>
      <c r="E559" s="5" t="s">
        <v>15</v>
      </c>
      <c r="F559" s="19">
        <v>3308.52</v>
      </c>
      <c r="G559" s="19">
        <f t="shared" si="86"/>
        <v>3473.95</v>
      </c>
      <c r="H559" s="20"/>
      <c r="I559" s="21">
        <f t="shared" si="87"/>
        <v>0</v>
      </c>
    </row>
    <row r="560" spans="1:9" s="35" customFormat="1" x14ac:dyDescent="0.3">
      <c r="A560" s="18" t="s">
        <v>500</v>
      </c>
      <c r="B560" s="5" t="s">
        <v>14</v>
      </c>
      <c r="C560" s="5" t="s">
        <v>501</v>
      </c>
      <c r="D560" s="19">
        <v>1</v>
      </c>
      <c r="E560" s="5" t="s">
        <v>15</v>
      </c>
      <c r="F560" s="19">
        <v>3409.78</v>
      </c>
      <c r="G560" s="19">
        <f t="shared" si="86"/>
        <v>3580.27</v>
      </c>
      <c r="H560" s="20"/>
      <c r="I560" s="21">
        <f t="shared" si="87"/>
        <v>0</v>
      </c>
    </row>
    <row r="561" spans="1:9" s="35" customFormat="1" x14ac:dyDescent="0.3">
      <c r="A561" s="18" t="s">
        <v>502</v>
      </c>
      <c r="B561" s="5" t="s">
        <v>14</v>
      </c>
      <c r="C561" s="5" t="s">
        <v>503</v>
      </c>
      <c r="D561" s="19">
        <v>1</v>
      </c>
      <c r="E561" s="5" t="s">
        <v>15</v>
      </c>
      <c r="F561" s="19">
        <v>3297.09</v>
      </c>
      <c r="G561" s="19">
        <f t="shared" si="86"/>
        <v>3461.94</v>
      </c>
      <c r="H561" s="20"/>
      <c r="I561" s="21">
        <f t="shared" si="87"/>
        <v>0</v>
      </c>
    </row>
    <row r="562" spans="1:9" s="35" customFormat="1" x14ac:dyDescent="0.3">
      <c r="A562" s="18" t="s">
        <v>504</v>
      </c>
      <c r="B562" s="5" t="s">
        <v>14</v>
      </c>
      <c r="C562" s="5" t="s">
        <v>505</v>
      </c>
      <c r="D562" s="19">
        <v>1</v>
      </c>
      <c r="E562" s="5" t="s">
        <v>15</v>
      </c>
      <c r="F562" s="19">
        <v>7244.26</v>
      </c>
      <c r="G562" s="19">
        <f t="shared" si="86"/>
        <v>7606.47</v>
      </c>
      <c r="H562" s="20"/>
      <c r="I562" s="21">
        <f t="shared" si="87"/>
        <v>0</v>
      </c>
    </row>
    <row r="563" spans="1:9" s="35" customFormat="1" x14ac:dyDescent="0.3">
      <c r="A563" s="18" t="s">
        <v>506</v>
      </c>
      <c r="B563" s="5" t="s">
        <v>14</v>
      </c>
      <c r="C563" s="5" t="s">
        <v>507</v>
      </c>
      <c r="D563" s="19">
        <v>1</v>
      </c>
      <c r="E563" s="5" t="s">
        <v>15</v>
      </c>
      <c r="F563" s="19">
        <v>2361.29</v>
      </c>
      <c r="G563" s="19">
        <f t="shared" si="86"/>
        <v>2479.35</v>
      </c>
      <c r="H563" s="20"/>
      <c r="I563" s="21">
        <f t="shared" si="87"/>
        <v>0</v>
      </c>
    </row>
    <row r="564" spans="1:9" s="35" customFormat="1" x14ac:dyDescent="0.3">
      <c r="A564" s="18" t="s">
        <v>508</v>
      </c>
      <c r="B564" s="5" t="s">
        <v>14</v>
      </c>
      <c r="C564" s="5" t="s">
        <v>509</v>
      </c>
      <c r="D564" s="19">
        <v>1</v>
      </c>
      <c r="E564" s="5" t="s">
        <v>15</v>
      </c>
      <c r="F564" s="19">
        <v>7279.55</v>
      </c>
      <c r="G564" s="19">
        <f t="shared" si="86"/>
        <v>7643.53</v>
      </c>
      <c r="H564" s="20"/>
      <c r="I564" s="21">
        <f t="shared" si="87"/>
        <v>0</v>
      </c>
    </row>
    <row r="565" spans="1:9" s="35" customFormat="1" x14ac:dyDescent="0.3">
      <c r="A565" s="18" t="s">
        <v>510</v>
      </c>
      <c r="B565" s="5" t="s">
        <v>14</v>
      </c>
      <c r="C565" s="5" t="s">
        <v>511</v>
      </c>
      <c r="D565" s="19">
        <v>1</v>
      </c>
      <c r="E565" s="5" t="s">
        <v>15</v>
      </c>
      <c r="F565" s="19">
        <v>2897.23</v>
      </c>
      <c r="G565" s="19">
        <f t="shared" si="86"/>
        <v>3042.09</v>
      </c>
      <c r="H565" s="20"/>
      <c r="I565" s="21">
        <f t="shared" si="87"/>
        <v>0</v>
      </c>
    </row>
    <row r="566" spans="1:9" s="35" customFormat="1" x14ac:dyDescent="0.3">
      <c r="A566" s="18" t="s">
        <v>512</v>
      </c>
      <c r="B566" s="5" t="s">
        <v>14</v>
      </c>
      <c r="C566" s="5" t="s">
        <v>513</v>
      </c>
      <c r="D566" s="19">
        <v>1</v>
      </c>
      <c r="E566" s="5" t="s">
        <v>15</v>
      </c>
      <c r="F566" s="19">
        <v>636.9</v>
      </c>
      <c r="G566" s="19">
        <f t="shared" si="86"/>
        <v>668.75</v>
      </c>
      <c r="H566" s="20"/>
      <c r="I566" s="21">
        <f t="shared" si="87"/>
        <v>0</v>
      </c>
    </row>
    <row r="567" spans="1:9" s="35" customFormat="1" x14ac:dyDescent="0.3">
      <c r="A567" s="18" t="s">
        <v>514</v>
      </c>
      <c r="B567" s="5" t="s">
        <v>14</v>
      </c>
      <c r="C567" s="5" t="s">
        <v>515</v>
      </c>
      <c r="D567" s="19">
        <v>1</v>
      </c>
      <c r="E567" s="5" t="s">
        <v>15</v>
      </c>
      <c r="F567" s="19">
        <v>1237.27</v>
      </c>
      <c r="G567" s="19">
        <f t="shared" si="86"/>
        <v>1299.1300000000001</v>
      </c>
      <c r="H567" s="20"/>
      <c r="I567" s="21">
        <f t="shared" si="87"/>
        <v>0</v>
      </c>
    </row>
    <row r="568" spans="1:9" s="35" customFormat="1" x14ac:dyDescent="0.3">
      <c r="A568" s="18" t="s">
        <v>516</v>
      </c>
      <c r="B568" s="5" t="s">
        <v>14</v>
      </c>
      <c r="C568" s="5" t="s">
        <v>517</v>
      </c>
      <c r="D568" s="19">
        <v>1</v>
      </c>
      <c r="E568" s="5" t="s">
        <v>15</v>
      </c>
      <c r="F568" s="19">
        <v>12817</v>
      </c>
      <c r="G568" s="19">
        <f t="shared" si="86"/>
        <v>13457.85</v>
      </c>
      <c r="H568" s="20"/>
      <c r="I568" s="21">
        <f t="shared" si="87"/>
        <v>0</v>
      </c>
    </row>
    <row r="569" spans="1:9" s="35" customFormat="1" x14ac:dyDescent="0.3">
      <c r="A569" s="18" t="s">
        <v>518</v>
      </c>
      <c r="B569" s="5" t="s">
        <v>14</v>
      </c>
      <c r="C569" s="5" t="s">
        <v>519</v>
      </c>
      <c r="D569" s="19">
        <v>1</v>
      </c>
      <c r="E569" s="5" t="s">
        <v>15</v>
      </c>
      <c r="F569" s="19">
        <v>17904.23</v>
      </c>
      <c r="G569" s="19">
        <f t="shared" si="86"/>
        <v>18799.439999999999</v>
      </c>
      <c r="H569" s="20"/>
      <c r="I569" s="21">
        <f t="shared" si="87"/>
        <v>0</v>
      </c>
    </row>
    <row r="570" spans="1:9" s="35" customFormat="1" x14ac:dyDescent="0.3">
      <c r="A570" s="18" t="s">
        <v>520</v>
      </c>
      <c r="B570" s="5" t="s">
        <v>14</v>
      </c>
      <c r="C570" s="5" t="s">
        <v>521</v>
      </c>
      <c r="D570" s="19">
        <v>1</v>
      </c>
      <c r="E570" s="5" t="s">
        <v>15</v>
      </c>
      <c r="F570" s="19">
        <v>5364.8</v>
      </c>
      <c r="G570" s="19">
        <f t="shared" si="86"/>
        <v>5633.04</v>
      </c>
      <c r="H570" s="20"/>
      <c r="I570" s="21">
        <f t="shared" si="87"/>
        <v>0</v>
      </c>
    </row>
    <row r="571" spans="1:9" s="35" customFormat="1" x14ac:dyDescent="0.3">
      <c r="A571" s="18" t="s">
        <v>522</v>
      </c>
      <c r="B571" s="5" t="s">
        <v>14</v>
      </c>
      <c r="C571" s="5" t="s">
        <v>523</v>
      </c>
      <c r="D571" s="19">
        <v>1</v>
      </c>
      <c r="E571" s="5" t="s">
        <v>15</v>
      </c>
      <c r="F571" s="19">
        <v>15703.08</v>
      </c>
      <c r="G571" s="19">
        <f t="shared" si="86"/>
        <v>16488.23</v>
      </c>
      <c r="H571" s="20"/>
      <c r="I571" s="21">
        <f t="shared" si="87"/>
        <v>0</v>
      </c>
    </row>
    <row r="572" spans="1:9" s="35" customFormat="1" x14ac:dyDescent="0.3">
      <c r="A572" s="18" t="s">
        <v>524</v>
      </c>
      <c r="B572" s="5" t="s">
        <v>14</v>
      </c>
      <c r="C572" s="5" t="s">
        <v>525</v>
      </c>
      <c r="D572" s="19">
        <v>1</v>
      </c>
      <c r="E572" s="5" t="s">
        <v>15</v>
      </c>
      <c r="F572" s="19">
        <v>42173.760000000002</v>
      </c>
      <c r="G572" s="19">
        <f t="shared" si="86"/>
        <v>44282.45</v>
      </c>
      <c r="H572" s="20"/>
      <c r="I572" s="21">
        <f t="shared" si="87"/>
        <v>0</v>
      </c>
    </row>
    <row r="573" spans="1:9" s="35" customFormat="1" x14ac:dyDescent="0.3">
      <c r="A573" s="18" t="s">
        <v>526</v>
      </c>
      <c r="B573" s="5" t="s">
        <v>14</v>
      </c>
      <c r="C573" s="5" t="s">
        <v>527</v>
      </c>
      <c r="D573" s="19">
        <v>1</v>
      </c>
      <c r="E573" s="5" t="s">
        <v>15</v>
      </c>
      <c r="F573" s="19">
        <v>15594.08</v>
      </c>
      <c r="G573" s="19">
        <f t="shared" si="86"/>
        <v>16373.78</v>
      </c>
      <c r="H573" s="20"/>
      <c r="I573" s="21">
        <f t="shared" si="87"/>
        <v>0</v>
      </c>
    </row>
    <row r="574" spans="1:9" s="35" customFormat="1" x14ac:dyDescent="0.3">
      <c r="A574" s="18" t="s">
        <v>528</v>
      </c>
      <c r="B574" s="5" t="s">
        <v>14</v>
      </c>
      <c r="C574" s="5" t="s">
        <v>529</v>
      </c>
      <c r="D574" s="19">
        <v>1</v>
      </c>
      <c r="E574" s="5" t="s">
        <v>15</v>
      </c>
      <c r="F574" s="19">
        <v>2887.42</v>
      </c>
      <c r="G574" s="19">
        <f t="shared" si="86"/>
        <v>3031.79</v>
      </c>
      <c r="H574" s="20"/>
      <c r="I574" s="21">
        <f t="shared" si="87"/>
        <v>0</v>
      </c>
    </row>
    <row r="575" spans="1:9" s="35" customFormat="1" x14ac:dyDescent="0.3">
      <c r="A575" s="18" t="s">
        <v>530</v>
      </c>
      <c r="B575" s="5" t="s">
        <v>14</v>
      </c>
      <c r="C575" s="5" t="s">
        <v>531</v>
      </c>
      <c r="D575" s="19">
        <v>1</v>
      </c>
      <c r="E575" s="5" t="s">
        <v>15</v>
      </c>
      <c r="F575" s="19">
        <v>10708.97</v>
      </c>
      <c r="G575" s="19">
        <f t="shared" si="86"/>
        <v>11244.42</v>
      </c>
      <c r="H575" s="20"/>
      <c r="I575" s="21">
        <f t="shared" si="87"/>
        <v>0</v>
      </c>
    </row>
    <row r="576" spans="1:9" s="35" customFormat="1" x14ac:dyDescent="0.3">
      <c r="A576" s="18" t="s">
        <v>532</v>
      </c>
      <c r="B576" s="5" t="s">
        <v>14</v>
      </c>
      <c r="C576" s="5" t="s">
        <v>533</v>
      </c>
      <c r="D576" s="19">
        <v>1</v>
      </c>
      <c r="E576" s="5" t="s">
        <v>15</v>
      </c>
      <c r="F576" s="19">
        <v>25378.55</v>
      </c>
      <c r="G576" s="19">
        <f t="shared" si="86"/>
        <v>26647.48</v>
      </c>
      <c r="H576" s="20"/>
      <c r="I576" s="21">
        <f t="shared" si="87"/>
        <v>0</v>
      </c>
    </row>
    <row r="577" spans="1:9" s="35" customFormat="1" x14ac:dyDescent="0.3">
      <c r="A577" s="18" t="s">
        <v>534</v>
      </c>
      <c r="B577" s="5" t="s">
        <v>14</v>
      </c>
      <c r="C577" s="5" t="s">
        <v>535</v>
      </c>
      <c r="D577" s="19">
        <v>1</v>
      </c>
      <c r="E577" s="5" t="s">
        <v>15</v>
      </c>
      <c r="F577" s="19">
        <v>8984.49</v>
      </c>
      <c r="G577" s="19">
        <f t="shared" si="86"/>
        <v>9433.7099999999991</v>
      </c>
      <c r="H577" s="20"/>
      <c r="I577" s="21">
        <f t="shared" si="87"/>
        <v>0</v>
      </c>
    </row>
    <row r="578" spans="1:9" s="35" customFormat="1" x14ac:dyDescent="0.3">
      <c r="A578" s="18" t="s">
        <v>536</v>
      </c>
      <c r="B578" s="5" t="s">
        <v>14</v>
      </c>
      <c r="C578" s="5" t="s">
        <v>537</v>
      </c>
      <c r="D578" s="19">
        <v>1</v>
      </c>
      <c r="E578" s="5" t="s">
        <v>15</v>
      </c>
      <c r="F578" s="19">
        <v>2435.2399999999998</v>
      </c>
      <c r="G578" s="19">
        <f t="shared" si="86"/>
        <v>2557</v>
      </c>
      <c r="H578" s="20"/>
      <c r="I578" s="21">
        <f t="shared" si="87"/>
        <v>0</v>
      </c>
    </row>
    <row r="579" spans="1:9" s="35" customFormat="1" x14ac:dyDescent="0.3">
      <c r="A579" s="18" t="s">
        <v>538</v>
      </c>
      <c r="B579" s="5" t="s">
        <v>14</v>
      </c>
      <c r="C579" s="5" t="s">
        <v>539</v>
      </c>
      <c r="D579" s="19">
        <v>1</v>
      </c>
      <c r="E579" s="5" t="s">
        <v>15</v>
      </c>
      <c r="F579" s="19">
        <v>2648.14</v>
      </c>
      <c r="G579" s="19">
        <f t="shared" si="86"/>
        <v>2780.55</v>
      </c>
      <c r="H579" s="20"/>
      <c r="I579" s="21">
        <f t="shared" si="87"/>
        <v>0</v>
      </c>
    </row>
    <row r="580" spans="1:9" s="35" customFormat="1" x14ac:dyDescent="0.3">
      <c r="A580" s="18" t="s">
        <v>540</v>
      </c>
      <c r="B580" s="5" t="s">
        <v>14</v>
      </c>
      <c r="C580" s="5" t="s">
        <v>541</v>
      </c>
      <c r="D580" s="19">
        <v>1</v>
      </c>
      <c r="E580" s="5" t="s">
        <v>15</v>
      </c>
      <c r="F580" s="19">
        <v>34754.01</v>
      </c>
      <c r="G580" s="19">
        <f t="shared" si="86"/>
        <v>36491.71</v>
      </c>
      <c r="H580" s="20"/>
      <c r="I580" s="21">
        <f t="shared" si="87"/>
        <v>0</v>
      </c>
    </row>
    <row r="581" spans="1:9" s="35" customFormat="1" x14ac:dyDescent="0.3">
      <c r="A581" s="18" t="s">
        <v>542</v>
      </c>
      <c r="B581" s="5" t="s">
        <v>14</v>
      </c>
      <c r="C581" s="5" t="s">
        <v>543</v>
      </c>
      <c r="D581" s="19">
        <v>1</v>
      </c>
      <c r="E581" s="5" t="s">
        <v>15</v>
      </c>
      <c r="F581" s="19">
        <v>30281.68</v>
      </c>
      <c r="G581" s="19">
        <f t="shared" si="86"/>
        <v>31795.759999999998</v>
      </c>
      <c r="H581" s="20"/>
      <c r="I581" s="21">
        <f t="shared" si="87"/>
        <v>0</v>
      </c>
    </row>
    <row r="582" spans="1:9" s="35" customFormat="1" x14ac:dyDescent="0.3">
      <c r="A582" s="18" t="s">
        <v>544</v>
      </c>
      <c r="B582" s="5" t="s">
        <v>14</v>
      </c>
      <c r="C582" s="5" t="s">
        <v>545</v>
      </c>
      <c r="D582" s="19">
        <v>1</v>
      </c>
      <c r="E582" s="5" t="s">
        <v>15</v>
      </c>
      <c r="F582" s="19">
        <v>105301.09</v>
      </c>
      <c r="G582" s="19">
        <f t="shared" si="86"/>
        <v>110566.14</v>
      </c>
      <c r="H582" s="20"/>
      <c r="I582" s="21">
        <f t="shared" si="87"/>
        <v>0</v>
      </c>
    </row>
    <row r="583" spans="1:9" s="35" customFormat="1" x14ac:dyDescent="0.3">
      <c r="A583" s="18" t="s">
        <v>546</v>
      </c>
      <c r="B583" s="5" t="s">
        <v>14</v>
      </c>
      <c r="C583" s="5" t="s">
        <v>547</v>
      </c>
      <c r="D583" s="19">
        <v>1</v>
      </c>
      <c r="E583" s="5" t="s">
        <v>15</v>
      </c>
      <c r="F583" s="19">
        <v>9129.59</v>
      </c>
      <c r="G583" s="19">
        <f t="shared" si="86"/>
        <v>9586.07</v>
      </c>
      <c r="H583" s="20"/>
      <c r="I583" s="21">
        <f t="shared" si="87"/>
        <v>0</v>
      </c>
    </row>
    <row r="584" spans="1:9" s="35" customFormat="1" x14ac:dyDescent="0.3">
      <c r="A584" s="18" t="s">
        <v>548</v>
      </c>
      <c r="B584" s="5" t="s">
        <v>14</v>
      </c>
      <c r="C584" s="5" t="s">
        <v>549</v>
      </c>
      <c r="D584" s="19">
        <v>1</v>
      </c>
      <c r="E584" s="5" t="s">
        <v>15</v>
      </c>
      <c r="F584" s="19">
        <v>20599.990000000002</v>
      </c>
      <c r="G584" s="19">
        <f t="shared" si="86"/>
        <v>21629.99</v>
      </c>
      <c r="H584" s="20"/>
      <c r="I584" s="21">
        <f t="shared" si="87"/>
        <v>0</v>
      </c>
    </row>
    <row r="585" spans="1:9" s="35" customFormat="1" x14ac:dyDescent="0.3">
      <c r="A585" s="18" t="s">
        <v>550</v>
      </c>
      <c r="B585" s="5" t="s">
        <v>14</v>
      </c>
      <c r="C585" s="5" t="s">
        <v>551</v>
      </c>
      <c r="D585" s="19">
        <v>1</v>
      </c>
      <c r="E585" s="5" t="s">
        <v>15</v>
      </c>
      <c r="F585" s="19">
        <v>4473.29</v>
      </c>
      <c r="G585" s="19">
        <f t="shared" si="86"/>
        <v>4696.95</v>
      </c>
      <c r="H585" s="20"/>
      <c r="I585" s="21">
        <f t="shared" si="87"/>
        <v>0</v>
      </c>
    </row>
    <row r="586" spans="1:9" s="35" customFormat="1" x14ac:dyDescent="0.3">
      <c r="A586" s="18" t="s">
        <v>552</v>
      </c>
      <c r="B586" s="5" t="s">
        <v>14</v>
      </c>
      <c r="C586" s="5" t="s">
        <v>553</v>
      </c>
      <c r="D586" s="19">
        <v>1</v>
      </c>
      <c r="E586" s="5" t="s">
        <v>15</v>
      </c>
      <c r="F586" s="19">
        <v>18651.71</v>
      </c>
      <c r="G586" s="19">
        <f t="shared" si="86"/>
        <v>19584.3</v>
      </c>
      <c r="H586" s="20"/>
      <c r="I586" s="21">
        <f t="shared" si="87"/>
        <v>0</v>
      </c>
    </row>
    <row r="587" spans="1:9" s="35" customFormat="1" x14ac:dyDescent="0.3">
      <c r="A587" s="18" t="s">
        <v>554</v>
      </c>
      <c r="B587" s="5" t="s">
        <v>14</v>
      </c>
      <c r="C587" s="5" t="s">
        <v>555</v>
      </c>
      <c r="D587" s="19">
        <v>1</v>
      </c>
      <c r="E587" s="5" t="s">
        <v>15</v>
      </c>
      <c r="F587" s="19">
        <v>5916.46</v>
      </c>
      <c r="G587" s="19">
        <f t="shared" si="86"/>
        <v>6212.28</v>
      </c>
      <c r="H587" s="20"/>
      <c r="I587" s="21">
        <f t="shared" si="87"/>
        <v>0</v>
      </c>
    </row>
    <row r="588" spans="1:9" s="35" customFormat="1" x14ac:dyDescent="0.3">
      <c r="A588" s="18" t="s">
        <v>556</v>
      </c>
      <c r="B588" s="5" t="s">
        <v>14</v>
      </c>
      <c r="C588" s="5" t="s">
        <v>557</v>
      </c>
      <c r="D588" s="19">
        <v>1</v>
      </c>
      <c r="E588" s="5" t="s">
        <v>15</v>
      </c>
      <c r="F588" s="19">
        <v>14672.41</v>
      </c>
      <c r="G588" s="19">
        <f t="shared" si="86"/>
        <v>15406.03</v>
      </c>
      <c r="H588" s="20"/>
      <c r="I588" s="21">
        <f t="shared" si="87"/>
        <v>0</v>
      </c>
    </row>
    <row r="589" spans="1:9" s="35" customFormat="1" x14ac:dyDescent="0.3">
      <c r="A589" s="18" t="s">
        <v>558</v>
      </c>
      <c r="B589" s="5" t="s">
        <v>14</v>
      </c>
      <c r="C589" s="5" t="s">
        <v>559</v>
      </c>
      <c r="D589" s="19">
        <v>1</v>
      </c>
      <c r="E589" s="5" t="s">
        <v>15</v>
      </c>
      <c r="F589" s="19">
        <v>303.38</v>
      </c>
      <c r="G589" s="19">
        <f t="shared" si="86"/>
        <v>318.55</v>
      </c>
      <c r="H589" s="20"/>
      <c r="I589" s="21">
        <f t="shared" si="87"/>
        <v>0</v>
      </c>
    </row>
    <row r="590" spans="1:9" s="35" customFormat="1" x14ac:dyDescent="0.3">
      <c r="A590" s="18" t="s">
        <v>560</v>
      </c>
      <c r="B590" s="5" t="s">
        <v>14</v>
      </c>
      <c r="C590" s="5" t="s">
        <v>561</v>
      </c>
      <c r="D590" s="19">
        <v>1</v>
      </c>
      <c r="E590" s="5" t="s">
        <v>15</v>
      </c>
      <c r="F590" s="19">
        <v>18170.04</v>
      </c>
      <c r="G590" s="19">
        <f t="shared" si="86"/>
        <v>19078.54</v>
      </c>
      <c r="H590" s="20"/>
      <c r="I590" s="21">
        <f t="shared" si="87"/>
        <v>0</v>
      </c>
    </row>
    <row r="591" spans="1:9" s="35" customFormat="1" x14ac:dyDescent="0.3">
      <c r="A591" s="18" t="s">
        <v>562</v>
      </c>
      <c r="B591" s="5" t="s">
        <v>14</v>
      </c>
      <c r="C591" s="5" t="s">
        <v>563</v>
      </c>
      <c r="D591" s="19">
        <v>1</v>
      </c>
      <c r="E591" s="5" t="s">
        <v>15</v>
      </c>
      <c r="F591" s="19">
        <v>6428.17</v>
      </c>
      <c r="G591" s="19">
        <f t="shared" si="86"/>
        <v>6749.58</v>
      </c>
      <c r="H591" s="20"/>
      <c r="I591" s="21">
        <f t="shared" si="87"/>
        <v>0</v>
      </c>
    </row>
    <row r="592" spans="1:9" s="35" customFormat="1" x14ac:dyDescent="0.3">
      <c r="A592" s="18" t="s">
        <v>564</v>
      </c>
      <c r="B592" s="5" t="s">
        <v>14</v>
      </c>
      <c r="C592" s="5" t="s">
        <v>565</v>
      </c>
      <c r="D592" s="19">
        <v>1</v>
      </c>
      <c r="E592" s="5" t="s">
        <v>15</v>
      </c>
      <c r="F592" s="19">
        <v>870.04</v>
      </c>
      <c r="G592" s="19">
        <f t="shared" si="86"/>
        <v>913.54</v>
      </c>
      <c r="H592" s="20"/>
      <c r="I592" s="21">
        <f t="shared" si="87"/>
        <v>0</v>
      </c>
    </row>
    <row r="593" spans="1:9" s="35" customFormat="1" x14ac:dyDescent="0.3">
      <c r="A593" s="18" t="s">
        <v>566</v>
      </c>
      <c r="B593" s="5" t="s">
        <v>14</v>
      </c>
      <c r="C593" s="5" t="s">
        <v>567</v>
      </c>
      <c r="D593" s="19">
        <v>1</v>
      </c>
      <c r="E593" s="5" t="s">
        <v>15</v>
      </c>
      <c r="F593" s="19">
        <v>250.91</v>
      </c>
      <c r="G593" s="19">
        <f t="shared" si="86"/>
        <v>263.45999999999998</v>
      </c>
      <c r="H593" s="20"/>
      <c r="I593" s="21">
        <f t="shared" si="87"/>
        <v>0</v>
      </c>
    </row>
    <row r="594" spans="1:9" s="35" customFormat="1" x14ac:dyDescent="0.3">
      <c r="A594" s="18" t="s">
        <v>568</v>
      </c>
      <c r="B594" s="5" t="s">
        <v>14</v>
      </c>
      <c r="C594" s="5" t="s">
        <v>569</v>
      </c>
      <c r="D594" s="19">
        <v>0</v>
      </c>
      <c r="E594" s="5" t="s">
        <v>15</v>
      </c>
      <c r="F594" s="19">
        <v>250.91</v>
      </c>
      <c r="G594" s="19">
        <f t="shared" si="86"/>
        <v>263.45999999999998</v>
      </c>
      <c r="H594" s="20"/>
      <c r="I594" s="21">
        <f t="shared" si="87"/>
        <v>0</v>
      </c>
    </row>
    <row r="595" spans="1:9" s="35" customFormat="1" x14ac:dyDescent="0.3">
      <c r="A595" s="18" t="s">
        <v>570</v>
      </c>
      <c r="B595" s="5" t="s">
        <v>14</v>
      </c>
      <c r="C595" s="5" t="s">
        <v>571</v>
      </c>
      <c r="D595" s="19">
        <v>1</v>
      </c>
      <c r="E595" s="5" t="s">
        <v>15</v>
      </c>
      <c r="F595" s="19">
        <v>247.28</v>
      </c>
      <c r="G595" s="19">
        <f t="shared" si="86"/>
        <v>259.64</v>
      </c>
      <c r="H595" s="20"/>
      <c r="I595" s="21">
        <f t="shared" si="87"/>
        <v>0</v>
      </c>
    </row>
    <row r="596" spans="1:9" s="35" customFormat="1" x14ac:dyDescent="0.3">
      <c r="A596" s="18" t="s">
        <v>572</v>
      </c>
      <c r="B596" s="5" t="s">
        <v>14</v>
      </c>
      <c r="C596" s="5" t="s">
        <v>573</v>
      </c>
      <c r="D596" s="19">
        <v>1</v>
      </c>
      <c r="E596" s="5" t="s">
        <v>15</v>
      </c>
      <c r="F596" s="19">
        <v>3569.15</v>
      </c>
      <c r="G596" s="19">
        <f t="shared" si="86"/>
        <v>3747.61</v>
      </c>
      <c r="H596" s="20"/>
      <c r="I596" s="21">
        <f t="shared" si="87"/>
        <v>0</v>
      </c>
    </row>
    <row r="597" spans="1:9" s="35" customFormat="1" x14ac:dyDescent="0.3">
      <c r="A597" s="18" t="s">
        <v>574</v>
      </c>
      <c r="B597" s="5" t="s">
        <v>14</v>
      </c>
      <c r="C597" s="5" t="s">
        <v>575</v>
      </c>
      <c r="D597" s="19">
        <v>1</v>
      </c>
      <c r="E597" s="5" t="s">
        <v>15</v>
      </c>
      <c r="F597" s="19">
        <v>1299.3499999999999</v>
      </c>
      <c r="G597" s="19">
        <f t="shared" si="86"/>
        <v>1364.32</v>
      </c>
      <c r="H597" s="20"/>
      <c r="I597" s="21">
        <f t="shared" si="87"/>
        <v>0</v>
      </c>
    </row>
    <row r="598" spans="1:9" s="35" customFormat="1" ht="20.399999999999999" x14ac:dyDescent="0.3">
      <c r="A598" s="18" t="s">
        <v>576</v>
      </c>
      <c r="B598" s="5" t="s">
        <v>14</v>
      </c>
      <c r="C598" s="5" t="s">
        <v>577</v>
      </c>
      <c r="D598" s="19">
        <v>1</v>
      </c>
      <c r="E598" s="5" t="s">
        <v>15</v>
      </c>
      <c r="F598" s="19">
        <v>1668.99</v>
      </c>
      <c r="G598" s="19">
        <f t="shared" si="86"/>
        <v>1752.44</v>
      </c>
      <c r="H598" s="20"/>
      <c r="I598" s="21">
        <f t="shared" si="87"/>
        <v>0</v>
      </c>
    </row>
    <row r="599" spans="1:9" s="35" customFormat="1" ht="20.399999999999999" x14ac:dyDescent="0.3">
      <c r="A599" s="18" t="s">
        <v>578</v>
      </c>
      <c r="B599" s="5" t="s">
        <v>14</v>
      </c>
      <c r="C599" s="5" t="s">
        <v>579</v>
      </c>
      <c r="D599" s="19">
        <v>1</v>
      </c>
      <c r="E599" s="5" t="s">
        <v>15</v>
      </c>
      <c r="F599" s="19">
        <v>5275.86</v>
      </c>
      <c r="G599" s="19">
        <f t="shared" si="86"/>
        <v>5539.65</v>
      </c>
      <c r="H599" s="20"/>
      <c r="I599" s="21">
        <f t="shared" si="87"/>
        <v>0</v>
      </c>
    </row>
    <row r="600" spans="1:9" s="35" customFormat="1" ht="1.05" customHeight="1" x14ac:dyDescent="0.3">
      <c r="A600" s="6"/>
      <c r="B600" s="6"/>
      <c r="C600" s="6"/>
      <c r="D600" s="6"/>
      <c r="E600" s="6"/>
      <c r="F600" s="6"/>
      <c r="G600" s="6"/>
      <c r="H600" s="22"/>
      <c r="I600" s="6"/>
    </row>
    <row r="601" spans="1:9" s="35" customFormat="1" x14ac:dyDescent="0.3">
      <c r="A601" s="8" t="s">
        <v>580</v>
      </c>
      <c r="B601" s="8" t="s">
        <v>10</v>
      </c>
      <c r="C601" s="8" t="s">
        <v>581</v>
      </c>
      <c r="D601" s="25">
        <v>1</v>
      </c>
      <c r="E601" s="8" t="s">
        <v>11</v>
      </c>
      <c r="F601" s="25"/>
      <c r="G601" s="25"/>
      <c r="H601" s="26"/>
      <c r="I601" s="25">
        <f>SUM(I602:I606)</f>
        <v>0</v>
      </c>
    </row>
    <row r="602" spans="1:9" s="35" customFormat="1" ht="20.399999999999999" x14ac:dyDescent="0.3">
      <c r="A602" s="18" t="s">
        <v>304</v>
      </c>
      <c r="B602" s="5" t="s">
        <v>14</v>
      </c>
      <c r="C602" s="5" t="s">
        <v>305</v>
      </c>
      <c r="D602" s="19">
        <v>1</v>
      </c>
      <c r="E602" s="5" t="s">
        <v>15</v>
      </c>
      <c r="F602" s="19">
        <v>14977.82</v>
      </c>
      <c r="G602" s="19">
        <f>F602*1.05</f>
        <v>15726.71</v>
      </c>
      <c r="H602" s="20"/>
      <c r="I602" s="21">
        <f>D602*H602</f>
        <v>0</v>
      </c>
    </row>
    <row r="603" spans="1:9" s="35" customFormat="1" ht="20.399999999999999" x14ac:dyDescent="0.3">
      <c r="A603" s="18" t="s">
        <v>306</v>
      </c>
      <c r="B603" s="5" t="s">
        <v>14</v>
      </c>
      <c r="C603" s="5" t="s">
        <v>115</v>
      </c>
      <c r="D603" s="19">
        <v>1</v>
      </c>
      <c r="E603" s="5" t="s">
        <v>15</v>
      </c>
      <c r="F603" s="19">
        <v>2907</v>
      </c>
      <c r="G603" s="19">
        <f t="shared" ref="G603:G606" si="88">F603*1.05</f>
        <v>3052.35</v>
      </c>
      <c r="H603" s="20"/>
      <c r="I603" s="21">
        <f t="shared" ref="I603:I606" si="89">D603*H603</f>
        <v>0</v>
      </c>
    </row>
    <row r="604" spans="1:9" s="35" customFormat="1" ht="30.6" x14ac:dyDescent="0.3">
      <c r="A604" s="18" t="s">
        <v>307</v>
      </c>
      <c r="B604" s="5" t="s">
        <v>14</v>
      </c>
      <c r="C604" s="5" t="s">
        <v>308</v>
      </c>
      <c r="D604" s="19">
        <v>1</v>
      </c>
      <c r="E604" s="5" t="s">
        <v>15</v>
      </c>
      <c r="F604" s="19">
        <v>7103.05</v>
      </c>
      <c r="G604" s="19">
        <f t="shared" si="88"/>
        <v>7458.2</v>
      </c>
      <c r="H604" s="20"/>
      <c r="I604" s="21">
        <f t="shared" si="89"/>
        <v>0</v>
      </c>
    </row>
    <row r="605" spans="1:9" s="35" customFormat="1" x14ac:dyDescent="0.3">
      <c r="A605" s="18" t="s">
        <v>309</v>
      </c>
      <c r="B605" s="5" t="s">
        <v>14</v>
      </c>
      <c r="C605" s="5" t="s">
        <v>310</v>
      </c>
      <c r="D605" s="19">
        <v>1</v>
      </c>
      <c r="E605" s="5" t="s">
        <v>15</v>
      </c>
      <c r="F605" s="19">
        <v>8757.42</v>
      </c>
      <c r="G605" s="19">
        <f t="shared" si="88"/>
        <v>9195.2900000000009</v>
      </c>
      <c r="H605" s="20"/>
      <c r="I605" s="21">
        <f t="shared" si="89"/>
        <v>0</v>
      </c>
    </row>
    <row r="606" spans="1:9" s="35" customFormat="1" ht="20.399999999999999" x14ac:dyDescent="0.3">
      <c r="A606" s="18" t="s">
        <v>122</v>
      </c>
      <c r="B606" s="5" t="s">
        <v>14</v>
      </c>
      <c r="C606" s="5" t="s">
        <v>123</v>
      </c>
      <c r="D606" s="19">
        <v>100</v>
      </c>
      <c r="E606" s="5" t="s">
        <v>28</v>
      </c>
      <c r="F606" s="19">
        <v>1.81</v>
      </c>
      <c r="G606" s="19">
        <f t="shared" si="88"/>
        <v>1.9</v>
      </c>
      <c r="H606" s="20"/>
      <c r="I606" s="21">
        <f t="shared" si="89"/>
        <v>0</v>
      </c>
    </row>
    <row r="607" spans="1:9" s="35" customFormat="1" ht="1.05" customHeight="1" x14ac:dyDescent="0.3">
      <c r="A607" s="6"/>
      <c r="B607" s="6"/>
      <c r="C607" s="6"/>
      <c r="D607" s="6"/>
      <c r="E607" s="6"/>
      <c r="F607" s="6"/>
      <c r="G607" s="6"/>
      <c r="H607" s="22"/>
      <c r="I607" s="6"/>
    </row>
    <row r="608" spans="1:9" s="35" customFormat="1" x14ac:dyDescent="0.3">
      <c r="A608" s="8" t="s">
        <v>582</v>
      </c>
      <c r="B608" s="8" t="s">
        <v>10</v>
      </c>
      <c r="C608" s="8" t="s">
        <v>312</v>
      </c>
      <c r="D608" s="25">
        <v>1</v>
      </c>
      <c r="E608" s="8" t="s">
        <v>11</v>
      </c>
      <c r="F608" s="25"/>
      <c r="G608" s="25"/>
      <c r="H608" s="26"/>
      <c r="I608" s="25">
        <f>SUM(I609:I631)</f>
        <v>0</v>
      </c>
    </row>
    <row r="609" spans="1:9" s="35" customFormat="1" ht="20.399999999999999" x14ac:dyDescent="0.3">
      <c r="A609" s="18" t="s">
        <v>313</v>
      </c>
      <c r="B609" s="5" t="s">
        <v>14</v>
      </c>
      <c r="C609" s="5" t="s">
        <v>314</v>
      </c>
      <c r="D609" s="19">
        <v>1575</v>
      </c>
      <c r="E609" s="5" t="s">
        <v>28</v>
      </c>
      <c r="F609" s="19">
        <v>239.97</v>
      </c>
      <c r="G609" s="19">
        <f>F609*1.05</f>
        <v>251.97</v>
      </c>
      <c r="H609" s="20"/>
      <c r="I609" s="21">
        <f>D609*H609</f>
        <v>0</v>
      </c>
    </row>
    <row r="610" spans="1:9" s="35" customFormat="1" ht="20.399999999999999" x14ac:dyDescent="0.3">
      <c r="A610" s="18" t="s">
        <v>315</v>
      </c>
      <c r="B610" s="5" t="s">
        <v>14</v>
      </c>
      <c r="C610" s="5" t="s">
        <v>316</v>
      </c>
      <c r="D610" s="19">
        <v>27</v>
      </c>
      <c r="E610" s="5" t="s">
        <v>28</v>
      </c>
      <c r="F610" s="19">
        <v>185.23</v>
      </c>
      <c r="G610" s="19">
        <f t="shared" ref="G610:G631" si="90">F610*1.05</f>
        <v>194.49</v>
      </c>
      <c r="H610" s="20"/>
      <c r="I610" s="21">
        <f t="shared" ref="I610:I631" si="91">D610*H610</f>
        <v>0</v>
      </c>
    </row>
    <row r="611" spans="1:9" s="35" customFormat="1" ht="20.399999999999999" x14ac:dyDescent="0.3">
      <c r="A611" s="18" t="s">
        <v>317</v>
      </c>
      <c r="B611" s="5" t="s">
        <v>14</v>
      </c>
      <c r="C611" s="5" t="s">
        <v>318</v>
      </c>
      <c r="D611" s="19">
        <v>365</v>
      </c>
      <c r="E611" s="5" t="s">
        <v>28</v>
      </c>
      <c r="F611" s="19">
        <v>156.12</v>
      </c>
      <c r="G611" s="19">
        <f t="shared" si="90"/>
        <v>163.93</v>
      </c>
      <c r="H611" s="20"/>
      <c r="I611" s="21">
        <f t="shared" si="91"/>
        <v>0</v>
      </c>
    </row>
    <row r="612" spans="1:9" s="35" customFormat="1" ht="20.399999999999999" x14ac:dyDescent="0.3">
      <c r="A612" s="18" t="s">
        <v>319</v>
      </c>
      <c r="B612" s="5" t="s">
        <v>14</v>
      </c>
      <c r="C612" s="5" t="s">
        <v>320</v>
      </c>
      <c r="D612" s="19">
        <v>222</v>
      </c>
      <c r="E612" s="5" t="s">
        <v>28</v>
      </c>
      <c r="F612" s="19">
        <v>126.2</v>
      </c>
      <c r="G612" s="19">
        <f t="shared" si="90"/>
        <v>132.51</v>
      </c>
      <c r="H612" s="20"/>
      <c r="I612" s="21">
        <f t="shared" si="91"/>
        <v>0</v>
      </c>
    </row>
    <row r="613" spans="1:9" s="35" customFormat="1" ht="20.399999999999999" x14ac:dyDescent="0.3">
      <c r="A613" s="18" t="s">
        <v>321</v>
      </c>
      <c r="B613" s="5" t="s">
        <v>14</v>
      </c>
      <c r="C613" s="5" t="s">
        <v>322</v>
      </c>
      <c r="D613" s="19">
        <v>215</v>
      </c>
      <c r="E613" s="5" t="s">
        <v>28</v>
      </c>
      <c r="F613" s="19">
        <v>99.5</v>
      </c>
      <c r="G613" s="19">
        <f t="shared" si="90"/>
        <v>104.48</v>
      </c>
      <c r="H613" s="20"/>
      <c r="I613" s="21">
        <f t="shared" si="91"/>
        <v>0</v>
      </c>
    </row>
    <row r="614" spans="1:9" s="35" customFormat="1" ht="20.399999999999999" x14ac:dyDescent="0.3">
      <c r="A614" s="18" t="s">
        <v>323</v>
      </c>
      <c r="B614" s="5" t="s">
        <v>14</v>
      </c>
      <c r="C614" s="5" t="s">
        <v>324</v>
      </c>
      <c r="D614" s="19">
        <v>336</v>
      </c>
      <c r="E614" s="5" t="s">
        <v>28</v>
      </c>
      <c r="F614" s="19">
        <v>75.489999999999995</v>
      </c>
      <c r="G614" s="19">
        <f t="shared" si="90"/>
        <v>79.260000000000005</v>
      </c>
      <c r="H614" s="20"/>
      <c r="I614" s="21">
        <f t="shared" si="91"/>
        <v>0</v>
      </c>
    </row>
    <row r="615" spans="1:9" s="35" customFormat="1" ht="20.399999999999999" x14ac:dyDescent="0.3">
      <c r="A615" s="18" t="s">
        <v>325</v>
      </c>
      <c r="B615" s="5" t="s">
        <v>14</v>
      </c>
      <c r="C615" s="5" t="s">
        <v>326</v>
      </c>
      <c r="D615" s="19">
        <v>79</v>
      </c>
      <c r="E615" s="5" t="s">
        <v>28</v>
      </c>
      <c r="F615" s="19">
        <v>56.41</v>
      </c>
      <c r="G615" s="19">
        <f t="shared" si="90"/>
        <v>59.23</v>
      </c>
      <c r="H615" s="20"/>
      <c r="I615" s="21">
        <f t="shared" si="91"/>
        <v>0</v>
      </c>
    </row>
    <row r="616" spans="1:9" s="35" customFormat="1" ht="20.399999999999999" x14ac:dyDescent="0.3">
      <c r="A616" s="18" t="s">
        <v>327</v>
      </c>
      <c r="B616" s="5" t="s">
        <v>14</v>
      </c>
      <c r="C616" s="5" t="s">
        <v>328</v>
      </c>
      <c r="D616" s="19">
        <v>290</v>
      </c>
      <c r="E616" s="5" t="s">
        <v>28</v>
      </c>
      <c r="F616" s="19">
        <v>43.37</v>
      </c>
      <c r="G616" s="19">
        <f t="shared" si="90"/>
        <v>45.54</v>
      </c>
      <c r="H616" s="20"/>
      <c r="I616" s="21">
        <f t="shared" si="91"/>
        <v>0</v>
      </c>
    </row>
    <row r="617" spans="1:9" s="35" customFormat="1" ht="20.399999999999999" x14ac:dyDescent="0.3">
      <c r="A617" s="18" t="s">
        <v>329</v>
      </c>
      <c r="B617" s="5" t="s">
        <v>14</v>
      </c>
      <c r="C617" s="5" t="s">
        <v>330</v>
      </c>
      <c r="D617" s="19">
        <v>582</v>
      </c>
      <c r="E617" s="5" t="s">
        <v>28</v>
      </c>
      <c r="F617" s="19">
        <v>31.61</v>
      </c>
      <c r="G617" s="19">
        <f t="shared" si="90"/>
        <v>33.19</v>
      </c>
      <c r="H617" s="20"/>
      <c r="I617" s="21">
        <f t="shared" si="91"/>
        <v>0</v>
      </c>
    </row>
    <row r="618" spans="1:9" s="35" customFormat="1" ht="20.399999999999999" x14ac:dyDescent="0.3">
      <c r="A618" s="18" t="s">
        <v>333</v>
      </c>
      <c r="B618" s="5" t="s">
        <v>14</v>
      </c>
      <c r="C618" s="5" t="s">
        <v>334</v>
      </c>
      <c r="D618" s="19">
        <v>10</v>
      </c>
      <c r="E618" s="5" t="s">
        <v>28</v>
      </c>
      <c r="F618" s="19">
        <v>100.48</v>
      </c>
      <c r="G618" s="19">
        <f t="shared" si="90"/>
        <v>105.5</v>
      </c>
      <c r="H618" s="20"/>
      <c r="I618" s="21">
        <f t="shared" si="91"/>
        <v>0</v>
      </c>
    </row>
    <row r="619" spans="1:9" s="35" customFormat="1" ht="20.399999999999999" x14ac:dyDescent="0.3">
      <c r="A619" s="18" t="s">
        <v>335</v>
      </c>
      <c r="B619" s="5" t="s">
        <v>14</v>
      </c>
      <c r="C619" s="5" t="s">
        <v>336</v>
      </c>
      <c r="D619" s="19">
        <v>156</v>
      </c>
      <c r="E619" s="5" t="s">
        <v>28</v>
      </c>
      <c r="F619" s="19">
        <v>24.71</v>
      </c>
      <c r="G619" s="19">
        <f t="shared" si="90"/>
        <v>25.95</v>
      </c>
      <c r="H619" s="20"/>
      <c r="I619" s="21">
        <f t="shared" si="91"/>
        <v>0</v>
      </c>
    </row>
    <row r="620" spans="1:9" s="35" customFormat="1" ht="20.399999999999999" x14ac:dyDescent="0.3">
      <c r="A620" s="18" t="s">
        <v>337</v>
      </c>
      <c r="B620" s="5" t="s">
        <v>14</v>
      </c>
      <c r="C620" s="5" t="s">
        <v>338</v>
      </c>
      <c r="D620" s="19">
        <v>785</v>
      </c>
      <c r="E620" s="5" t="s">
        <v>28</v>
      </c>
      <c r="F620" s="19">
        <v>17.59</v>
      </c>
      <c r="G620" s="19">
        <f t="shared" si="90"/>
        <v>18.47</v>
      </c>
      <c r="H620" s="20"/>
      <c r="I620" s="21">
        <f t="shared" si="91"/>
        <v>0</v>
      </c>
    </row>
    <row r="621" spans="1:9" s="35" customFormat="1" ht="20.399999999999999" x14ac:dyDescent="0.3">
      <c r="A621" s="18" t="s">
        <v>341</v>
      </c>
      <c r="B621" s="5" t="s">
        <v>14</v>
      </c>
      <c r="C621" s="5" t="s">
        <v>342</v>
      </c>
      <c r="D621" s="19">
        <v>1332</v>
      </c>
      <c r="E621" s="5" t="s">
        <v>28</v>
      </c>
      <c r="F621" s="19">
        <v>12.11</v>
      </c>
      <c r="G621" s="19">
        <f t="shared" si="90"/>
        <v>12.72</v>
      </c>
      <c r="H621" s="20"/>
      <c r="I621" s="21">
        <f t="shared" si="91"/>
        <v>0</v>
      </c>
    </row>
    <row r="622" spans="1:9" s="35" customFormat="1" ht="20.399999999999999" x14ac:dyDescent="0.3">
      <c r="A622" s="18" t="s">
        <v>339</v>
      </c>
      <c r="B622" s="5" t="s">
        <v>14</v>
      </c>
      <c r="C622" s="5" t="s">
        <v>340</v>
      </c>
      <c r="D622" s="19">
        <v>1220</v>
      </c>
      <c r="E622" s="5" t="s">
        <v>28</v>
      </c>
      <c r="F622" s="19">
        <v>9.91</v>
      </c>
      <c r="G622" s="19">
        <f t="shared" si="90"/>
        <v>10.41</v>
      </c>
      <c r="H622" s="20"/>
      <c r="I622" s="21">
        <f t="shared" si="91"/>
        <v>0</v>
      </c>
    </row>
    <row r="623" spans="1:9" s="35" customFormat="1" ht="20.399999999999999" x14ac:dyDescent="0.3">
      <c r="A623" s="18" t="s">
        <v>343</v>
      </c>
      <c r="B623" s="5" t="s">
        <v>14</v>
      </c>
      <c r="C623" s="5" t="s">
        <v>344</v>
      </c>
      <c r="D623" s="19">
        <v>1943</v>
      </c>
      <c r="E623" s="5" t="s">
        <v>28</v>
      </c>
      <c r="F623" s="19">
        <v>7.95</v>
      </c>
      <c r="G623" s="19">
        <f t="shared" si="90"/>
        <v>8.35</v>
      </c>
      <c r="H623" s="20"/>
      <c r="I623" s="21">
        <f t="shared" si="91"/>
        <v>0</v>
      </c>
    </row>
    <row r="624" spans="1:9" s="35" customFormat="1" ht="20.399999999999999" x14ac:dyDescent="0.3">
      <c r="A624" s="18" t="s">
        <v>351</v>
      </c>
      <c r="B624" s="5" t="s">
        <v>14</v>
      </c>
      <c r="C624" s="5" t="s">
        <v>352</v>
      </c>
      <c r="D624" s="19">
        <v>30</v>
      </c>
      <c r="E624" s="5" t="s">
        <v>28</v>
      </c>
      <c r="F624" s="19">
        <v>10.41</v>
      </c>
      <c r="G624" s="19">
        <f t="shared" si="90"/>
        <v>10.93</v>
      </c>
      <c r="H624" s="20"/>
      <c r="I624" s="21">
        <f t="shared" si="91"/>
        <v>0</v>
      </c>
    </row>
    <row r="625" spans="1:9" s="35" customFormat="1" ht="20.399999999999999" x14ac:dyDescent="0.3">
      <c r="A625" s="18" t="s">
        <v>353</v>
      </c>
      <c r="B625" s="5" t="s">
        <v>14</v>
      </c>
      <c r="C625" s="5" t="s">
        <v>354</v>
      </c>
      <c r="D625" s="19">
        <v>140</v>
      </c>
      <c r="E625" s="5" t="s">
        <v>28</v>
      </c>
      <c r="F625" s="19">
        <v>7.81</v>
      </c>
      <c r="G625" s="19">
        <f t="shared" si="90"/>
        <v>8.1999999999999993</v>
      </c>
      <c r="H625" s="20"/>
      <c r="I625" s="21">
        <f t="shared" si="91"/>
        <v>0</v>
      </c>
    </row>
    <row r="626" spans="1:9" s="35" customFormat="1" ht="20.399999999999999" x14ac:dyDescent="0.3">
      <c r="A626" s="18" t="s">
        <v>355</v>
      </c>
      <c r="B626" s="5" t="s">
        <v>14</v>
      </c>
      <c r="C626" s="5" t="s">
        <v>356</v>
      </c>
      <c r="D626" s="19">
        <v>100</v>
      </c>
      <c r="E626" s="5" t="s">
        <v>28</v>
      </c>
      <c r="F626" s="19">
        <v>7.29</v>
      </c>
      <c r="G626" s="19">
        <f t="shared" si="90"/>
        <v>7.65</v>
      </c>
      <c r="H626" s="20"/>
      <c r="I626" s="21">
        <f t="shared" si="91"/>
        <v>0</v>
      </c>
    </row>
    <row r="627" spans="1:9" s="35" customFormat="1" ht="20.399999999999999" x14ac:dyDescent="0.3">
      <c r="A627" s="18" t="s">
        <v>359</v>
      </c>
      <c r="B627" s="5" t="s">
        <v>14</v>
      </c>
      <c r="C627" s="5" t="s">
        <v>360</v>
      </c>
      <c r="D627" s="19">
        <v>260</v>
      </c>
      <c r="E627" s="5" t="s">
        <v>28</v>
      </c>
      <c r="F627" s="19">
        <v>12.28</v>
      </c>
      <c r="G627" s="19">
        <f t="shared" si="90"/>
        <v>12.89</v>
      </c>
      <c r="H627" s="20"/>
      <c r="I627" s="21">
        <f t="shared" si="91"/>
        <v>0</v>
      </c>
    </row>
    <row r="628" spans="1:9" s="35" customFormat="1" ht="20.399999999999999" x14ac:dyDescent="0.3">
      <c r="A628" s="18" t="s">
        <v>361</v>
      </c>
      <c r="B628" s="5" t="s">
        <v>14</v>
      </c>
      <c r="C628" s="5" t="s">
        <v>362</v>
      </c>
      <c r="D628" s="19">
        <v>700</v>
      </c>
      <c r="E628" s="5" t="s">
        <v>28</v>
      </c>
      <c r="F628" s="19">
        <v>9.09</v>
      </c>
      <c r="G628" s="19">
        <f t="shared" si="90"/>
        <v>9.5399999999999991</v>
      </c>
      <c r="H628" s="20"/>
      <c r="I628" s="21">
        <f t="shared" si="91"/>
        <v>0</v>
      </c>
    </row>
    <row r="629" spans="1:9" s="35" customFormat="1" ht="20.399999999999999" x14ac:dyDescent="0.3">
      <c r="A629" s="18" t="s">
        <v>363</v>
      </c>
      <c r="B629" s="5" t="s">
        <v>14</v>
      </c>
      <c r="C629" s="5" t="s">
        <v>364</v>
      </c>
      <c r="D629" s="19">
        <v>2658</v>
      </c>
      <c r="E629" s="5" t="s">
        <v>28</v>
      </c>
      <c r="F629" s="19">
        <v>7.81</v>
      </c>
      <c r="G629" s="19">
        <f t="shared" si="90"/>
        <v>8.1999999999999993</v>
      </c>
      <c r="H629" s="20"/>
      <c r="I629" s="21">
        <f t="shared" si="91"/>
        <v>0</v>
      </c>
    </row>
    <row r="630" spans="1:9" s="35" customFormat="1" ht="20.399999999999999" x14ac:dyDescent="0.3">
      <c r="A630" s="18" t="s">
        <v>365</v>
      </c>
      <c r="B630" s="5" t="s">
        <v>14</v>
      </c>
      <c r="C630" s="5" t="s">
        <v>366</v>
      </c>
      <c r="D630" s="19">
        <v>13285</v>
      </c>
      <c r="E630" s="5" t="s">
        <v>28</v>
      </c>
      <c r="F630" s="19">
        <v>6.67</v>
      </c>
      <c r="G630" s="19">
        <f t="shared" si="90"/>
        <v>7</v>
      </c>
      <c r="H630" s="20"/>
      <c r="I630" s="21">
        <f t="shared" si="91"/>
        <v>0</v>
      </c>
    </row>
    <row r="631" spans="1:9" s="35" customFormat="1" ht="20.399999999999999" x14ac:dyDescent="0.3">
      <c r="A631" s="18" t="s">
        <v>367</v>
      </c>
      <c r="B631" s="5" t="s">
        <v>14</v>
      </c>
      <c r="C631" s="5" t="s">
        <v>368</v>
      </c>
      <c r="D631" s="19">
        <v>4108</v>
      </c>
      <c r="E631" s="5" t="s">
        <v>28</v>
      </c>
      <c r="F631" s="19">
        <v>4.96</v>
      </c>
      <c r="G631" s="19">
        <f t="shared" si="90"/>
        <v>5.21</v>
      </c>
      <c r="H631" s="20"/>
      <c r="I631" s="21">
        <f t="shared" si="91"/>
        <v>0</v>
      </c>
    </row>
    <row r="632" spans="1:9" s="35" customFormat="1" ht="1.05" customHeight="1" x14ac:dyDescent="0.3">
      <c r="A632" s="6"/>
      <c r="B632" s="6"/>
      <c r="C632" s="6"/>
      <c r="D632" s="6"/>
      <c r="E632" s="6"/>
      <c r="F632" s="6"/>
      <c r="G632" s="6"/>
      <c r="H632" s="22"/>
      <c r="I632" s="6"/>
    </row>
    <row r="633" spans="1:9" s="35" customFormat="1" x14ac:dyDescent="0.3">
      <c r="A633" s="8" t="s">
        <v>583</v>
      </c>
      <c r="B633" s="8" t="s">
        <v>10</v>
      </c>
      <c r="C633" s="8" t="s">
        <v>378</v>
      </c>
      <c r="D633" s="25">
        <v>1</v>
      </c>
      <c r="E633" s="8" t="s">
        <v>11</v>
      </c>
      <c r="F633" s="25"/>
      <c r="G633" s="25"/>
      <c r="H633" s="26"/>
      <c r="I633" s="25">
        <f>SUM(I634:I649)</f>
        <v>0</v>
      </c>
    </row>
    <row r="634" spans="1:9" s="35" customFormat="1" ht="20.399999999999999" x14ac:dyDescent="0.3">
      <c r="A634" s="18" t="s">
        <v>584</v>
      </c>
      <c r="B634" s="5" t="s">
        <v>14</v>
      </c>
      <c r="C634" s="5" t="s">
        <v>585</v>
      </c>
      <c r="D634" s="19">
        <v>8.8000000000000007</v>
      </c>
      <c r="E634" s="5" t="s">
        <v>28</v>
      </c>
      <c r="F634" s="19">
        <v>530.66999999999996</v>
      </c>
      <c r="G634" s="19">
        <f>F634*1.05</f>
        <v>557.20000000000005</v>
      </c>
      <c r="H634" s="20"/>
      <c r="I634" s="21">
        <f>D634*H634</f>
        <v>0</v>
      </c>
    </row>
    <row r="635" spans="1:9" s="35" customFormat="1" x14ac:dyDescent="0.3">
      <c r="A635" s="18" t="s">
        <v>381</v>
      </c>
      <c r="B635" s="5" t="s">
        <v>14</v>
      </c>
      <c r="C635" s="5" t="s">
        <v>382</v>
      </c>
      <c r="D635" s="19">
        <v>57.2</v>
      </c>
      <c r="E635" s="5" t="s">
        <v>28</v>
      </c>
      <c r="F635" s="19">
        <v>512.84</v>
      </c>
      <c r="G635" s="19">
        <f t="shared" ref="G635:G649" si="92">F635*1.05</f>
        <v>538.48</v>
      </c>
      <c r="H635" s="20"/>
      <c r="I635" s="21">
        <f t="shared" ref="I635:I649" si="93">D635*H635</f>
        <v>0</v>
      </c>
    </row>
    <row r="636" spans="1:9" s="35" customFormat="1" x14ac:dyDescent="0.3">
      <c r="A636" s="18" t="s">
        <v>586</v>
      </c>
      <c r="B636" s="5" t="s">
        <v>14</v>
      </c>
      <c r="C636" s="5" t="s">
        <v>587</v>
      </c>
      <c r="D636" s="19">
        <v>41.8</v>
      </c>
      <c r="E636" s="5" t="s">
        <v>28</v>
      </c>
      <c r="F636" s="19">
        <v>312.3</v>
      </c>
      <c r="G636" s="19">
        <f t="shared" si="92"/>
        <v>327.92</v>
      </c>
      <c r="H636" s="20"/>
      <c r="I636" s="21">
        <f t="shared" si="93"/>
        <v>0</v>
      </c>
    </row>
    <row r="637" spans="1:9" s="35" customFormat="1" x14ac:dyDescent="0.3">
      <c r="A637" s="18" t="s">
        <v>383</v>
      </c>
      <c r="B637" s="5" t="s">
        <v>14</v>
      </c>
      <c r="C637" s="5" t="s">
        <v>384</v>
      </c>
      <c r="D637" s="19">
        <v>27.5</v>
      </c>
      <c r="E637" s="5" t="s">
        <v>28</v>
      </c>
      <c r="F637" s="19">
        <v>217.62</v>
      </c>
      <c r="G637" s="19">
        <f t="shared" si="92"/>
        <v>228.5</v>
      </c>
      <c r="H637" s="20"/>
      <c r="I637" s="21">
        <f t="shared" si="93"/>
        <v>0</v>
      </c>
    </row>
    <row r="638" spans="1:9" s="35" customFormat="1" x14ac:dyDescent="0.3">
      <c r="A638" s="18" t="s">
        <v>588</v>
      </c>
      <c r="B638" s="5" t="s">
        <v>14</v>
      </c>
      <c r="C638" s="5" t="s">
        <v>589</v>
      </c>
      <c r="D638" s="19">
        <v>249.7</v>
      </c>
      <c r="E638" s="5" t="s">
        <v>28</v>
      </c>
      <c r="F638" s="19">
        <v>114.15</v>
      </c>
      <c r="G638" s="19">
        <f t="shared" si="92"/>
        <v>119.86</v>
      </c>
      <c r="H638" s="20"/>
      <c r="I638" s="21">
        <f t="shared" si="93"/>
        <v>0</v>
      </c>
    </row>
    <row r="639" spans="1:9" s="35" customFormat="1" ht="20.399999999999999" x14ac:dyDescent="0.3">
      <c r="A639" s="18" t="s">
        <v>397</v>
      </c>
      <c r="B639" s="5" t="s">
        <v>14</v>
      </c>
      <c r="C639" s="5" t="s">
        <v>398</v>
      </c>
      <c r="D639" s="19">
        <v>63.8</v>
      </c>
      <c r="E639" s="5" t="s">
        <v>28</v>
      </c>
      <c r="F639" s="19">
        <v>138.77000000000001</v>
      </c>
      <c r="G639" s="19">
        <f t="shared" si="92"/>
        <v>145.71</v>
      </c>
      <c r="H639" s="20"/>
      <c r="I639" s="21">
        <f t="shared" si="93"/>
        <v>0</v>
      </c>
    </row>
    <row r="640" spans="1:9" s="35" customFormat="1" x14ac:dyDescent="0.3">
      <c r="A640" s="18" t="s">
        <v>399</v>
      </c>
      <c r="B640" s="5" t="s">
        <v>14</v>
      </c>
      <c r="C640" s="5" t="s">
        <v>400</v>
      </c>
      <c r="D640" s="19">
        <v>237.6</v>
      </c>
      <c r="E640" s="5" t="s">
        <v>28</v>
      </c>
      <c r="F640" s="19">
        <v>67.37</v>
      </c>
      <c r="G640" s="19">
        <f t="shared" si="92"/>
        <v>70.739999999999995</v>
      </c>
      <c r="H640" s="20"/>
      <c r="I640" s="21">
        <f t="shared" si="93"/>
        <v>0</v>
      </c>
    </row>
    <row r="641" spans="1:9" s="35" customFormat="1" x14ac:dyDescent="0.3">
      <c r="A641" s="18" t="s">
        <v>590</v>
      </c>
      <c r="B641" s="5" t="s">
        <v>14</v>
      </c>
      <c r="C641" s="5" t="s">
        <v>591</v>
      </c>
      <c r="D641" s="19">
        <v>415.8</v>
      </c>
      <c r="E641" s="5" t="s">
        <v>28</v>
      </c>
      <c r="F641" s="19">
        <v>46.47</v>
      </c>
      <c r="G641" s="19">
        <f t="shared" si="92"/>
        <v>48.79</v>
      </c>
      <c r="H641" s="20"/>
      <c r="I641" s="21">
        <f t="shared" si="93"/>
        <v>0</v>
      </c>
    </row>
    <row r="642" spans="1:9" s="35" customFormat="1" x14ac:dyDescent="0.3">
      <c r="A642" s="18" t="s">
        <v>401</v>
      </c>
      <c r="B642" s="5" t="s">
        <v>14</v>
      </c>
      <c r="C642" s="5" t="s">
        <v>402</v>
      </c>
      <c r="D642" s="19">
        <v>29.7</v>
      </c>
      <c r="E642" s="5" t="s">
        <v>28</v>
      </c>
      <c r="F642" s="19">
        <v>41.83</v>
      </c>
      <c r="G642" s="19">
        <f t="shared" si="92"/>
        <v>43.92</v>
      </c>
      <c r="H642" s="20"/>
      <c r="I642" s="21">
        <f t="shared" si="93"/>
        <v>0</v>
      </c>
    </row>
    <row r="643" spans="1:9" s="35" customFormat="1" x14ac:dyDescent="0.3">
      <c r="A643" s="18" t="s">
        <v>592</v>
      </c>
      <c r="B643" s="5" t="s">
        <v>14</v>
      </c>
      <c r="C643" s="5" t="s">
        <v>593</v>
      </c>
      <c r="D643" s="19">
        <v>1630.2</v>
      </c>
      <c r="E643" s="5" t="s">
        <v>28</v>
      </c>
      <c r="F643" s="19">
        <v>67.37</v>
      </c>
      <c r="G643" s="19">
        <f t="shared" si="92"/>
        <v>70.739999999999995</v>
      </c>
      <c r="H643" s="20"/>
      <c r="I643" s="21">
        <f t="shared" si="93"/>
        <v>0</v>
      </c>
    </row>
    <row r="644" spans="1:9" s="35" customFormat="1" x14ac:dyDescent="0.3">
      <c r="A644" s="18" t="s">
        <v>594</v>
      </c>
      <c r="B644" s="5" t="s">
        <v>14</v>
      </c>
      <c r="C644" s="5" t="s">
        <v>595</v>
      </c>
      <c r="D644" s="19">
        <v>300</v>
      </c>
      <c r="E644" s="5" t="s">
        <v>28</v>
      </c>
      <c r="F644" s="19">
        <v>5.39</v>
      </c>
      <c r="G644" s="19">
        <f t="shared" si="92"/>
        <v>5.66</v>
      </c>
      <c r="H644" s="20"/>
      <c r="I644" s="21">
        <f t="shared" si="93"/>
        <v>0</v>
      </c>
    </row>
    <row r="645" spans="1:9" s="35" customFormat="1" ht="20.399999999999999" x14ac:dyDescent="0.3">
      <c r="A645" s="18" t="s">
        <v>46</v>
      </c>
      <c r="B645" s="5" t="s">
        <v>14</v>
      </c>
      <c r="C645" s="5" t="s">
        <v>47</v>
      </c>
      <c r="D645" s="19">
        <v>205.82</v>
      </c>
      <c r="E645" s="5" t="s">
        <v>36</v>
      </c>
      <c r="F645" s="19">
        <v>26.38</v>
      </c>
      <c r="G645" s="19">
        <f t="shared" si="92"/>
        <v>27.7</v>
      </c>
      <c r="H645" s="20"/>
      <c r="I645" s="21">
        <f t="shared" si="93"/>
        <v>0</v>
      </c>
    </row>
    <row r="646" spans="1:9" s="35" customFormat="1" x14ac:dyDescent="0.3">
      <c r="A646" s="18" t="s">
        <v>50</v>
      </c>
      <c r="B646" s="5" t="s">
        <v>14</v>
      </c>
      <c r="C646" s="5" t="s">
        <v>51</v>
      </c>
      <c r="D646" s="19">
        <v>205.82</v>
      </c>
      <c r="E646" s="5" t="s">
        <v>36</v>
      </c>
      <c r="F646" s="19">
        <v>13.23</v>
      </c>
      <c r="G646" s="19">
        <f t="shared" si="92"/>
        <v>13.89</v>
      </c>
      <c r="H646" s="20"/>
      <c r="I646" s="21">
        <f t="shared" si="93"/>
        <v>0</v>
      </c>
    </row>
    <row r="647" spans="1:9" s="35" customFormat="1" ht="20.399999999999999" x14ac:dyDescent="0.3">
      <c r="A647" s="18" t="s">
        <v>596</v>
      </c>
      <c r="B647" s="5" t="s">
        <v>14</v>
      </c>
      <c r="C647" s="5" t="s">
        <v>598</v>
      </c>
      <c r="D647" s="19">
        <v>1.46</v>
      </c>
      <c r="E647" s="5" t="s">
        <v>597</v>
      </c>
      <c r="F647" s="19">
        <v>72.7</v>
      </c>
      <c r="G647" s="19">
        <f t="shared" si="92"/>
        <v>76.34</v>
      </c>
      <c r="H647" s="20"/>
      <c r="I647" s="21">
        <f t="shared" si="93"/>
        <v>0</v>
      </c>
    </row>
    <row r="648" spans="1:9" s="35" customFormat="1" x14ac:dyDescent="0.3">
      <c r="A648" s="18" t="s">
        <v>44</v>
      </c>
      <c r="B648" s="5" t="s">
        <v>14</v>
      </c>
      <c r="C648" s="5" t="s">
        <v>45</v>
      </c>
      <c r="D648" s="19">
        <v>3</v>
      </c>
      <c r="E648" s="5" t="s">
        <v>15</v>
      </c>
      <c r="F648" s="19">
        <v>247.33</v>
      </c>
      <c r="G648" s="19">
        <f t="shared" si="92"/>
        <v>259.7</v>
      </c>
      <c r="H648" s="20"/>
      <c r="I648" s="21">
        <f t="shared" si="93"/>
        <v>0</v>
      </c>
    </row>
    <row r="649" spans="1:9" s="35" customFormat="1" x14ac:dyDescent="0.3">
      <c r="A649" s="18" t="s">
        <v>403</v>
      </c>
      <c r="B649" s="5" t="s">
        <v>14</v>
      </c>
      <c r="C649" s="5" t="s">
        <v>404</v>
      </c>
      <c r="D649" s="19">
        <v>3</v>
      </c>
      <c r="E649" s="5" t="s">
        <v>15</v>
      </c>
      <c r="F649" s="19">
        <v>264.54000000000002</v>
      </c>
      <c r="G649" s="19">
        <f t="shared" si="92"/>
        <v>277.77</v>
      </c>
      <c r="H649" s="20"/>
      <c r="I649" s="21">
        <f t="shared" si="93"/>
        <v>0</v>
      </c>
    </row>
    <row r="650" spans="1:9" s="35" customFormat="1" ht="1.05" customHeight="1" x14ac:dyDescent="0.3">
      <c r="A650" s="6"/>
      <c r="B650" s="6"/>
      <c r="C650" s="6"/>
      <c r="D650" s="6"/>
      <c r="E650" s="6"/>
      <c r="F650" s="6"/>
      <c r="G650" s="6"/>
      <c r="H650" s="22"/>
      <c r="I650" s="6"/>
    </row>
    <row r="651" spans="1:9" s="35" customFormat="1" x14ac:dyDescent="0.3">
      <c r="A651" s="8" t="s">
        <v>599</v>
      </c>
      <c r="B651" s="8" t="s">
        <v>10</v>
      </c>
      <c r="C651" s="8" t="s">
        <v>406</v>
      </c>
      <c r="D651" s="25">
        <v>1</v>
      </c>
      <c r="E651" s="8" t="s">
        <v>11</v>
      </c>
      <c r="F651" s="25"/>
      <c r="G651" s="25"/>
      <c r="H651" s="26"/>
      <c r="I651" s="25">
        <f>SUM(I652:I657)</f>
        <v>0</v>
      </c>
    </row>
    <row r="652" spans="1:9" s="35" customFormat="1" ht="20.399999999999999" x14ac:dyDescent="0.3">
      <c r="A652" s="18" t="s">
        <v>409</v>
      </c>
      <c r="B652" s="5" t="s">
        <v>14</v>
      </c>
      <c r="C652" s="5" t="s">
        <v>410</v>
      </c>
      <c r="D652" s="19">
        <v>13</v>
      </c>
      <c r="E652" s="5" t="s">
        <v>15</v>
      </c>
      <c r="F652" s="19">
        <v>1133.69</v>
      </c>
      <c r="G652" s="19">
        <f>F652*1.05</f>
        <v>1190.3699999999999</v>
      </c>
      <c r="H652" s="20"/>
      <c r="I652" s="21">
        <f>D652*H652</f>
        <v>0</v>
      </c>
    </row>
    <row r="653" spans="1:9" s="35" customFormat="1" ht="20.399999999999999" x14ac:dyDescent="0.3">
      <c r="A653" s="18" t="s">
        <v>600</v>
      </c>
      <c r="B653" s="5" t="s">
        <v>14</v>
      </c>
      <c r="C653" s="5" t="s">
        <v>601</v>
      </c>
      <c r="D653" s="19">
        <v>2</v>
      </c>
      <c r="E653" s="5" t="s">
        <v>15</v>
      </c>
      <c r="F653" s="19">
        <v>82.32</v>
      </c>
      <c r="G653" s="19">
        <f t="shared" ref="G653:G657" si="94">F653*1.05</f>
        <v>86.44</v>
      </c>
      <c r="H653" s="20"/>
      <c r="I653" s="21">
        <f t="shared" ref="I653:I657" si="95">D653*H653</f>
        <v>0</v>
      </c>
    </row>
    <row r="654" spans="1:9" s="35" customFormat="1" ht="40.799999999999997" x14ac:dyDescent="0.3">
      <c r="A654" s="18" t="s">
        <v>602</v>
      </c>
      <c r="B654" s="5" t="s">
        <v>14</v>
      </c>
      <c r="C654" s="5" t="s">
        <v>603</v>
      </c>
      <c r="D654" s="19">
        <v>58</v>
      </c>
      <c r="E654" s="5" t="s">
        <v>15</v>
      </c>
      <c r="F654" s="19">
        <v>139.13999999999999</v>
      </c>
      <c r="G654" s="19">
        <f t="shared" si="94"/>
        <v>146.1</v>
      </c>
      <c r="H654" s="20"/>
      <c r="I654" s="21">
        <f t="shared" si="95"/>
        <v>0</v>
      </c>
    </row>
    <row r="655" spans="1:9" s="35" customFormat="1" x14ac:dyDescent="0.3">
      <c r="A655" s="18" t="s">
        <v>604</v>
      </c>
      <c r="B655" s="5" t="s">
        <v>14</v>
      </c>
      <c r="C655" s="5" t="s">
        <v>605</v>
      </c>
      <c r="D655" s="19">
        <v>76</v>
      </c>
      <c r="E655" s="5" t="s">
        <v>15</v>
      </c>
      <c r="F655" s="19">
        <v>39.68</v>
      </c>
      <c r="G655" s="19">
        <f t="shared" si="94"/>
        <v>41.66</v>
      </c>
      <c r="H655" s="20"/>
      <c r="I655" s="21">
        <f t="shared" si="95"/>
        <v>0</v>
      </c>
    </row>
    <row r="656" spans="1:9" s="35" customFormat="1" ht="20.399999999999999" x14ac:dyDescent="0.3">
      <c r="A656" s="18" t="s">
        <v>413</v>
      </c>
      <c r="B656" s="5" t="s">
        <v>14</v>
      </c>
      <c r="C656" s="5" t="s">
        <v>414</v>
      </c>
      <c r="D656" s="19">
        <v>18</v>
      </c>
      <c r="E656" s="5" t="s">
        <v>15</v>
      </c>
      <c r="F656" s="19">
        <v>58.41</v>
      </c>
      <c r="G656" s="19">
        <f t="shared" si="94"/>
        <v>61.33</v>
      </c>
      <c r="H656" s="20"/>
      <c r="I656" s="21">
        <f t="shared" si="95"/>
        <v>0</v>
      </c>
    </row>
    <row r="657" spans="1:9" s="35" customFormat="1" ht="20.399999999999999" x14ac:dyDescent="0.3">
      <c r="A657" s="18" t="s">
        <v>606</v>
      </c>
      <c r="B657" s="5" t="s">
        <v>14</v>
      </c>
      <c r="C657" s="5" t="s">
        <v>607</v>
      </c>
      <c r="D657" s="19">
        <v>6</v>
      </c>
      <c r="E657" s="5" t="s">
        <v>15</v>
      </c>
      <c r="F657" s="19">
        <v>259.99</v>
      </c>
      <c r="G657" s="19">
        <f t="shared" si="94"/>
        <v>272.99</v>
      </c>
      <c r="H657" s="20"/>
      <c r="I657" s="21">
        <f t="shared" si="95"/>
        <v>0</v>
      </c>
    </row>
    <row r="658" spans="1:9" s="35" customFormat="1" ht="1.05" customHeight="1" x14ac:dyDescent="0.3">
      <c r="A658" s="6"/>
      <c r="B658" s="6"/>
      <c r="C658" s="6"/>
      <c r="D658" s="6"/>
      <c r="E658" s="6"/>
      <c r="F658" s="6"/>
      <c r="G658" s="6"/>
      <c r="H658" s="22"/>
      <c r="I658" s="6"/>
    </row>
    <row r="659" spans="1:9" s="35" customFormat="1" x14ac:dyDescent="0.3">
      <c r="A659" s="8" t="s">
        <v>608</v>
      </c>
      <c r="B659" s="8" t="s">
        <v>10</v>
      </c>
      <c r="C659" s="8" t="s">
        <v>420</v>
      </c>
      <c r="D659" s="25">
        <v>1</v>
      </c>
      <c r="E659" s="8" t="s">
        <v>15</v>
      </c>
      <c r="F659" s="25"/>
      <c r="G659" s="25"/>
      <c r="H659" s="26"/>
      <c r="I659" s="25">
        <f>SUM(I660:I674)</f>
        <v>0</v>
      </c>
    </row>
    <row r="660" spans="1:9" s="35" customFormat="1" x14ac:dyDescent="0.3">
      <c r="A660" s="18" t="s">
        <v>421</v>
      </c>
      <c r="B660" s="5" t="s">
        <v>14</v>
      </c>
      <c r="C660" s="5" t="s">
        <v>422</v>
      </c>
      <c r="D660" s="19">
        <v>13</v>
      </c>
      <c r="E660" s="5" t="s">
        <v>15</v>
      </c>
      <c r="F660" s="19">
        <v>52.75</v>
      </c>
      <c r="G660" s="19">
        <f>F660*1.05</f>
        <v>55.39</v>
      </c>
      <c r="H660" s="20"/>
      <c r="I660" s="21">
        <f>D660*H660</f>
        <v>0</v>
      </c>
    </row>
    <row r="661" spans="1:9" s="35" customFormat="1" x14ac:dyDescent="0.3">
      <c r="A661" s="18" t="s">
        <v>423</v>
      </c>
      <c r="B661" s="5" t="s">
        <v>14</v>
      </c>
      <c r="C661" s="5" t="s">
        <v>424</v>
      </c>
      <c r="D661" s="19">
        <v>250</v>
      </c>
      <c r="E661" s="5" t="s">
        <v>15</v>
      </c>
      <c r="F661" s="19">
        <v>58.79</v>
      </c>
      <c r="G661" s="19">
        <f t="shared" ref="G661:G674" si="96">F661*1.05</f>
        <v>61.73</v>
      </c>
      <c r="H661" s="20"/>
      <c r="I661" s="21">
        <f t="shared" ref="I661:I674" si="97">D661*H661</f>
        <v>0</v>
      </c>
    </row>
    <row r="662" spans="1:9" s="35" customFormat="1" x14ac:dyDescent="0.3">
      <c r="A662" s="18" t="s">
        <v>425</v>
      </c>
      <c r="B662" s="5" t="s">
        <v>14</v>
      </c>
      <c r="C662" s="5" t="s">
        <v>426</v>
      </c>
      <c r="D662" s="19">
        <v>133</v>
      </c>
      <c r="E662" s="5" t="s">
        <v>15</v>
      </c>
      <c r="F662" s="19">
        <v>67.06</v>
      </c>
      <c r="G662" s="19">
        <f t="shared" si="96"/>
        <v>70.41</v>
      </c>
      <c r="H662" s="20"/>
      <c r="I662" s="21">
        <f t="shared" si="97"/>
        <v>0</v>
      </c>
    </row>
    <row r="663" spans="1:9" s="35" customFormat="1" ht="20.399999999999999" x14ac:dyDescent="0.3">
      <c r="A663" s="18" t="s">
        <v>427</v>
      </c>
      <c r="B663" s="5" t="s">
        <v>14</v>
      </c>
      <c r="C663" s="5" t="s">
        <v>428</v>
      </c>
      <c r="D663" s="19">
        <v>296</v>
      </c>
      <c r="E663" s="5" t="s">
        <v>15</v>
      </c>
      <c r="F663" s="19">
        <v>142.62</v>
      </c>
      <c r="G663" s="19">
        <f t="shared" si="96"/>
        <v>149.75</v>
      </c>
      <c r="H663" s="20"/>
      <c r="I663" s="21">
        <f t="shared" si="97"/>
        <v>0</v>
      </c>
    </row>
    <row r="664" spans="1:9" s="35" customFormat="1" ht="20.399999999999999" x14ac:dyDescent="0.3">
      <c r="A664" s="18" t="s">
        <v>429</v>
      </c>
      <c r="B664" s="5" t="s">
        <v>14</v>
      </c>
      <c r="C664" s="5" t="s">
        <v>430</v>
      </c>
      <c r="D664" s="19">
        <v>68</v>
      </c>
      <c r="E664" s="5" t="s">
        <v>15</v>
      </c>
      <c r="F664" s="19">
        <v>159.69</v>
      </c>
      <c r="G664" s="19">
        <f t="shared" si="96"/>
        <v>167.67</v>
      </c>
      <c r="H664" s="20"/>
      <c r="I664" s="21">
        <f t="shared" si="97"/>
        <v>0</v>
      </c>
    </row>
    <row r="665" spans="1:9" s="35" customFormat="1" ht="20.399999999999999" x14ac:dyDescent="0.3">
      <c r="A665" s="18" t="s">
        <v>431</v>
      </c>
      <c r="B665" s="5" t="s">
        <v>14</v>
      </c>
      <c r="C665" s="5" t="s">
        <v>432</v>
      </c>
      <c r="D665" s="19">
        <v>120</v>
      </c>
      <c r="E665" s="5" t="s">
        <v>15</v>
      </c>
      <c r="F665" s="19">
        <v>106.14</v>
      </c>
      <c r="G665" s="19">
        <f t="shared" si="96"/>
        <v>111.45</v>
      </c>
      <c r="H665" s="20"/>
      <c r="I665" s="21">
        <f t="shared" si="97"/>
        <v>0</v>
      </c>
    </row>
    <row r="666" spans="1:9" s="35" customFormat="1" ht="20.399999999999999" x14ac:dyDescent="0.3">
      <c r="A666" s="18" t="s">
        <v>433</v>
      </c>
      <c r="B666" s="5" t="s">
        <v>14</v>
      </c>
      <c r="C666" s="5" t="s">
        <v>434</v>
      </c>
      <c r="D666" s="19">
        <v>473</v>
      </c>
      <c r="E666" s="5" t="s">
        <v>15</v>
      </c>
      <c r="F666" s="19">
        <v>155.85</v>
      </c>
      <c r="G666" s="19">
        <f t="shared" si="96"/>
        <v>163.63999999999999</v>
      </c>
      <c r="H666" s="20"/>
      <c r="I666" s="21">
        <f t="shared" si="97"/>
        <v>0</v>
      </c>
    </row>
    <row r="667" spans="1:9" s="35" customFormat="1" x14ac:dyDescent="0.3">
      <c r="A667" s="18" t="s">
        <v>435</v>
      </c>
      <c r="B667" s="5" t="s">
        <v>14</v>
      </c>
      <c r="C667" s="5" t="s">
        <v>436</v>
      </c>
      <c r="D667" s="19">
        <v>118</v>
      </c>
      <c r="E667" s="5" t="s">
        <v>15</v>
      </c>
      <c r="F667" s="19">
        <v>92.25</v>
      </c>
      <c r="G667" s="19">
        <f t="shared" si="96"/>
        <v>96.86</v>
      </c>
      <c r="H667" s="20"/>
      <c r="I667" s="21">
        <f t="shared" si="97"/>
        <v>0</v>
      </c>
    </row>
    <row r="668" spans="1:9" s="35" customFormat="1" ht="20.399999999999999" x14ac:dyDescent="0.3">
      <c r="A668" s="18" t="s">
        <v>609</v>
      </c>
      <c r="B668" s="5" t="s">
        <v>14</v>
      </c>
      <c r="C668" s="5" t="s">
        <v>610</v>
      </c>
      <c r="D668" s="19">
        <v>1</v>
      </c>
      <c r="E668" s="5" t="s">
        <v>15</v>
      </c>
      <c r="F668" s="19">
        <v>52838.91</v>
      </c>
      <c r="G668" s="19">
        <f t="shared" si="96"/>
        <v>55480.86</v>
      </c>
      <c r="H668" s="20"/>
      <c r="I668" s="21">
        <f t="shared" si="97"/>
        <v>0</v>
      </c>
    </row>
    <row r="669" spans="1:9" s="35" customFormat="1" ht="20.399999999999999" x14ac:dyDescent="0.3">
      <c r="A669" s="18" t="s">
        <v>611</v>
      </c>
      <c r="B669" s="5" t="s">
        <v>14</v>
      </c>
      <c r="C669" s="5" t="s">
        <v>612</v>
      </c>
      <c r="D669" s="19">
        <v>83</v>
      </c>
      <c r="E669" s="5" t="s">
        <v>15</v>
      </c>
      <c r="F669" s="19">
        <v>154.44</v>
      </c>
      <c r="G669" s="19">
        <f t="shared" si="96"/>
        <v>162.16</v>
      </c>
      <c r="H669" s="20"/>
      <c r="I669" s="21">
        <f t="shared" si="97"/>
        <v>0</v>
      </c>
    </row>
    <row r="670" spans="1:9" s="35" customFormat="1" ht="20.399999999999999" x14ac:dyDescent="0.3">
      <c r="A670" s="18" t="s">
        <v>613</v>
      </c>
      <c r="B670" s="5" t="s">
        <v>14</v>
      </c>
      <c r="C670" s="5" t="s">
        <v>614</v>
      </c>
      <c r="D670" s="19">
        <v>29</v>
      </c>
      <c r="E670" s="5" t="s">
        <v>15</v>
      </c>
      <c r="F670" s="19">
        <v>260.45999999999998</v>
      </c>
      <c r="G670" s="19">
        <f t="shared" si="96"/>
        <v>273.48</v>
      </c>
      <c r="H670" s="20"/>
      <c r="I670" s="21">
        <f t="shared" si="97"/>
        <v>0</v>
      </c>
    </row>
    <row r="671" spans="1:9" s="35" customFormat="1" ht="20.399999999999999" x14ac:dyDescent="0.3">
      <c r="A671" s="18" t="s">
        <v>615</v>
      </c>
      <c r="B671" s="5" t="s">
        <v>14</v>
      </c>
      <c r="C671" s="5" t="s">
        <v>616</v>
      </c>
      <c r="D671" s="19">
        <v>7</v>
      </c>
      <c r="E671" s="5" t="s">
        <v>15</v>
      </c>
      <c r="F671" s="19">
        <v>121.29</v>
      </c>
      <c r="G671" s="19">
        <f t="shared" si="96"/>
        <v>127.35</v>
      </c>
      <c r="H671" s="20"/>
      <c r="I671" s="21">
        <f t="shared" si="97"/>
        <v>0</v>
      </c>
    </row>
    <row r="672" spans="1:9" s="35" customFormat="1" ht="20.399999999999999" x14ac:dyDescent="0.3">
      <c r="A672" s="18" t="s">
        <v>451</v>
      </c>
      <c r="B672" s="5" t="s">
        <v>14</v>
      </c>
      <c r="C672" s="5" t="s">
        <v>452</v>
      </c>
      <c r="D672" s="19">
        <v>73</v>
      </c>
      <c r="E672" s="5" t="s">
        <v>15</v>
      </c>
      <c r="F672" s="19">
        <v>124.8</v>
      </c>
      <c r="G672" s="19">
        <f t="shared" si="96"/>
        <v>131.04</v>
      </c>
      <c r="H672" s="20"/>
      <c r="I672" s="21">
        <f t="shared" si="97"/>
        <v>0</v>
      </c>
    </row>
    <row r="673" spans="1:9" s="35" customFormat="1" ht="20.399999999999999" x14ac:dyDescent="0.3">
      <c r="A673" s="18" t="s">
        <v>617</v>
      </c>
      <c r="B673" s="5" t="s">
        <v>14</v>
      </c>
      <c r="C673" s="5" t="s">
        <v>618</v>
      </c>
      <c r="D673" s="19">
        <v>16</v>
      </c>
      <c r="E673" s="5" t="s">
        <v>15</v>
      </c>
      <c r="F673" s="19">
        <v>57.84</v>
      </c>
      <c r="G673" s="19">
        <f t="shared" si="96"/>
        <v>60.73</v>
      </c>
      <c r="H673" s="20"/>
      <c r="I673" s="21">
        <f t="shared" si="97"/>
        <v>0</v>
      </c>
    </row>
    <row r="674" spans="1:9" s="35" customFormat="1" ht="20.399999999999999" x14ac:dyDescent="0.3">
      <c r="A674" s="18" t="s">
        <v>453</v>
      </c>
      <c r="B674" s="5" t="s">
        <v>14</v>
      </c>
      <c r="C674" s="5" t="s">
        <v>454</v>
      </c>
      <c r="D674" s="19">
        <v>20</v>
      </c>
      <c r="E674" s="5" t="s">
        <v>33</v>
      </c>
      <c r="F674" s="19">
        <v>60.49</v>
      </c>
      <c r="G674" s="19">
        <f t="shared" si="96"/>
        <v>63.51</v>
      </c>
      <c r="H674" s="20"/>
      <c r="I674" s="21">
        <f t="shared" si="97"/>
        <v>0</v>
      </c>
    </row>
    <row r="675" spans="1:9" s="35" customFormat="1" ht="1.05" customHeight="1" x14ac:dyDescent="0.3">
      <c r="A675" s="6"/>
      <c r="B675" s="6"/>
      <c r="C675" s="6"/>
      <c r="D675" s="6"/>
      <c r="E675" s="6"/>
      <c r="F675" s="6"/>
      <c r="G675" s="6"/>
      <c r="H675" s="22"/>
      <c r="I675" s="6"/>
    </row>
    <row r="676" spans="1:9" s="35" customFormat="1" x14ac:dyDescent="0.3">
      <c r="A676" s="8" t="s">
        <v>619</v>
      </c>
      <c r="B676" s="8" t="s">
        <v>10</v>
      </c>
      <c r="C676" s="8" t="s">
        <v>620</v>
      </c>
      <c r="D676" s="25">
        <v>1</v>
      </c>
      <c r="E676" s="8" t="s">
        <v>15</v>
      </c>
      <c r="F676" s="25"/>
      <c r="G676" s="25"/>
      <c r="H676" s="26"/>
      <c r="I676" s="25">
        <f>SUM(I677:I685)</f>
        <v>0</v>
      </c>
    </row>
    <row r="677" spans="1:9" s="35" customFormat="1" ht="20.399999999999999" x14ac:dyDescent="0.3">
      <c r="A677" s="18" t="s">
        <v>621</v>
      </c>
      <c r="B677" s="5" t="s">
        <v>14</v>
      </c>
      <c r="C677" s="5" t="s">
        <v>622</v>
      </c>
      <c r="D677" s="19">
        <v>31</v>
      </c>
      <c r="E677" s="5" t="s">
        <v>15</v>
      </c>
      <c r="F677" s="19">
        <v>113.23</v>
      </c>
      <c r="G677" s="19">
        <f>F677*1.05</f>
        <v>118.89</v>
      </c>
      <c r="H677" s="20"/>
      <c r="I677" s="21">
        <f>D677*H677</f>
        <v>0</v>
      </c>
    </row>
    <row r="678" spans="1:9" s="35" customFormat="1" x14ac:dyDescent="0.3">
      <c r="A678" s="18" t="s">
        <v>457</v>
      </c>
      <c r="B678" s="5" t="s">
        <v>14</v>
      </c>
      <c r="C678" s="5" t="s">
        <v>458</v>
      </c>
      <c r="D678" s="19">
        <v>91</v>
      </c>
      <c r="E678" s="5" t="s">
        <v>15</v>
      </c>
      <c r="F678" s="19">
        <v>85.34</v>
      </c>
      <c r="G678" s="19">
        <f t="shared" ref="G678:G685" si="98">F678*1.05</f>
        <v>89.61</v>
      </c>
      <c r="H678" s="20"/>
      <c r="I678" s="21">
        <f t="shared" ref="I678:I685" si="99">D678*H678</f>
        <v>0</v>
      </c>
    </row>
    <row r="679" spans="1:9" s="35" customFormat="1" x14ac:dyDescent="0.3">
      <c r="A679" s="18" t="s">
        <v>623</v>
      </c>
      <c r="B679" s="5" t="s">
        <v>14</v>
      </c>
      <c r="C679" s="5" t="s">
        <v>624</v>
      </c>
      <c r="D679" s="19">
        <v>1</v>
      </c>
      <c r="E679" s="5" t="s">
        <v>15</v>
      </c>
      <c r="F679" s="19">
        <v>10191.379999999999</v>
      </c>
      <c r="G679" s="19">
        <f t="shared" si="98"/>
        <v>10700.95</v>
      </c>
      <c r="H679" s="20"/>
      <c r="I679" s="21">
        <f t="shared" si="99"/>
        <v>0</v>
      </c>
    </row>
    <row r="680" spans="1:9" s="35" customFormat="1" x14ac:dyDescent="0.3">
      <c r="A680" s="18" t="s">
        <v>625</v>
      </c>
      <c r="B680" s="5" t="s">
        <v>14</v>
      </c>
      <c r="C680" s="5" t="s">
        <v>626</v>
      </c>
      <c r="D680" s="19">
        <v>1</v>
      </c>
      <c r="E680" s="5" t="s">
        <v>15</v>
      </c>
      <c r="F680" s="19">
        <v>12655.36</v>
      </c>
      <c r="G680" s="19">
        <f t="shared" si="98"/>
        <v>13288.13</v>
      </c>
      <c r="H680" s="20"/>
      <c r="I680" s="21">
        <f t="shared" si="99"/>
        <v>0</v>
      </c>
    </row>
    <row r="681" spans="1:9" s="35" customFormat="1" x14ac:dyDescent="0.3">
      <c r="A681" s="18" t="s">
        <v>627</v>
      </c>
      <c r="B681" s="5" t="s">
        <v>14</v>
      </c>
      <c r="C681" s="5" t="s">
        <v>628</v>
      </c>
      <c r="D681" s="19">
        <v>1</v>
      </c>
      <c r="E681" s="5" t="s">
        <v>15</v>
      </c>
      <c r="F681" s="19">
        <v>7650.39</v>
      </c>
      <c r="G681" s="19">
        <f t="shared" si="98"/>
        <v>8032.91</v>
      </c>
      <c r="H681" s="20"/>
      <c r="I681" s="21">
        <f t="shared" si="99"/>
        <v>0</v>
      </c>
    </row>
    <row r="682" spans="1:9" s="35" customFormat="1" x14ac:dyDescent="0.3">
      <c r="A682" s="18" t="s">
        <v>459</v>
      </c>
      <c r="B682" s="5" t="s">
        <v>14</v>
      </c>
      <c r="C682" s="5" t="s">
        <v>460</v>
      </c>
      <c r="D682" s="19">
        <v>2</v>
      </c>
      <c r="E682" s="5" t="s">
        <v>15</v>
      </c>
      <c r="F682" s="19">
        <v>7751.92</v>
      </c>
      <c r="G682" s="19">
        <f t="shared" si="98"/>
        <v>8139.52</v>
      </c>
      <c r="H682" s="20"/>
      <c r="I682" s="21">
        <f t="shared" si="99"/>
        <v>0</v>
      </c>
    </row>
    <row r="683" spans="1:9" s="35" customFormat="1" x14ac:dyDescent="0.3">
      <c r="A683" s="18" t="s">
        <v>461</v>
      </c>
      <c r="B683" s="5" t="s">
        <v>14</v>
      </c>
      <c r="C683" s="5" t="s">
        <v>462</v>
      </c>
      <c r="D683" s="19">
        <v>2</v>
      </c>
      <c r="E683" s="5" t="s">
        <v>15</v>
      </c>
      <c r="F683" s="19">
        <v>180.64</v>
      </c>
      <c r="G683" s="19">
        <f t="shared" si="98"/>
        <v>189.67</v>
      </c>
      <c r="H683" s="20"/>
      <c r="I683" s="21">
        <f t="shared" si="99"/>
        <v>0</v>
      </c>
    </row>
    <row r="684" spans="1:9" s="35" customFormat="1" x14ac:dyDescent="0.3">
      <c r="A684" s="18" t="s">
        <v>463</v>
      </c>
      <c r="B684" s="5" t="s">
        <v>14</v>
      </c>
      <c r="C684" s="5" t="s">
        <v>464</v>
      </c>
      <c r="D684" s="19">
        <v>2</v>
      </c>
      <c r="E684" s="5" t="s">
        <v>15</v>
      </c>
      <c r="F684" s="19">
        <v>1348.16</v>
      </c>
      <c r="G684" s="19">
        <f t="shared" si="98"/>
        <v>1415.57</v>
      </c>
      <c r="H684" s="20"/>
      <c r="I684" s="21">
        <f t="shared" si="99"/>
        <v>0</v>
      </c>
    </row>
    <row r="685" spans="1:9" s="35" customFormat="1" x14ac:dyDescent="0.3">
      <c r="A685" s="18" t="s">
        <v>465</v>
      </c>
      <c r="B685" s="5" t="s">
        <v>14</v>
      </c>
      <c r="C685" s="5" t="s">
        <v>466</v>
      </c>
      <c r="D685" s="19">
        <v>4350</v>
      </c>
      <c r="E685" s="5" t="s">
        <v>28</v>
      </c>
      <c r="F685" s="19">
        <v>10.84</v>
      </c>
      <c r="G685" s="19">
        <f t="shared" si="98"/>
        <v>11.38</v>
      </c>
      <c r="H685" s="20"/>
      <c r="I685" s="21">
        <f t="shared" si="99"/>
        <v>0</v>
      </c>
    </row>
    <row r="686" spans="1:9" s="35" customFormat="1" ht="1.05" customHeight="1" x14ac:dyDescent="0.3">
      <c r="A686" s="6"/>
      <c r="B686" s="6"/>
      <c r="C686" s="6"/>
      <c r="D686" s="6"/>
      <c r="E686" s="6"/>
      <c r="F686" s="6"/>
      <c r="G686" s="6"/>
      <c r="H686" s="22"/>
      <c r="I686" s="6"/>
    </row>
    <row r="687" spans="1:9" s="35" customFormat="1" ht="20.399999999999999" x14ac:dyDescent="0.3">
      <c r="A687" s="8" t="s">
        <v>629</v>
      </c>
      <c r="B687" s="8" t="s">
        <v>10</v>
      </c>
      <c r="C687" s="8" t="s">
        <v>474</v>
      </c>
      <c r="D687" s="25">
        <v>1</v>
      </c>
      <c r="E687" s="8" t="s">
        <v>11</v>
      </c>
      <c r="F687" s="25"/>
      <c r="G687" s="25"/>
      <c r="H687" s="26"/>
      <c r="I687" s="25">
        <f>SUM(I688:I690)</f>
        <v>0</v>
      </c>
    </row>
    <row r="688" spans="1:9" s="35" customFormat="1" ht="20.399999999999999" x14ac:dyDescent="0.3">
      <c r="A688" s="18" t="s">
        <v>475</v>
      </c>
      <c r="B688" s="5" t="s">
        <v>14</v>
      </c>
      <c r="C688" s="5" t="s">
        <v>476</v>
      </c>
      <c r="D688" s="19">
        <v>1</v>
      </c>
      <c r="E688" s="5" t="s">
        <v>15</v>
      </c>
      <c r="F688" s="19">
        <v>1221.1199999999999</v>
      </c>
      <c r="G688" s="19">
        <f>F688*1.05</f>
        <v>1282.18</v>
      </c>
      <c r="H688" s="20"/>
      <c r="I688" s="21">
        <f>D688*H688</f>
        <v>0</v>
      </c>
    </row>
    <row r="689" spans="1:9" s="35" customFormat="1" ht="20.399999999999999" x14ac:dyDescent="0.3">
      <c r="A689" s="18" t="s">
        <v>46</v>
      </c>
      <c r="B689" s="5" t="s">
        <v>14</v>
      </c>
      <c r="C689" s="5" t="s">
        <v>47</v>
      </c>
      <c r="D689" s="19">
        <v>10</v>
      </c>
      <c r="E689" s="5" t="s">
        <v>36</v>
      </c>
      <c r="F689" s="19">
        <v>26.38</v>
      </c>
      <c r="G689" s="19">
        <f t="shared" ref="G689:G690" si="100">F689*1.05</f>
        <v>27.7</v>
      </c>
      <c r="H689" s="20"/>
      <c r="I689" s="21">
        <f t="shared" ref="I689:I690" si="101">D689*H689</f>
        <v>0</v>
      </c>
    </row>
    <row r="690" spans="1:9" s="35" customFormat="1" x14ac:dyDescent="0.3">
      <c r="A690" s="18" t="s">
        <v>50</v>
      </c>
      <c r="B690" s="5" t="s">
        <v>14</v>
      </c>
      <c r="C690" s="5" t="s">
        <v>51</v>
      </c>
      <c r="D690" s="19">
        <v>10</v>
      </c>
      <c r="E690" s="5" t="s">
        <v>36</v>
      </c>
      <c r="F690" s="19">
        <v>13.23</v>
      </c>
      <c r="G690" s="19">
        <f t="shared" si="100"/>
        <v>13.89</v>
      </c>
      <c r="H690" s="20"/>
      <c r="I690" s="21">
        <f t="shared" si="101"/>
        <v>0</v>
      </c>
    </row>
    <row r="691" spans="1:9" s="35" customFormat="1" ht="1.05" customHeight="1" x14ac:dyDescent="0.3">
      <c r="A691" s="6"/>
      <c r="B691" s="6"/>
      <c r="C691" s="6"/>
      <c r="D691" s="6"/>
      <c r="E691" s="6"/>
      <c r="F691" s="6"/>
      <c r="G691" s="6"/>
      <c r="H691" s="22"/>
      <c r="I691" s="6"/>
    </row>
    <row r="692" spans="1:9" s="35" customFormat="1" x14ac:dyDescent="0.3">
      <c r="A692" s="8" t="s">
        <v>630</v>
      </c>
      <c r="B692" s="8" t="s">
        <v>10</v>
      </c>
      <c r="C692" s="8" t="s">
        <v>129</v>
      </c>
      <c r="D692" s="25">
        <v>1</v>
      </c>
      <c r="E692" s="8" t="s">
        <v>11</v>
      </c>
      <c r="F692" s="25"/>
      <c r="G692" s="25"/>
      <c r="H692" s="26"/>
      <c r="I692" s="25">
        <f>SUM(I693:I694)</f>
        <v>0</v>
      </c>
    </row>
    <row r="693" spans="1:9" s="35" customFormat="1" ht="20.399999999999999" x14ac:dyDescent="0.3">
      <c r="A693" s="18" t="s">
        <v>132</v>
      </c>
      <c r="B693" s="5" t="s">
        <v>14</v>
      </c>
      <c r="C693" s="5" t="s">
        <v>133</v>
      </c>
      <c r="D693" s="19">
        <v>1</v>
      </c>
      <c r="E693" s="5" t="s">
        <v>15</v>
      </c>
      <c r="F693" s="19">
        <v>2352</v>
      </c>
      <c r="G693" s="19">
        <f>F693*1.05</f>
        <v>2469.6</v>
      </c>
      <c r="H693" s="20"/>
      <c r="I693" s="21">
        <f>D693*H693</f>
        <v>0</v>
      </c>
    </row>
    <row r="694" spans="1:9" s="35" customFormat="1" ht="20.399999999999999" x14ac:dyDescent="0.3">
      <c r="A694" s="18" t="s">
        <v>134</v>
      </c>
      <c r="B694" s="5" t="s">
        <v>14</v>
      </c>
      <c r="C694" s="5" t="s">
        <v>135</v>
      </c>
      <c r="D694" s="19">
        <v>1</v>
      </c>
      <c r="E694" s="5" t="s">
        <v>15</v>
      </c>
      <c r="F694" s="19">
        <v>398.4</v>
      </c>
      <c r="G694" s="19">
        <f>F694*1.05</f>
        <v>418.32</v>
      </c>
      <c r="H694" s="20"/>
      <c r="I694" s="21">
        <f>D694*H694</f>
        <v>0</v>
      </c>
    </row>
    <row r="695" spans="1:9" s="35" customFormat="1" ht="1.05" customHeight="1" x14ac:dyDescent="0.3">
      <c r="A695" s="6"/>
      <c r="B695" s="6"/>
      <c r="C695" s="6"/>
      <c r="D695" s="6"/>
      <c r="E695" s="6"/>
      <c r="F695" s="6"/>
      <c r="G695" s="6"/>
      <c r="H695" s="22"/>
      <c r="I695" s="6"/>
    </row>
    <row r="696" spans="1:9" s="35" customFormat="1" x14ac:dyDescent="0.3">
      <c r="A696" s="8" t="s">
        <v>631</v>
      </c>
      <c r="B696" s="8" t="s">
        <v>10</v>
      </c>
      <c r="C696" s="8" t="s">
        <v>137</v>
      </c>
      <c r="D696" s="25">
        <v>1</v>
      </c>
      <c r="E696" s="8" t="s">
        <v>11</v>
      </c>
      <c r="F696" s="25"/>
      <c r="G696" s="25"/>
      <c r="H696" s="26"/>
      <c r="I696" s="25">
        <f>SUM(I697:I698)</f>
        <v>0</v>
      </c>
    </row>
    <row r="697" spans="1:9" s="35" customFormat="1" x14ac:dyDescent="0.3">
      <c r="A697" s="18" t="s">
        <v>138</v>
      </c>
      <c r="B697" s="5" t="s">
        <v>14</v>
      </c>
      <c r="C697" s="5" t="s">
        <v>139</v>
      </c>
      <c r="D697" s="19">
        <v>1</v>
      </c>
      <c r="E697" s="5" t="s">
        <v>15</v>
      </c>
      <c r="F697" s="19">
        <v>3697.9</v>
      </c>
      <c r="G697" s="19">
        <f>F697*1.05</f>
        <v>3882.8</v>
      </c>
      <c r="H697" s="20"/>
      <c r="I697" s="21">
        <f>D697*H697</f>
        <v>0</v>
      </c>
    </row>
    <row r="698" spans="1:9" s="35" customFormat="1" ht="30.6" x14ac:dyDescent="0.3">
      <c r="A698" s="18" t="s">
        <v>479</v>
      </c>
      <c r="B698" s="5" t="s">
        <v>14</v>
      </c>
      <c r="C698" s="5" t="s">
        <v>480</v>
      </c>
      <c r="D698" s="19">
        <v>1</v>
      </c>
      <c r="E698" s="5" t="s">
        <v>15</v>
      </c>
      <c r="F698" s="19">
        <v>3697.82</v>
      </c>
      <c r="G698" s="19">
        <f>F698*1.05</f>
        <v>3882.71</v>
      </c>
      <c r="H698" s="20"/>
      <c r="I698" s="21">
        <f>D698*H698</f>
        <v>0</v>
      </c>
    </row>
    <row r="699" spans="1:9" s="35" customFormat="1" ht="1.05" customHeight="1" x14ac:dyDescent="0.3">
      <c r="A699" s="6"/>
      <c r="B699" s="6"/>
      <c r="C699" s="6"/>
      <c r="D699" s="6"/>
      <c r="E699" s="6"/>
      <c r="F699" s="6"/>
      <c r="G699" s="6"/>
      <c r="H699" s="22"/>
      <c r="I699" s="6"/>
    </row>
    <row r="700" spans="1:9" s="35" customFormat="1" ht="20.399999999999999" x14ac:dyDescent="0.3">
      <c r="A700" s="7" t="s">
        <v>632</v>
      </c>
      <c r="B700" s="7" t="s">
        <v>10</v>
      </c>
      <c r="C700" s="7" t="s">
        <v>633</v>
      </c>
      <c r="D700" s="23">
        <v>1</v>
      </c>
      <c r="E700" s="7" t="s">
        <v>11</v>
      </c>
      <c r="F700" s="23"/>
      <c r="G700" s="23"/>
      <c r="H700" s="24"/>
      <c r="I700" s="23">
        <f>SUM(I701,I707,I736,I743,I761,I775,I780,I790,I800,I805,I809)</f>
        <v>0</v>
      </c>
    </row>
    <row r="701" spans="1:9" s="35" customFormat="1" x14ac:dyDescent="0.3">
      <c r="A701" s="8" t="s">
        <v>634</v>
      </c>
      <c r="B701" s="8" t="s">
        <v>10</v>
      </c>
      <c r="C701" s="8" t="s">
        <v>484</v>
      </c>
      <c r="D701" s="25">
        <v>1</v>
      </c>
      <c r="E701" s="8" t="s">
        <v>11</v>
      </c>
      <c r="F701" s="25"/>
      <c r="G701" s="25"/>
      <c r="H701" s="26"/>
      <c r="I701" s="25">
        <f>SUM(I702:I705)</f>
        <v>0</v>
      </c>
    </row>
    <row r="702" spans="1:9" s="35" customFormat="1" x14ac:dyDescent="0.3">
      <c r="A702" s="18" t="s">
        <v>220</v>
      </c>
      <c r="B702" s="5" t="s">
        <v>14</v>
      </c>
      <c r="C702" s="5" t="s">
        <v>221</v>
      </c>
      <c r="D702" s="19">
        <v>16</v>
      </c>
      <c r="E702" s="5" t="s">
        <v>15</v>
      </c>
      <c r="F702" s="19">
        <v>262.35000000000002</v>
      </c>
      <c r="G702" s="19">
        <f>F702*1.05</f>
        <v>275.47000000000003</v>
      </c>
      <c r="H702" s="20"/>
      <c r="I702" s="21">
        <f>D702*H702</f>
        <v>0</v>
      </c>
    </row>
    <row r="703" spans="1:9" s="35" customFormat="1" ht="20.399999999999999" x14ac:dyDescent="0.3">
      <c r="A703" s="18" t="s">
        <v>228</v>
      </c>
      <c r="B703" s="5" t="s">
        <v>14</v>
      </c>
      <c r="C703" s="5" t="s">
        <v>229</v>
      </c>
      <c r="D703" s="19">
        <v>14525</v>
      </c>
      <c r="E703" s="5" t="s">
        <v>28</v>
      </c>
      <c r="F703" s="19">
        <v>2.63</v>
      </c>
      <c r="G703" s="19">
        <f t="shared" ref="G703:G705" si="102">F703*1.05</f>
        <v>2.76</v>
      </c>
      <c r="H703" s="20"/>
      <c r="I703" s="21">
        <f t="shared" ref="I703:I705" si="103">D703*H703</f>
        <v>0</v>
      </c>
    </row>
    <row r="704" spans="1:9" s="35" customFormat="1" x14ac:dyDescent="0.3">
      <c r="A704" s="18" t="s">
        <v>230</v>
      </c>
      <c r="B704" s="5" t="s">
        <v>14</v>
      </c>
      <c r="C704" s="5" t="s">
        <v>231</v>
      </c>
      <c r="D704" s="19">
        <v>1077</v>
      </c>
      <c r="E704" s="5" t="s">
        <v>15</v>
      </c>
      <c r="F704" s="19">
        <v>19.420000000000002</v>
      </c>
      <c r="G704" s="19">
        <f t="shared" si="102"/>
        <v>20.39</v>
      </c>
      <c r="H704" s="20"/>
      <c r="I704" s="21">
        <f t="shared" si="103"/>
        <v>0</v>
      </c>
    </row>
    <row r="705" spans="1:9" s="35" customFormat="1" x14ac:dyDescent="0.3">
      <c r="A705" s="18" t="s">
        <v>635</v>
      </c>
      <c r="B705" s="5" t="s">
        <v>14</v>
      </c>
      <c r="C705" s="5" t="s">
        <v>636</v>
      </c>
      <c r="D705" s="19">
        <v>292</v>
      </c>
      <c r="E705" s="5" t="s">
        <v>15</v>
      </c>
      <c r="F705" s="19">
        <v>10.5</v>
      </c>
      <c r="G705" s="19">
        <f t="shared" si="102"/>
        <v>11.03</v>
      </c>
      <c r="H705" s="20"/>
      <c r="I705" s="21">
        <f t="shared" si="103"/>
        <v>0</v>
      </c>
    </row>
    <row r="706" spans="1:9" s="35" customFormat="1" ht="1.05" customHeight="1" x14ac:dyDescent="0.3">
      <c r="A706" s="6"/>
      <c r="B706" s="6"/>
      <c r="C706" s="6"/>
      <c r="D706" s="6"/>
      <c r="E706" s="6"/>
      <c r="F706" s="6"/>
      <c r="G706" s="6"/>
      <c r="H706" s="22"/>
      <c r="I706" s="6"/>
    </row>
    <row r="707" spans="1:9" s="35" customFormat="1" x14ac:dyDescent="0.3">
      <c r="A707" s="8" t="s">
        <v>637</v>
      </c>
      <c r="B707" s="8" t="s">
        <v>10</v>
      </c>
      <c r="C707" s="8" t="s">
        <v>233</v>
      </c>
      <c r="D707" s="25">
        <v>1</v>
      </c>
      <c r="E707" s="8" t="s">
        <v>11</v>
      </c>
      <c r="F707" s="25"/>
      <c r="G707" s="25"/>
      <c r="H707" s="26"/>
      <c r="I707" s="25">
        <f>SUM(I708:I734)</f>
        <v>0</v>
      </c>
    </row>
    <row r="708" spans="1:9" s="35" customFormat="1" x14ac:dyDescent="0.3">
      <c r="A708" s="18" t="s">
        <v>638</v>
      </c>
      <c r="B708" s="5" t="s">
        <v>14</v>
      </c>
      <c r="C708" s="5" t="s">
        <v>638</v>
      </c>
      <c r="D708" s="19">
        <v>1</v>
      </c>
      <c r="E708" s="5" t="s">
        <v>15</v>
      </c>
      <c r="F708" s="19">
        <v>95607.92</v>
      </c>
      <c r="G708" s="19">
        <f>F708*1.05</f>
        <v>100388.32</v>
      </c>
      <c r="H708" s="20"/>
      <c r="I708" s="21">
        <f>D708*H708</f>
        <v>0</v>
      </c>
    </row>
    <row r="709" spans="1:9" s="35" customFormat="1" x14ac:dyDescent="0.3">
      <c r="A709" s="18" t="s">
        <v>639</v>
      </c>
      <c r="B709" s="5" t="s">
        <v>14</v>
      </c>
      <c r="C709" s="5" t="s">
        <v>640</v>
      </c>
      <c r="D709" s="19">
        <v>1</v>
      </c>
      <c r="E709" s="5" t="s">
        <v>15</v>
      </c>
      <c r="F709" s="19">
        <v>77429.919999999998</v>
      </c>
      <c r="G709" s="19">
        <f t="shared" ref="G709:G734" si="104">F709*1.05</f>
        <v>81301.42</v>
      </c>
      <c r="H709" s="20"/>
      <c r="I709" s="21">
        <f t="shared" ref="I709:I734" si="105">D709*H709</f>
        <v>0</v>
      </c>
    </row>
    <row r="710" spans="1:9" s="35" customFormat="1" x14ac:dyDescent="0.3">
      <c r="A710" s="18" t="s">
        <v>641</v>
      </c>
      <c r="B710" s="5" t="s">
        <v>14</v>
      </c>
      <c r="C710" s="5" t="s">
        <v>642</v>
      </c>
      <c r="D710" s="19">
        <v>1</v>
      </c>
      <c r="E710" s="5" t="s">
        <v>15</v>
      </c>
      <c r="F710" s="19">
        <v>8765.26</v>
      </c>
      <c r="G710" s="19">
        <f t="shared" si="104"/>
        <v>9203.52</v>
      </c>
      <c r="H710" s="20"/>
      <c r="I710" s="21">
        <f t="shared" si="105"/>
        <v>0</v>
      </c>
    </row>
    <row r="711" spans="1:9" s="35" customFormat="1" x14ac:dyDescent="0.3">
      <c r="A711" s="18" t="s">
        <v>643</v>
      </c>
      <c r="B711" s="5" t="s">
        <v>14</v>
      </c>
      <c r="C711" s="5" t="s">
        <v>644</v>
      </c>
      <c r="D711" s="19">
        <v>1</v>
      </c>
      <c r="E711" s="5" t="s">
        <v>15</v>
      </c>
      <c r="F711" s="19">
        <v>9854.51</v>
      </c>
      <c r="G711" s="19">
        <f t="shared" si="104"/>
        <v>10347.24</v>
      </c>
      <c r="H711" s="20"/>
      <c r="I711" s="21">
        <f t="shared" si="105"/>
        <v>0</v>
      </c>
    </row>
    <row r="712" spans="1:9" s="35" customFormat="1" x14ac:dyDescent="0.3">
      <c r="A712" s="18" t="s">
        <v>645</v>
      </c>
      <c r="B712" s="5" t="s">
        <v>14</v>
      </c>
      <c r="C712" s="5" t="s">
        <v>646</v>
      </c>
      <c r="D712" s="19">
        <v>1</v>
      </c>
      <c r="E712" s="5" t="s">
        <v>15</v>
      </c>
      <c r="F712" s="19">
        <v>4572.8599999999997</v>
      </c>
      <c r="G712" s="19">
        <f t="shared" si="104"/>
        <v>4801.5</v>
      </c>
      <c r="H712" s="20"/>
      <c r="I712" s="21">
        <f t="shared" si="105"/>
        <v>0</v>
      </c>
    </row>
    <row r="713" spans="1:9" s="35" customFormat="1" ht="20.399999999999999" x14ac:dyDescent="0.3">
      <c r="A713" s="18" t="s">
        <v>647</v>
      </c>
      <c r="B713" s="5" t="s">
        <v>14</v>
      </c>
      <c r="C713" s="5" t="s">
        <v>648</v>
      </c>
      <c r="D713" s="19">
        <v>1</v>
      </c>
      <c r="E713" s="5" t="s">
        <v>15</v>
      </c>
      <c r="F713" s="19">
        <v>10159.31</v>
      </c>
      <c r="G713" s="19">
        <f t="shared" si="104"/>
        <v>10667.28</v>
      </c>
      <c r="H713" s="20"/>
      <c r="I713" s="21">
        <f t="shared" si="105"/>
        <v>0</v>
      </c>
    </row>
    <row r="714" spans="1:9" s="35" customFormat="1" x14ac:dyDescent="0.3">
      <c r="A714" s="18" t="s">
        <v>649</v>
      </c>
      <c r="B714" s="5" t="s">
        <v>14</v>
      </c>
      <c r="C714" s="5" t="s">
        <v>650</v>
      </c>
      <c r="D714" s="19">
        <v>1</v>
      </c>
      <c r="E714" s="5" t="s">
        <v>15</v>
      </c>
      <c r="F714" s="19">
        <v>6200.81</v>
      </c>
      <c r="G714" s="19">
        <f t="shared" si="104"/>
        <v>6510.85</v>
      </c>
      <c r="H714" s="20"/>
      <c r="I714" s="21">
        <f t="shared" si="105"/>
        <v>0</v>
      </c>
    </row>
    <row r="715" spans="1:9" s="35" customFormat="1" x14ac:dyDescent="0.3">
      <c r="A715" s="18" t="s">
        <v>651</v>
      </c>
      <c r="B715" s="5" t="s">
        <v>14</v>
      </c>
      <c r="C715" s="5" t="s">
        <v>652</v>
      </c>
      <c r="D715" s="19">
        <v>1</v>
      </c>
      <c r="E715" s="5" t="s">
        <v>15</v>
      </c>
      <c r="F715" s="19">
        <v>4628.78</v>
      </c>
      <c r="G715" s="19">
        <f t="shared" si="104"/>
        <v>4860.22</v>
      </c>
      <c r="H715" s="20"/>
      <c r="I715" s="21">
        <f t="shared" si="105"/>
        <v>0</v>
      </c>
    </row>
    <row r="716" spans="1:9" s="35" customFormat="1" x14ac:dyDescent="0.3">
      <c r="A716" s="18" t="s">
        <v>653</v>
      </c>
      <c r="B716" s="5" t="s">
        <v>14</v>
      </c>
      <c r="C716" s="5" t="s">
        <v>654</v>
      </c>
      <c r="D716" s="19">
        <v>1</v>
      </c>
      <c r="E716" s="5" t="s">
        <v>15</v>
      </c>
      <c r="F716" s="19">
        <v>4178.3500000000004</v>
      </c>
      <c r="G716" s="19">
        <f t="shared" si="104"/>
        <v>4387.2700000000004</v>
      </c>
      <c r="H716" s="20"/>
      <c r="I716" s="21">
        <f t="shared" si="105"/>
        <v>0</v>
      </c>
    </row>
    <row r="717" spans="1:9" s="35" customFormat="1" ht="20.399999999999999" x14ac:dyDescent="0.3">
      <c r="A717" s="18" t="s">
        <v>655</v>
      </c>
      <c r="B717" s="5" t="s">
        <v>14</v>
      </c>
      <c r="C717" s="5" t="s">
        <v>656</v>
      </c>
      <c r="D717" s="19">
        <v>1</v>
      </c>
      <c r="E717" s="5" t="s">
        <v>15</v>
      </c>
      <c r="F717" s="19">
        <v>3946.3</v>
      </c>
      <c r="G717" s="19">
        <f t="shared" si="104"/>
        <v>4143.62</v>
      </c>
      <c r="H717" s="20"/>
      <c r="I717" s="21">
        <f t="shared" si="105"/>
        <v>0</v>
      </c>
    </row>
    <row r="718" spans="1:9" s="35" customFormat="1" ht="20.399999999999999" x14ac:dyDescent="0.3">
      <c r="A718" s="18" t="s">
        <v>657</v>
      </c>
      <c r="B718" s="5" t="s">
        <v>14</v>
      </c>
      <c r="C718" s="5" t="s">
        <v>658</v>
      </c>
      <c r="D718" s="19">
        <v>1</v>
      </c>
      <c r="E718" s="5" t="s">
        <v>15</v>
      </c>
      <c r="F718" s="19">
        <v>13786.95</v>
      </c>
      <c r="G718" s="19">
        <f t="shared" si="104"/>
        <v>14476.3</v>
      </c>
      <c r="H718" s="20"/>
      <c r="I718" s="21">
        <f t="shared" si="105"/>
        <v>0</v>
      </c>
    </row>
    <row r="719" spans="1:9" s="35" customFormat="1" x14ac:dyDescent="0.3">
      <c r="A719" s="18" t="s">
        <v>659</v>
      </c>
      <c r="B719" s="5" t="s">
        <v>14</v>
      </c>
      <c r="C719" s="5" t="s">
        <v>660</v>
      </c>
      <c r="D719" s="19">
        <v>1</v>
      </c>
      <c r="E719" s="5" t="s">
        <v>15</v>
      </c>
      <c r="F719" s="19">
        <v>4645.43</v>
      </c>
      <c r="G719" s="19">
        <f t="shared" si="104"/>
        <v>4877.7</v>
      </c>
      <c r="H719" s="20"/>
      <c r="I719" s="21">
        <f t="shared" si="105"/>
        <v>0</v>
      </c>
    </row>
    <row r="720" spans="1:9" s="35" customFormat="1" x14ac:dyDescent="0.3">
      <c r="A720" s="18" t="s">
        <v>661</v>
      </c>
      <c r="B720" s="5" t="s">
        <v>14</v>
      </c>
      <c r="C720" s="5" t="s">
        <v>662</v>
      </c>
      <c r="D720" s="19">
        <v>1</v>
      </c>
      <c r="E720" s="5" t="s">
        <v>15</v>
      </c>
      <c r="F720" s="19">
        <v>3412.26</v>
      </c>
      <c r="G720" s="19">
        <f t="shared" si="104"/>
        <v>3582.87</v>
      </c>
      <c r="H720" s="20"/>
      <c r="I720" s="21">
        <f t="shared" si="105"/>
        <v>0</v>
      </c>
    </row>
    <row r="721" spans="1:9" s="35" customFormat="1" x14ac:dyDescent="0.3">
      <c r="A721" s="18" t="s">
        <v>663</v>
      </c>
      <c r="B721" s="5" t="s">
        <v>14</v>
      </c>
      <c r="C721" s="5" t="s">
        <v>664</v>
      </c>
      <c r="D721" s="19">
        <v>1</v>
      </c>
      <c r="E721" s="5" t="s">
        <v>15</v>
      </c>
      <c r="F721" s="19">
        <v>6220.08</v>
      </c>
      <c r="G721" s="19">
        <f t="shared" si="104"/>
        <v>6531.08</v>
      </c>
      <c r="H721" s="20"/>
      <c r="I721" s="21">
        <f t="shared" si="105"/>
        <v>0</v>
      </c>
    </row>
    <row r="722" spans="1:9" s="35" customFormat="1" x14ac:dyDescent="0.3">
      <c r="A722" s="18" t="s">
        <v>665</v>
      </c>
      <c r="B722" s="5" t="s">
        <v>14</v>
      </c>
      <c r="C722" s="5" t="s">
        <v>666</v>
      </c>
      <c r="D722" s="19">
        <v>1</v>
      </c>
      <c r="E722" s="5" t="s">
        <v>15</v>
      </c>
      <c r="F722" s="19">
        <v>4335.8900000000003</v>
      </c>
      <c r="G722" s="19">
        <f t="shared" si="104"/>
        <v>4552.68</v>
      </c>
      <c r="H722" s="20"/>
      <c r="I722" s="21">
        <f t="shared" si="105"/>
        <v>0</v>
      </c>
    </row>
    <row r="723" spans="1:9" s="35" customFormat="1" x14ac:dyDescent="0.3">
      <c r="A723" s="18" t="s">
        <v>667</v>
      </c>
      <c r="B723" s="5" t="s">
        <v>14</v>
      </c>
      <c r="C723" s="5" t="s">
        <v>668</v>
      </c>
      <c r="D723" s="19">
        <v>1</v>
      </c>
      <c r="E723" s="5" t="s">
        <v>15</v>
      </c>
      <c r="F723" s="19">
        <v>5439.5</v>
      </c>
      <c r="G723" s="19">
        <f t="shared" si="104"/>
        <v>5711.48</v>
      </c>
      <c r="H723" s="20"/>
      <c r="I723" s="21">
        <f t="shared" si="105"/>
        <v>0</v>
      </c>
    </row>
    <row r="724" spans="1:9" s="35" customFormat="1" x14ac:dyDescent="0.3">
      <c r="A724" s="18" t="s">
        <v>669</v>
      </c>
      <c r="B724" s="5" t="s">
        <v>14</v>
      </c>
      <c r="C724" s="5" t="s">
        <v>670</v>
      </c>
      <c r="D724" s="19">
        <v>1</v>
      </c>
      <c r="E724" s="5" t="s">
        <v>15</v>
      </c>
      <c r="F724" s="19">
        <v>3127.68</v>
      </c>
      <c r="G724" s="19">
        <f t="shared" si="104"/>
        <v>3284.06</v>
      </c>
      <c r="H724" s="20"/>
      <c r="I724" s="21">
        <f t="shared" si="105"/>
        <v>0</v>
      </c>
    </row>
    <row r="725" spans="1:9" s="35" customFormat="1" x14ac:dyDescent="0.3">
      <c r="A725" s="18" t="s">
        <v>671</v>
      </c>
      <c r="B725" s="5" t="s">
        <v>14</v>
      </c>
      <c r="C725" s="5" t="s">
        <v>672</v>
      </c>
      <c r="D725" s="19">
        <v>1</v>
      </c>
      <c r="E725" s="5" t="s">
        <v>15</v>
      </c>
      <c r="F725" s="19">
        <v>4749.66</v>
      </c>
      <c r="G725" s="19">
        <f t="shared" si="104"/>
        <v>4987.1400000000003</v>
      </c>
      <c r="H725" s="20"/>
      <c r="I725" s="21">
        <f t="shared" si="105"/>
        <v>0</v>
      </c>
    </row>
    <row r="726" spans="1:9" s="35" customFormat="1" ht="20.399999999999999" x14ac:dyDescent="0.3">
      <c r="A726" s="18" t="s">
        <v>673</v>
      </c>
      <c r="B726" s="5" t="s">
        <v>14</v>
      </c>
      <c r="C726" s="5" t="s">
        <v>674</v>
      </c>
      <c r="D726" s="19">
        <v>1</v>
      </c>
      <c r="E726" s="5" t="s">
        <v>15</v>
      </c>
      <c r="F726" s="19">
        <v>204.16</v>
      </c>
      <c r="G726" s="19">
        <f t="shared" si="104"/>
        <v>214.37</v>
      </c>
      <c r="H726" s="20"/>
      <c r="I726" s="21">
        <f t="shared" si="105"/>
        <v>0</v>
      </c>
    </row>
    <row r="727" spans="1:9" s="35" customFormat="1" x14ac:dyDescent="0.3">
      <c r="A727" s="18" t="s">
        <v>675</v>
      </c>
      <c r="B727" s="5" t="s">
        <v>14</v>
      </c>
      <c r="C727" s="5" t="s">
        <v>676</v>
      </c>
      <c r="D727" s="19">
        <v>1</v>
      </c>
      <c r="E727" s="5" t="s">
        <v>15</v>
      </c>
      <c r="F727" s="19">
        <v>505.32</v>
      </c>
      <c r="G727" s="19">
        <f t="shared" si="104"/>
        <v>530.59</v>
      </c>
      <c r="H727" s="20"/>
      <c r="I727" s="21">
        <f t="shared" si="105"/>
        <v>0</v>
      </c>
    </row>
    <row r="728" spans="1:9" s="35" customFormat="1" ht="20.399999999999999" x14ac:dyDescent="0.3">
      <c r="A728" s="18" t="s">
        <v>677</v>
      </c>
      <c r="B728" s="5" t="s">
        <v>14</v>
      </c>
      <c r="C728" s="5" t="s">
        <v>678</v>
      </c>
      <c r="D728" s="19">
        <v>1</v>
      </c>
      <c r="E728" s="5" t="s">
        <v>15</v>
      </c>
      <c r="F728" s="19">
        <v>350.45</v>
      </c>
      <c r="G728" s="19">
        <f t="shared" si="104"/>
        <v>367.97</v>
      </c>
      <c r="H728" s="20"/>
      <c r="I728" s="21">
        <f t="shared" si="105"/>
        <v>0</v>
      </c>
    </row>
    <row r="729" spans="1:9" s="35" customFormat="1" x14ac:dyDescent="0.3">
      <c r="A729" s="18" t="s">
        <v>679</v>
      </c>
      <c r="B729" s="5" t="s">
        <v>14</v>
      </c>
      <c r="C729" s="5" t="s">
        <v>680</v>
      </c>
      <c r="D729" s="19">
        <v>1</v>
      </c>
      <c r="E729" s="5" t="s">
        <v>15</v>
      </c>
      <c r="F729" s="19">
        <v>265.98</v>
      </c>
      <c r="G729" s="19">
        <f t="shared" si="104"/>
        <v>279.27999999999997</v>
      </c>
      <c r="H729" s="20"/>
      <c r="I729" s="21">
        <f t="shared" si="105"/>
        <v>0</v>
      </c>
    </row>
    <row r="730" spans="1:9" s="35" customFormat="1" ht="20.399999999999999" x14ac:dyDescent="0.3">
      <c r="A730" s="18" t="s">
        <v>681</v>
      </c>
      <c r="B730" s="5" t="s">
        <v>14</v>
      </c>
      <c r="C730" s="5" t="s">
        <v>682</v>
      </c>
      <c r="D730" s="19">
        <v>1</v>
      </c>
      <c r="E730" s="5" t="s">
        <v>15</v>
      </c>
      <c r="F730" s="19">
        <v>406.25</v>
      </c>
      <c r="G730" s="19">
        <f t="shared" si="104"/>
        <v>426.56</v>
      </c>
      <c r="H730" s="20"/>
      <c r="I730" s="21">
        <f t="shared" si="105"/>
        <v>0</v>
      </c>
    </row>
    <row r="731" spans="1:9" s="35" customFormat="1" x14ac:dyDescent="0.3">
      <c r="A731" s="18" t="s">
        <v>683</v>
      </c>
      <c r="B731" s="5" t="s">
        <v>14</v>
      </c>
      <c r="C731" s="5" t="s">
        <v>684</v>
      </c>
      <c r="D731" s="19">
        <v>1</v>
      </c>
      <c r="E731" s="5" t="s">
        <v>15</v>
      </c>
      <c r="F731" s="19">
        <v>194.81</v>
      </c>
      <c r="G731" s="19">
        <f t="shared" si="104"/>
        <v>204.55</v>
      </c>
      <c r="H731" s="20"/>
      <c r="I731" s="21">
        <f t="shared" si="105"/>
        <v>0</v>
      </c>
    </row>
    <row r="732" spans="1:9" s="35" customFormat="1" x14ac:dyDescent="0.3">
      <c r="A732" s="18" t="s">
        <v>685</v>
      </c>
      <c r="B732" s="5" t="s">
        <v>14</v>
      </c>
      <c r="C732" s="5" t="s">
        <v>686</v>
      </c>
      <c r="D732" s="19">
        <v>1</v>
      </c>
      <c r="E732" s="5" t="s">
        <v>15</v>
      </c>
      <c r="F732" s="19">
        <v>1103.55</v>
      </c>
      <c r="G732" s="19">
        <f t="shared" si="104"/>
        <v>1158.73</v>
      </c>
      <c r="H732" s="20"/>
      <c r="I732" s="21">
        <f t="shared" si="105"/>
        <v>0</v>
      </c>
    </row>
    <row r="733" spans="1:9" s="35" customFormat="1" x14ac:dyDescent="0.3">
      <c r="A733" s="18" t="s">
        <v>687</v>
      </c>
      <c r="B733" s="5" t="s">
        <v>14</v>
      </c>
      <c r="C733" s="5" t="s">
        <v>688</v>
      </c>
      <c r="D733" s="19">
        <v>1</v>
      </c>
      <c r="E733" s="5" t="s">
        <v>15</v>
      </c>
      <c r="F733" s="19">
        <v>868.25</v>
      </c>
      <c r="G733" s="19">
        <f t="shared" si="104"/>
        <v>911.66</v>
      </c>
      <c r="H733" s="20"/>
      <c r="I733" s="21">
        <f t="shared" si="105"/>
        <v>0</v>
      </c>
    </row>
    <row r="734" spans="1:9" s="35" customFormat="1" ht="20.399999999999999" x14ac:dyDescent="0.3">
      <c r="A734" s="18" t="s">
        <v>689</v>
      </c>
      <c r="B734" s="5" t="s">
        <v>14</v>
      </c>
      <c r="C734" s="5" t="s">
        <v>690</v>
      </c>
      <c r="D734" s="19">
        <v>1</v>
      </c>
      <c r="E734" s="5" t="s">
        <v>15</v>
      </c>
      <c r="F734" s="19">
        <v>4075.86</v>
      </c>
      <c r="G734" s="19">
        <f t="shared" si="104"/>
        <v>4279.6499999999996</v>
      </c>
      <c r="H734" s="20"/>
      <c r="I734" s="21">
        <f t="shared" si="105"/>
        <v>0</v>
      </c>
    </row>
    <row r="735" spans="1:9" s="35" customFormat="1" ht="1.05" customHeight="1" x14ac:dyDescent="0.3">
      <c r="A735" s="6"/>
      <c r="B735" s="6"/>
      <c r="C735" s="6"/>
      <c r="D735" s="6"/>
      <c r="E735" s="6"/>
      <c r="F735" s="6"/>
      <c r="G735" s="6"/>
      <c r="H735" s="22"/>
      <c r="I735" s="6"/>
    </row>
    <row r="736" spans="1:9" s="35" customFormat="1" x14ac:dyDescent="0.3">
      <c r="A736" s="8" t="s">
        <v>691</v>
      </c>
      <c r="B736" s="8" t="s">
        <v>10</v>
      </c>
      <c r="C736" s="8" t="s">
        <v>692</v>
      </c>
      <c r="D736" s="25">
        <v>1</v>
      </c>
      <c r="E736" s="8" t="s">
        <v>11</v>
      </c>
      <c r="F736" s="25"/>
      <c r="G736" s="25"/>
      <c r="H736" s="26"/>
      <c r="I736" s="25">
        <f>SUM(I737:I741)</f>
        <v>0</v>
      </c>
    </row>
    <row r="737" spans="1:9" s="35" customFormat="1" ht="20.399999999999999" x14ac:dyDescent="0.3">
      <c r="A737" s="18" t="s">
        <v>304</v>
      </c>
      <c r="B737" s="5" t="s">
        <v>14</v>
      </c>
      <c r="C737" s="5" t="s">
        <v>305</v>
      </c>
      <c r="D737" s="19">
        <v>1</v>
      </c>
      <c r="E737" s="5" t="s">
        <v>15</v>
      </c>
      <c r="F737" s="19">
        <v>14977.82</v>
      </c>
      <c r="G737" s="19">
        <f>F737*1.05</f>
        <v>15726.71</v>
      </c>
      <c r="H737" s="20"/>
      <c r="I737" s="21">
        <f>D737*H737</f>
        <v>0</v>
      </c>
    </row>
    <row r="738" spans="1:9" s="35" customFormat="1" ht="20.399999999999999" x14ac:dyDescent="0.3">
      <c r="A738" s="18" t="s">
        <v>306</v>
      </c>
      <c r="B738" s="5" t="s">
        <v>14</v>
      </c>
      <c r="C738" s="5" t="s">
        <v>115</v>
      </c>
      <c r="D738" s="19">
        <v>1</v>
      </c>
      <c r="E738" s="5" t="s">
        <v>15</v>
      </c>
      <c r="F738" s="19">
        <v>2907</v>
      </c>
      <c r="G738" s="19">
        <f t="shared" ref="G738:G741" si="106">F738*1.05</f>
        <v>3052.35</v>
      </c>
      <c r="H738" s="20"/>
      <c r="I738" s="21">
        <f t="shared" ref="I738:I741" si="107">D738*H738</f>
        <v>0</v>
      </c>
    </row>
    <row r="739" spans="1:9" s="35" customFormat="1" ht="30.6" x14ac:dyDescent="0.3">
      <c r="A739" s="18" t="s">
        <v>307</v>
      </c>
      <c r="B739" s="5" t="s">
        <v>14</v>
      </c>
      <c r="C739" s="5" t="s">
        <v>308</v>
      </c>
      <c r="D739" s="19">
        <v>1</v>
      </c>
      <c r="E739" s="5" t="s">
        <v>15</v>
      </c>
      <c r="F739" s="19">
        <v>7103.05</v>
      </c>
      <c r="G739" s="19">
        <f t="shared" si="106"/>
        <v>7458.2</v>
      </c>
      <c r="H739" s="20"/>
      <c r="I739" s="21">
        <f t="shared" si="107"/>
        <v>0</v>
      </c>
    </row>
    <row r="740" spans="1:9" s="35" customFormat="1" x14ac:dyDescent="0.3">
      <c r="A740" s="18" t="s">
        <v>309</v>
      </c>
      <c r="B740" s="5" t="s">
        <v>14</v>
      </c>
      <c r="C740" s="5" t="s">
        <v>310</v>
      </c>
      <c r="D740" s="19">
        <v>1</v>
      </c>
      <c r="E740" s="5" t="s">
        <v>15</v>
      </c>
      <c r="F740" s="19">
        <v>8757.42</v>
      </c>
      <c r="G740" s="19">
        <f t="shared" si="106"/>
        <v>9195.2900000000009</v>
      </c>
      <c r="H740" s="20"/>
      <c r="I740" s="21">
        <f t="shared" si="107"/>
        <v>0</v>
      </c>
    </row>
    <row r="741" spans="1:9" s="35" customFormat="1" ht="20.399999999999999" x14ac:dyDescent="0.3">
      <c r="A741" s="18" t="s">
        <v>122</v>
      </c>
      <c r="B741" s="5" t="s">
        <v>14</v>
      </c>
      <c r="C741" s="5" t="s">
        <v>123</v>
      </c>
      <c r="D741" s="19">
        <v>100</v>
      </c>
      <c r="E741" s="5" t="s">
        <v>28</v>
      </c>
      <c r="F741" s="19">
        <v>1.81</v>
      </c>
      <c r="G741" s="19">
        <f t="shared" si="106"/>
        <v>1.9</v>
      </c>
      <c r="H741" s="20"/>
      <c r="I741" s="21">
        <f t="shared" si="107"/>
        <v>0</v>
      </c>
    </row>
    <row r="742" spans="1:9" s="35" customFormat="1" ht="1.05" customHeight="1" x14ac:dyDescent="0.3">
      <c r="A742" s="6"/>
      <c r="B742" s="6"/>
      <c r="C742" s="6"/>
      <c r="D742" s="6"/>
      <c r="E742" s="6"/>
      <c r="F742" s="6"/>
      <c r="G742" s="6"/>
      <c r="H742" s="22"/>
      <c r="I742" s="6"/>
    </row>
    <row r="743" spans="1:9" s="35" customFormat="1" x14ac:dyDescent="0.3">
      <c r="A743" s="8" t="s">
        <v>693</v>
      </c>
      <c r="B743" s="8" t="s">
        <v>10</v>
      </c>
      <c r="C743" s="8" t="s">
        <v>312</v>
      </c>
      <c r="D743" s="25">
        <v>1</v>
      </c>
      <c r="E743" s="8" t="s">
        <v>11</v>
      </c>
      <c r="F743" s="25"/>
      <c r="G743" s="25"/>
      <c r="H743" s="26"/>
      <c r="I743" s="25">
        <f>SUM(I744:I759)</f>
        <v>0</v>
      </c>
    </row>
    <row r="744" spans="1:9" s="35" customFormat="1" ht="20.399999999999999" x14ac:dyDescent="0.3">
      <c r="A744" s="18" t="s">
        <v>313</v>
      </c>
      <c r="B744" s="5" t="s">
        <v>14</v>
      </c>
      <c r="C744" s="5" t="s">
        <v>314</v>
      </c>
      <c r="D744" s="19">
        <v>460</v>
      </c>
      <c r="E744" s="5" t="s">
        <v>28</v>
      </c>
      <c r="F744" s="19">
        <v>239.97</v>
      </c>
      <c r="G744" s="19">
        <f>F744*1.05</f>
        <v>251.97</v>
      </c>
      <c r="H744" s="20"/>
      <c r="I744" s="21">
        <f>D744*H744</f>
        <v>0</v>
      </c>
    </row>
    <row r="745" spans="1:9" s="35" customFormat="1" ht="20.399999999999999" x14ac:dyDescent="0.3">
      <c r="A745" s="18" t="s">
        <v>694</v>
      </c>
      <c r="B745" s="5" t="s">
        <v>14</v>
      </c>
      <c r="C745" s="5" t="s">
        <v>695</v>
      </c>
      <c r="D745" s="19">
        <v>5</v>
      </c>
      <c r="E745" s="5" t="s">
        <v>28</v>
      </c>
      <c r="F745" s="19">
        <v>146.4</v>
      </c>
      <c r="G745" s="19">
        <f t="shared" ref="G745:G759" si="108">F745*1.05</f>
        <v>153.72</v>
      </c>
      <c r="H745" s="20"/>
      <c r="I745" s="21">
        <f t="shared" ref="I745:I759" si="109">D745*H745</f>
        <v>0</v>
      </c>
    </row>
    <row r="746" spans="1:9" s="35" customFormat="1" ht="20.399999999999999" x14ac:dyDescent="0.3">
      <c r="A746" s="18" t="s">
        <v>319</v>
      </c>
      <c r="B746" s="5" t="s">
        <v>14</v>
      </c>
      <c r="C746" s="5" t="s">
        <v>320</v>
      </c>
      <c r="D746" s="19">
        <v>326</v>
      </c>
      <c r="E746" s="5" t="s">
        <v>28</v>
      </c>
      <c r="F746" s="19">
        <v>126.2</v>
      </c>
      <c r="G746" s="19">
        <f t="shared" si="108"/>
        <v>132.51</v>
      </c>
      <c r="H746" s="20"/>
      <c r="I746" s="21">
        <f t="shared" si="109"/>
        <v>0</v>
      </c>
    </row>
    <row r="747" spans="1:9" s="35" customFormat="1" ht="20.399999999999999" x14ac:dyDescent="0.3">
      <c r="A747" s="18" t="s">
        <v>321</v>
      </c>
      <c r="B747" s="5" t="s">
        <v>14</v>
      </c>
      <c r="C747" s="5" t="s">
        <v>322</v>
      </c>
      <c r="D747" s="19">
        <v>30</v>
      </c>
      <c r="E747" s="5" t="s">
        <v>28</v>
      </c>
      <c r="F747" s="19">
        <v>99.5</v>
      </c>
      <c r="G747" s="19">
        <f t="shared" si="108"/>
        <v>104.48</v>
      </c>
      <c r="H747" s="20"/>
      <c r="I747" s="21">
        <f t="shared" si="109"/>
        <v>0</v>
      </c>
    </row>
    <row r="748" spans="1:9" s="35" customFormat="1" ht="20.399999999999999" x14ac:dyDescent="0.3">
      <c r="A748" s="18" t="s">
        <v>325</v>
      </c>
      <c r="B748" s="5" t="s">
        <v>14</v>
      </c>
      <c r="C748" s="5" t="s">
        <v>326</v>
      </c>
      <c r="D748" s="19">
        <v>136</v>
      </c>
      <c r="E748" s="5" t="s">
        <v>28</v>
      </c>
      <c r="F748" s="19">
        <v>56.41</v>
      </c>
      <c r="G748" s="19">
        <f t="shared" si="108"/>
        <v>59.23</v>
      </c>
      <c r="H748" s="20"/>
      <c r="I748" s="21">
        <f t="shared" si="109"/>
        <v>0</v>
      </c>
    </row>
    <row r="749" spans="1:9" s="35" customFormat="1" ht="20.399999999999999" x14ac:dyDescent="0.3">
      <c r="A749" s="18" t="s">
        <v>327</v>
      </c>
      <c r="B749" s="5" t="s">
        <v>14</v>
      </c>
      <c r="C749" s="5" t="s">
        <v>328</v>
      </c>
      <c r="D749" s="19">
        <v>95</v>
      </c>
      <c r="E749" s="5" t="s">
        <v>28</v>
      </c>
      <c r="F749" s="19">
        <v>43.37</v>
      </c>
      <c r="G749" s="19">
        <f t="shared" si="108"/>
        <v>45.54</v>
      </c>
      <c r="H749" s="20"/>
      <c r="I749" s="21">
        <f t="shared" si="109"/>
        <v>0</v>
      </c>
    </row>
    <row r="750" spans="1:9" s="35" customFormat="1" ht="20.399999999999999" x14ac:dyDescent="0.3">
      <c r="A750" s="18" t="s">
        <v>329</v>
      </c>
      <c r="B750" s="5" t="s">
        <v>14</v>
      </c>
      <c r="C750" s="5" t="s">
        <v>330</v>
      </c>
      <c r="D750" s="19">
        <v>220</v>
      </c>
      <c r="E750" s="5" t="s">
        <v>28</v>
      </c>
      <c r="F750" s="19">
        <v>31.61</v>
      </c>
      <c r="G750" s="19">
        <f t="shared" si="108"/>
        <v>33.19</v>
      </c>
      <c r="H750" s="20"/>
      <c r="I750" s="21">
        <f t="shared" si="109"/>
        <v>0</v>
      </c>
    </row>
    <row r="751" spans="1:9" s="35" customFormat="1" ht="20.399999999999999" x14ac:dyDescent="0.3">
      <c r="A751" s="18" t="s">
        <v>335</v>
      </c>
      <c r="B751" s="5" t="s">
        <v>14</v>
      </c>
      <c r="C751" s="5" t="s">
        <v>336</v>
      </c>
      <c r="D751" s="19">
        <v>130</v>
      </c>
      <c r="E751" s="5" t="s">
        <v>28</v>
      </c>
      <c r="F751" s="19">
        <v>24.71</v>
      </c>
      <c r="G751" s="19">
        <f t="shared" si="108"/>
        <v>25.95</v>
      </c>
      <c r="H751" s="20"/>
      <c r="I751" s="21">
        <f t="shared" si="109"/>
        <v>0</v>
      </c>
    </row>
    <row r="752" spans="1:9" s="35" customFormat="1" ht="20.399999999999999" x14ac:dyDescent="0.3">
      <c r="A752" s="18" t="s">
        <v>337</v>
      </c>
      <c r="B752" s="5" t="s">
        <v>14</v>
      </c>
      <c r="C752" s="5" t="s">
        <v>338</v>
      </c>
      <c r="D752" s="19">
        <v>65</v>
      </c>
      <c r="E752" s="5" t="s">
        <v>28</v>
      </c>
      <c r="F752" s="19">
        <v>17.59</v>
      </c>
      <c r="G752" s="19">
        <f t="shared" si="108"/>
        <v>18.47</v>
      </c>
      <c r="H752" s="20"/>
      <c r="I752" s="21">
        <f t="shared" si="109"/>
        <v>0</v>
      </c>
    </row>
    <row r="753" spans="1:9" s="35" customFormat="1" ht="20.399999999999999" x14ac:dyDescent="0.3">
      <c r="A753" s="18" t="s">
        <v>339</v>
      </c>
      <c r="B753" s="5" t="s">
        <v>14</v>
      </c>
      <c r="C753" s="5" t="s">
        <v>340</v>
      </c>
      <c r="D753" s="19">
        <v>150</v>
      </c>
      <c r="E753" s="5" t="s">
        <v>28</v>
      </c>
      <c r="F753" s="19">
        <v>9.91</v>
      </c>
      <c r="G753" s="19">
        <f t="shared" si="108"/>
        <v>10.41</v>
      </c>
      <c r="H753" s="20"/>
      <c r="I753" s="21">
        <f t="shared" si="109"/>
        <v>0</v>
      </c>
    </row>
    <row r="754" spans="1:9" s="35" customFormat="1" ht="20.399999999999999" x14ac:dyDescent="0.3">
      <c r="A754" s="18" t="s">
        <v>341</v>
      </c>
      <c r="B754" s="5" t="s">
        <v>14</v>
      </c>
      <c r="C754" s="5" t="s">
        <v>342</v>
      </c>
      <c r="D754" s="19">
        <v>60</v>
      </c>
      <c r="E754" s="5" t="s">
        <v>28</v>
      </c>
      <c r="F754" s="19">
        <v>12.11</v>
      </c>
      <c r="G754" s="19">
        <f t="shared" si="108"/>
        <v>12.72</v>
      </c>
      <c r="H754" s="20"/>
      <c r="I754" s="21">
        <f t="shared" si="109"/>
        <v>0</v>
      </c>
    </row>
    <row r="755" spans="1:9" s="35" customFormat="1" ht="20.399999999999999" x14ac:dyDescent="0.3">
      <c r="A755" s="18" t="s">
        <v>343</v>
      </c>
      <c r="B755" s="5" t="s">
        <v>14</v>
      </c>
      <c r="C755" s="5" t="s">
        <v>344</v>
      </c>
      <c r="D755" s="19">
        <v>385</v>
      </c>
      <c r="E755" s="5" t="s">
        <v>28</v>
      </c>
      <c r="F755" s="19">
        <v>7.95</v>
      </c>
      <c r="G755" s="19">
        <f t="shared" si="108"/>
        <v>8.35</v>
      </c>
      <c r="H755" s="20"/>
      <c r="I755" s="21">
        <f t="shared" si="109"/>
        <v>0</v>
      </c>
    </row>
    <row r="756" spans="1:9" s="35" customFormat="1" ht="20.399999999999999" x14ac:dyDescent="0.3">
      <c r="A756" s="18" t="s">
        <v>361</v>
      </c>
      <c r="B756" s="5" t="s">
        <v>14</v>
      </c>
      <c r="C756" s="5" t="s">
        <v>362</v>
      </c>
      <c r="D756" s="19">
        <v>45</v>
      </c>
      <c r="E756" s="5" t="s">
        <v>28</v>
      </c>
      <c r="F756" s="19">
        <v>9.09</v>
      </c>
      <c r="G756" s="19">
        <f t="shared" si="108"/>
        <v>9.5399999999999991</v>
      </c>
      <c r="H756" s="20"/>
      <c r="I756" s="21">
        <f t="shared" si="109"/>
        <v>0</v>
      </c>
    </row>
    <row r="757" spans="1:9" s="35" customFormat="1" ht="20.399999999999999" x14ac:dyDescent="0.3">
      <c r="A757" s="18" t="s">
        <v>363</v>
      </c>
      <c r="B757" s="5" t="s">
        <v>14</v>
      </c>
      <c r="C757" s="5" t="s">
        <v>364</v>
      </c>
      <c r="D757" s="19">
        <v>452</v>
      </c>
      <c r="E757" s="5" t="s">
        <v>28</v>
      </c>
      <c r="F757" s="19">
        <v>7.81</v>
      </c>
      <c r="G757" s="19">
        <f t="shared" si="108"/>
        <v>8.1999999999999993</v>
      </c>
      <c r="H757" s="20"/>
      <c r="I757" s="21">
        <f t="shared" si="109"/>
        <v>0</v>
      </c>
    </row>
    <row r="758" spans="1:9" s="35" customFormat="1" ht="20.399999999999999" x14ac:dyDescent="0.3">
      <c r="A758" s="18" t="s">
        <v>365</v>
      </c>
      <c r="B758" s="5" t="s">
        <v>14</v>
      </c>
      <c r="C758" s="5" t="s">
        <v>366</v>
      </c>
      <c r="D758" s="19">
        <v>7461</v>
      </c>
      <c r="E758" s="5" t="s">
        <v>28</v>
      </c>
      <c r="F758" s="19">
        <v>6.67</v>
      </c>
      <c r="G758" s="19">
        <f t="shared" si="108"/>
        <v>7</v>
      </c>
      <c r="H758" s="20"/>
      <c r="I758" s="21">
        <f t="shared" si="109"/>
        <v>0</v>
      </c>
    </row>
    <row r="759" spans="1:9" s="35" customFormat="1" ht="20.399999999999999" x14ac:dyDescent="0.3">
      <c r="A759" s="18" t="s">
        <v>367</v>
      </c>
      <c r="B759" s="5" t="s">
        <v>14</v>
      </c>
      <c r="C759" s="5" t="s">
        <v>368</v>
      </c>
      <c r="D759" s="19">
        <v>1723</v>
      </c>
      <c r="E759" s="5" t="s">
        <v>28</v>
      </c>
      <c r="F759" s="19">
        <v>4.96</v>
      </c>
      <c r="G759" s="19">
        <f t="shared" si="108"/>
        <v>5.21</v>
      </c>
      <c r="H759" s="20"/>
      <c r="I759" s="21">
        <f t="shared" si="109"/>
        <v>0</v>
      </c>
    </row>
    <row r="760" spans="1:9" s="35" customFormat="1" ht="1.05" customHeight="1" x14ac:dyDescent="0.3">
      <c r="A760" s="6"/>
      <c r="B760" s="6"/>
      <c r="C760" s="6"/>
      <c r="D760" s="6"/>
      <c r="E760" s="6"/>
      <c r="F760" s="6"/>
      <c r="G760" s="6"/>
      <c r="H760" s="22"/>
      <c r="I760" s="6"/>
    </row>
    <row r="761" spans="1:9" s="35" customFormat="1" x14ac:dyDescent="0.3">
      <c r="A761" s="8" t="s">
        <v>696</v>
      </c>
      <c r="B761" s="8" t="s">
        <v>10</v>
      </c>
      <c r="C761" s="8" t="s">
        <v>378</v>
      </c>
      <c r="D761" s="25">
        <v>1</v>
      </c>
      <c r="E761" s="8" t="s">
        <v>11</v>
      </c>
      <c r="F761" s="25"/>
      <c r="G761" s="25"/>
      <c r="H761" s="26"/>
      <c r="I761" s="25">
        <f>SUM(I762:I773)</f>
        <v>0</v>
      </c>
    </row>
    <row r="762" spans="1:9" s="35" customFormat="1" x14ac:dyDescent="0.3">
      <c r="A762" s="18" t="s">
        <v>586</v>
      </c>
      <c r="B762" s="5" t="s">
        <v>14</v>
      </c>
      <c r="C762" s="5" t="s">
        <v>587</v>
      </c>
      <c r="D762" s="19">
        <v>6.6</v>
      </c>
      <c r="E762" s="5" t="s">
        <v>28</v>
      </c>
      <c r="F762" s="19">
        <v>312.3</v>
      </c>
      <c r="G762" s="19">
        <f>F762*1.05</f>
        <v>327.92</v>
      </c>
      <c r="H762" s="20"/>
      <c r="I762" s="21">
        <f>D762*H762</f>
        <v>0</v>
      </c>
    </row>
    <row r="763" spans="1:9" s="35" customFormat="1" x14ac:dyDescent="0.3">
      <c r="A763" s="18" t="s">
        <v>697</v>
      </c>
      <c r="B763" s="5" t="s">
        <v>14</v>
      </c>
      <c r="C763" s="5" t="s">
        <v>698</v>
      </c>
      <c r="D763" s="19">
        <v>239.8</v>
      </c>
      <c r="E763" s="5" t="s">
        <v>28</v>
      </c>
      <c r="F763" s="19">
        <v>114.15</v>
      </c>
      <c r="G763" s="19">
        <f t="shared" ref="G763:G773" si="110">F763*1.05</f>
        <v>119.86</v>
      </c>
      <c r="H763" s="20"/>
      <c r="I763" s="21">
        <f t="shared" ref="I763:I773" si="111">D763*H763</f>
        <v>0</v>
      </c>
    </row>
    <row r="764" spans="1:9" s="35" customFormat="1" x14ac:dyDescent="0.3">
      <c r="A764" s="18" t="s">
        <v>590</v>
      </c>
      <c r="B764" s="5" t="s">
        <v>14</v>
      </c>
      <c r="C764" s="5" t="s">
        <v>591</v>
      </c>
      <c r="D764" s="19">
        <v>957</v>
      </c>
      <c r="E764" s="5" t="s">
        <v>28</v>
      </c>
      <c r="F764" s="19">
        <v>46.47</v>
      </c>
      <c r="G764" s="19">
        <f t="shared" si="110"/>
        <v>48.79</v>
      </c>
      <c r="H764" s="20"/>
      <c r="I764" s="21">
        <f t="shared" si="111"/>
        <v>0</v>
      </c>
    </row>
    <row r="765" spans="1:9" s="35" customFormat="1" x14ac:dyDescent="0.3">
      <c r="A765" s="18" t="s">
        <v>399</v>
      </c>
      <c r="B765" s="5" t="s">
        <v>14</v>
      </c>
      <c r="C765" s="5" t="s">
        <v>400</v>
      </c>
      <c r="D765" s="19">
        <v>40.700000000000003</v>
      </c>
      <c r="E765" s="5" t="s">
        <v>28</v>
      </c>
      <c r="F765" s="19">
        <v>67.37</v>
      </c>
      <c r="G765" s="19">
        <f t="shared" si="110"/>
        <v>70.739999999999995</v>
      </c>
      <c r="H765" s="20"/>
      <c r="I765" s="21">
        <f t="shared" si="111"/>
        <v>0</v>
      </c>
    </row>
    <row r="766" spans="1:9" s="35" customFormat="1" x14ac:dyDescent="0.3">
      <c r="A766" s="18" t="s">
        <v>592</v>
      </c>
      <c r="B766" s="5" t="s">
        <v>14</v>
      </c>
      <c r="C766" s="5" t="s">
        <v>593</v>
      </c>
      <c r="D766" s="19">
        <v>770</v>
      </c>
      <c r="E766" s="5" t="s">
        <v>28</v>
      </c>
      <c r="F766" s="19">
        <v>67.37</v>
      </c>
      <c r="G766" s="19">
        <f t="shared" si="110"/>
        <v>70.739999999999995</v>
      </c>
      <c r="H766" s="20"/>
      <c r="I766" s="21">
        <f t="shared" si="111"/>
        <v>0</v>
      </c>
    </row>
    <row r="767" spans="1:9" s="35" customFormat="1" ht="20.399999999999999" x14ac:dyDescent="0.3">
      <c r="A767" s="18" t="s">
        <v>699</v>
      </c>
      <c r="B767" s="5" t="s">
        <v>14</v>
      </c>
      <c r="C767" s="5" t="s">
        <v>700</v>
      </c>
      <c r="D767" s="19">
        <v>1650</v>
      </c>
      <c r="E767" s="5" t="s">
        <v>28</v>
      </c>
      <c r="F767" s="19">
        <v>9.81</v>
      </c>
      <c r="G767" s="19">
        <f t="shared" si="110"/>
        <v>10.3</v>
      </c>
      <c r="H767" s="20"/>
      <c r="I767" s="21">
        <f t="shared" si="111"/>
        <v>0</v>
      </c>
    </row>
    <row r="768" spans="1:9" s="35" customFormat="1" ht="20.399999999999999" x14ac:dyDescent="0.3">
      <c r="A768" s="18" t="s">
        <v>46</v>
      </c>
      <c r="B768" s="5" t="s">
        <v>14</v>
      </c>
      <c r="C768" s="5" t="s">
        <v>47</v>
      </c>
      <c r="D768" s="19">
        <v>133.12</v>
      </c>
      <c r="E768" s="5" t="s">
        <v>36</v>
      </c>
      <c r="F768" s="19">
        <v>26.38</v>
      </c>
      <c r="G768" s="19">
        <f t="shared" si="110"/>
        <v>27.7</v>
      </c>
      <c r="H768" s="20"/>
      <c r="I768" s="21">
        <f t="shared" si="111"/>
        <v>0</v>
      </c>
    </row>
    <row r="769" spans="1:9" s="35" customFormat="1" x14ac:dyDescent="0.3">
      <c r="A769" s="18" t="s">
        <v>50</v>
      </c>
      <c r="B769" s="5" t="s">
        <v>14</v>
      </c>
      <c r="C769" s="5" t="s">
        <v>51</v>
      </c>
      <c r="D769" s="19">
        <v>133.12</v>
      </c>
      <c r="E769" s="5" t="s">
        <v>36</v>
      </c>
      <c r="F769" s="19">
        <v>13.23</v>
      </c>
      <c r="G769" s="19">
        <f t="shared" si="110"/>
        <v>13.89</v>
      </c>
      <c r="H769" s="20"/>
      <c r="I769" s="21">
        <f t="shared" si="111"/>
        <v>0</v>
      </c>
    </row>
    <row r="770" spans="1:9" s="35" customFormat="1" ht="20.399999999999999" x14ac:dyDescent="0.3">
      <c r="A770" s="18" t="s">
        <v>596</v>
      </c>
      <c r="B770" s="5" t="s">
        <v>14</v>
      </c>
      <c r="C770" s="5" t="s">
        <v>598</v>
      </c>
      <c r="D770" s="19">
        <v>1.46</v>
      </c>
      <c r="E770" s="5" t="s">
        <v>597</v>
      </c>
      <c r="F770" s="19">
        <v>72.7</v>
      </c>
      <c r="G770" s="19">
        <f t="shared" si="110"/>
        <v>76.34</v>
      </c>
      <c r="H770" s="20"/>
      <c r="I770" s="21">
        <f t="shared" si="111"/>
        <v>0</v>
      </c>
    </row>
    <row r="771" spans="1:9" s="35" customFormat="1" ht="20.399999999999999" x14ac:dyDescent="0.3">
      <c r="A771" s="18" t="s">
        <v>701</v>
      </c>
      <c r="B771" s="5" t="s">
        <v>14</v>
      </c>
      <c r="C771" s="5" t="s">
        <v>702</v>
      </c>
      <c r="D771" s="19">
        <v>7</v>
      </c>
      <c r="E771" s="5" t="s">
        <v>15</v>
      </c>
      <c r="F771" s="19">
        <v>128.55000000000001</v>
      </c>
      <c r="G771" s="19">
        <f t="shared" si="110"/>
        <v>134.97999999999999</v>
      </c>
      <c r="H771" s="20"/>
      <c r="I771" s="21">
        <f t="shared" si="111"/>
        <v>0</v>
      </c>
    </row>
    <row r="772" spans="1:9" s="35" customFormat="1" x14ac:dyDescent="0.3">
      <c r="A772" s="18" t="s">
        <v>44</v>
      </c>
      <c r="B772" s="5" t="s">
        <v>14</v>
      </c>
      <c r="C772" s="5" t="s">
        <v>45</v>
      </c>
      <c r="D772" s="19">
        <v>3</v>
      </c>
      <c r="E772" s="5" t="s">
        <v>15</v>
      </c>
      <c r="F772" s="19">
        <v>247.33</v>
      </c>
      <c r="G772" s="19">
        <f t="shared" si="110"/>
        <v>259.7</v>
      </c>
      <c r="H772" s="20"/>
      <c r="I772" s="21">
        <f t="shared" si="111"/>
        <v>0</v>
      </c>
    </row>
    <row r="773" spans="1:9" s="35" customFormat="1" x14ac:dyDescent="0.3">
      <c r="A773" s="18" t="s">
        <v>403</v>
      </c>
      <c r="B773" s="5" t="s">
        <v>14</v>
      </c>
      <c r="C773" s="5" t="s">
        <v>404</v>
      </c>
      <c r="D773" s="19">
        <v>5</v>
      </c>
      <c r="E773" s="5" t="s">
        <v>15</v>
      </c>
      <c r="F773" s="19">
        <v>264.54000000000002</v>
      </c>
      <c r="G773" s="19">
        <f t="shared" si="110"/>
        <v>277.77</v>
      </c>
      <c r="H773" s="20"/>
      <c r="I773" s="21">
        <f t="shared" si="111"/>
        <v>0</v>
      </c>
    </row>
    <row r="774" spans="1:9" s="35" customFormat="1" ht="1.05" customHeight="1" x14ac:dyDescent="0.3">
      <c r="A774" s="6"/>
      <c r="B774" s="6"/>
      <c r="C774" s="6"/>
      <c r="D774" s="6"/>
      <c r="E774" s="6"/>
      <c r="F774" s="6"/>
      <c r="G774" s="6"/>
      <c r="H774" s="22"/>
      <c r="I774" s="6"/>
    </row>
    <row r="775" spans="1:9" s="35" customFormat="1" x14ac:dyDescent="0.3">
      <c r="A775" s="8" t="s">
        <v>703</v>
      </c>
      <c r="B775" s="8" t="s">
        <v>10</v>
      </c>
      <c r="C775" s="8" t="s">
        <v>406</v>
      </c>
      <c r="D775" s="25">
        <v>1</v>
      </c>
      <c r="E775" s="8" t="s">
        <v>11</v>
      </c>
      <c r="F775" s="25"/>
      <c r="G775" s="25"/>
      <c r="H775" s="26"/>
      <c r="I775" s="25">
        <f>SUM(I776:I778)</f>
        <v>0</v>
      </c>
    </row>
    <row r="776" spans="1:9" s="35" customFormat="1" ht="20.399999999999999" x14ac:dyDescent="0.3">
      <c r="A776" s="18" t="s">
        <v>409</v>
      </c>
      <c r="B776" s="5" t="s">
        <v>14</v>
      </c>
      <c r="C776" s="5" t="s">
        <v>410</v>
      </c>
      <c r="D776" s="19">
        <v>2</v>
      </c>
      <c r="E776" s="5" t="s">
        <v>15</v>
      </c>
      <c r="F776" s="19">
        <v>1133.69</v>
      </c>
      <c r="G776" s="19">
        <f>F776*1.05</f>
        <v>1190.3699999999999</v>
      </c>
      <c r="H776" s="20"/>
      <c r="I776" s="21">
        <f>D776*H776</f>
        <v>0</v>
      </c>
    </row>
    <row r="777" spans="1:9" s="35" customFormat="1" ht="40.799999999999997" x14ac:dyDescent="0.3">
      <c r="A777" s="18" t="s">
        <v>602</v>
      </c>
      <c r="B777" s="5" t="s">
        <v>14</v>
      </c>
      <c r="C777" s="5" t="s">
        <v>603</v>
      </c>
      <c r="D777" s="19">
        <v>131</v>
      </c>
      <c r="E777" s="5" t="s">
        <v>15</v>
      </c>
      <c r="F777" s="19">
        <v>139.13999999999999</v>
      </c>
      <c r="G777" s="19">
        <f t="shared" ref="G777:G778" si="112">F777*1.05</f>
        <v>146.1</v>
      </c>
      <c r="H777" s="20"/>
      <c r="I777" s="21">
        <f t="shared" ref="I777:I778" si="113">D777*H777</f>
        <v>0</v>
      </c>
    </row>
    <row r="778" spans="1:9" s="35" customFormat="1" x14ac:dyDescent="0.3">
      <c r="A778" s="18" t="s">
        <v>604</v>
      </c>
      <c r="B778" s="5" t="s">
        <v>14</v>
      </c>
      <c r="C778" s="5" t="s">
        <v>605</v>
      </c>
      <c r="D778" s="19">
        <v>161</v>
      </c>
      <c r="E778" s="5" t="s">
        <v>15</v>
      </c>
      <c r="F778" s="19">
        <v>39.68</v>
      </c>
      <c r="G778" s="19">
        <f t="shared" si="112"/>
        <v>41.66</v>
      </c>
      <c r="H778" s="20"/>
      <c r="I778" s="21">
        <f t="shared" si="113"/>
        <v>0</v>
      </c>
    </row>
    <row r="779" spans="1:9" s="35" customFormat="1" ht="1.05" customHeight="1" x14ac:dyDescent="0.3">
      <c r="A779" s="6"/>
      <c r="B779" s="6"/>
      <c r="C779" s="6"/>
      <c r="D779" s="6"/>
      <c r="E779" s="6"/>
      <c r="F779" s="6"/>
      <c r="G779" s="6"/>
      <c r="H779" s="22"/>
      <c r="I779" s="6"/>
    </row>
    <row r="780" spans="1:9" s="35" customFormat="1" x14ac:dyDescent="0.3">
      <c r="A780" s="8" t="s">
        <v>704</v>
      </c>
      <c r="B780" s="8" t="s">
        <v>10</v>
      </c>
      <c r="C780" s="8" t="s">
        <v>420</v>
      </c>
      <c r="D780" s="25">
        <v>1</v>
      </c>
      <c r="E780" s="8" t="s">
        <v>11</v>
      </c>
      <c r="F780" s="25"/>
      <c r="G780" s="25"/>
      <c r="H780" s="26"/>
      <c r="I780" s="25">
        <f>SUM(I781:I788)</f>
        <v>0</v>
      </c>
    </row>
    <row r="781" spans="1:9" s="35" customFormat="1" x14ac:dyDescent="0.3">
      <c r="A781" s="18" t="s">
        <v>421</v>
      </c>
      <c r="B781" s="5" t="s">
        <v>14</v>
      </c>
      <c r="C781" s="5" t="s">
        <v>422</v>
      </c>
      <c r="D781" s="19">
        <v>100</v>
      </c>
      <c r="E781" s="5" t="s">
        <v>15</v>
      </c>
      <c r="F781" s="19">
        <v>52.75</v>
      </c>
      <c r="G781" s="19">
        <f>F781*1.05</f>
        <v>55.39</v>
      </c>
      <c r="H781" s="20"/>
      <c r="I781" s="21">
        <f>D781*H781</f>
        <v>0</v>
      </c>
    </row>
    <row r="782" spans="1:9" s="35" customFormat="1" x14ac:dyDescent="0.3">
      <c r="A782" s="18" t="s">
        <v>423</v>
      </c>
      <c r="B782" s="5" t="s">
        <v>14</v>
      </c>
      <c r="C782" s="5" t="s">
        <v>424</v>
      </c>
      <c r="D782" s="19">
        <v>226</v>
      </c>
      <c r="E782" s="5" t="s">
        <v>15</v>
      </c>
      <c r="F782" s="19">
        <v>58.79</v>
      </c>
      <c r="G782" s="19">
        <f t="shared" ref="G782:G788" si="114">F782*1.05</f>
        <v>61.73</v>
      </c>
      <c r="H782" s="20"/>
      <c r="I782" s="21">
        <f t="shared" ref="I782:I788" si="115">D782*H782</f>
        <v>0</v>
      </c>
    </row>
    <row r="783" spans="1:9" s="35" customFormat="1" ht="20.399999999999999" x14ac:dyDescent="0.3">
      <c r="A783" s="18" t="s">
        <v>427</v>
      </c>
      <c r="B783" s="5" t="s">
        <v>14</v>
      </c>
      <c r="C783" s="5" t="s">
        <v>428</v>
      </c>
      <c r="D783" s="19">
        <v>587</v>
      </c>
      <c r="E783" s="5" t="s">
        <v>15</v>
      </c>
      <c r="F783" s="19">
        <v>142.62</v>
      </c>
      <c r="G783" s="19">
        <f t="shared" si="114"/>
        <v>149.75</v>
      </c>
      <c r="H783" s="20"/>
      <c r="I783" s="21">
        <f t="shared" si="115"/>
        <v>0</v>
      </c>
    </row>
    <row r="784" spans="1:9" s="35" customFormat="1" ht="20.399999999999999" x14ac:dyDescent="0.3">
      <c r="A784" s="18" t="s">
        <v>705</v>
      </c>
      <c r="B784" s="5" t="s">
        <v>14</v>
      </c>
      <c r="C784" s="5" t="s">
        <v>706</v>
      </c>
      <c r="D784" s="19">
        <v>9</v>
      </c>
      <c r="E784" s="5" t="s">
        <v>15</v>
      </c>
      <c r="F784" s="19">
        <v>129.36000000000001</v>
      </c>
      <c r="G784" s="19">
        <f t="shared" si="114"/>
        <v>135.83000000000001</v>
      </c>
      <c r="H784" s="20"/>
      <c r="I784" s="21">
        <f t="shared" si="115"/>
        <v>0</v>
      </c>
    </row>
    <row r="785" spans="1:9" s="35" customFormat="1" ht="20.399999999999999" x14ac:dyDescent="0.3">
      <c r="A785" s="18" t="s">
        <v>429</v>
      </c>
      <c r="B785" s="5" t="s">
        <v>14</v>
      </c>
      <c r="C785" s="5" t="s">
        <v>430</v>
      </c>
      <c r="D785" s="19">
        <v>86</v>
      </c>
      <c r="E785" s="5" t="s">
        <v>15</v>
      </c>
      <c r="F785" s="19">
        <v>159.69</v>
      </c>
      <c r="G785" s="19">
        <f t="shared" si="114"/>
        <v>167.67</v>
      </c>
      <c r="H785" s="20"/>
      <c r="I785" s="21">
        <f t="shared" si="115"/>
        <v>0</v>
      </c>
    </row>
    <row r="786" spans="1:9" s="35" customFormat="1" ht="20.399999999999999" x14ac:dyDescent="0.3">
      <c r="A786" s="18" t="s">
        <v>611</v>
      </c>
      <c r="B786" s="5" t="s">
        <v>14</v>
      </c>
      <c r="C786" s="5" t="s">
        <v>612</v>
      </c>
      <c r="D786" s="19">
        <v>36</v>
      </c>
      <c r="E786" s="5" t="s">
        <v>15</v>
      </c>
      <c r="F786" s="19">
        <v>154.44</v>
      </c>
      <c r="G786" s="19">
        <f t="shared" si="114"/>
        <v>162.16</v>
      </c>
      <c r="H786" s="20"/>
      <c r="I786" s="21">
        <f t="shared" si="115"/>
        <v>0</v>
      </c>
    </row>
    <row r="787" spans="1:9" s="35" customFormat="1" ht="20.399999999999999" x14ac:dyDescent="0.3">
      <c r="A787" s="18" t="s">
        <v>431</v>
      </c>
      <c r="B787" s="5" t="s">
        <v>14</v>
      </c>
      <c r="C787" s="5" t="s">
        <v>432</v>
      </c>
      <c r="D787" s="19">
        <v>170</v>
      </c>
      <c r="E787" s="5" t="s">
        <v>15</v>
      </c>
      <c r="F787" s="19">
        <v>106.14</v>
      </c>
      <c r="G787" s="19">
        <f t="shared" si="114"/>
        <v>111.45</v>
      </c>
      <c r="H787" s="20"/>
      <c r="I787" s="21">
        <f t="shared" si="115"/>
        <v>0</v>
      </c>
    </row>
    <row r="788" spans="1:9" s="35" customFormat="1" x14ac:dyDescent="0.3">
      <c r="A788" s="18" t="s">
        <v>435</v>
      </c>
      <c r="B788" s="5" t="s">
        <v>14</v>
      </c>
      <c r="C788" s="5" t="s">
        <v>436</v>
      </c>
      <c r="D788" s="19">
        <v>141</v>
      </c>
      <c r="E788" s="5" t="s">
        <v>15</v>
      </c>
      <c r="F788" s="19">
        <v>92.25</v>
      </c>
      <c r="G788" s="19">
        <f t="shared" si="114"/>
        <v>96.86</v>
      </c>
      <c r="H788" s="20"/>
      <c r="I788" s="21">
        <f t="shared" si="115"/>
        <v>0</v>
      </c>
    </row>
    <row r="789" spans="1:9" s="35" customFormat="1" ht="1.05" customHeight="1" x14ac:dyDescent="0.3">
      <c r="A789" s="6"/>
      <c r="B789" s="6"/>
      <c r="C789" s="6"/>
      <c r="D789" s="6"/>
      <c r="E789" s="6"/>
      <c r="F789" s="6"/>
      <c r="G789" s="6"/>
      <c r="H789" s="22"/>
      <c r="I789" s="6"/>
    </row>
    <row r="790" spans="1:9" s="35" customFormat="1" x14ac:dyDescent="0.3">
      <c r="A790" s="8" t="s">
        <v>707</v>
      </c>
      <c r="B790" s="8" t="s">
        <v>10</v>
      </c>
      <c r="C790" s="8" t="s">
        <v>708</v>
      </c>
      <c r="D790" s="25">
        <v>1</v>
      </c>
      <c r="E790" s="8" t="s">
        <v>15</v>
      </c>
      <c r="F790" s="25"/>
      <c r="G790" s="25"/>
      <c r="H790" s="26"/>
      <c r="I790" s="25">
        <f>SUM(I791:I798)</f>
        <v>0</v>
      </c>
    </row>
    <row r="791" spans="1:9" s="35" customFormat="1" x14ac:dyDescent="0.3">
      <c r="A791" s="18" t="s">
        <v>709</v>
      </c>
      <c r="B791" s="5" t="s">
        <v>14</v>
      </c>
      <c r="C791" s="5" t="s">
        <v>710</v>
      </c>
      <c r="D791" s="19">
        <v>2</v>
      </c>
      <c r="E791" s="5" t="s">
        <v>15</v>
      </c>
      <c r="F791" s="19">
        <v>7913.11</v>
      </c>
      <c r="G791" s="19">
        <f>F791*1.05</f>
        <v>8308.77</v>
      </c>
      <c r="H791" s="20"/>
      <c r="I791" s="21">
        <f>D791*H791</f>
        <v>0</v>
      </c>
    </row>
    <row r="792" spans="1:9" s="35" customFormat="1" x14ac:dyDescent="0.3">
      <c r="A792" s="18" t="s">
        <v>711</v>
      </c>
      <c r="B792" s="5" t="s">
        <v>14</v>
      </c>
      <c r="C792" s="5" t="s">
        <v>712</v>
      </c>
      <c r="D792" s="19">
        <v>1</v>
      </c>
      <c r="E792" s="5" t="s">
        <v>15</v>
      </c>
      <c r="F792" s="19">
        <v>11617.85</v>
      </c>
      <c r="G792" s="19">
        <f t="shared" ref="G792:G798" si="116">F792*1.05</f>
        <v>12198.74</v>
      </c>
      <c r="H792" s="20"/>
      <c r="I792" s="21">
        <f t="shared" ref="I792:I798" si="117">D792*H792</f>
        <v>0</v>
      </c>
    </row>
    <row r="793" spans="1:9" s="35" customFormat="1" x14ac:dyDescent="0.3">
      <c r="A793" s="18" t="s">
        <v>459</v>
      </c>
      <c r="B793" s="5" t="s">
        <v>14</v>
      </c>
      <c r="C793" s="5" t="s">
        <v>460</v>
      </c>
      <c r="D793" s="19">
        <v>3</v>
      </c>
      <c r="E793" s="5" t="s">
        <v>15</v>
      </c>
      <c r="F793" s="19">
        <v>7751.92</v>
      </c>
      <c r="G793" s="19">
        <f t="shared" si="116"/>
        <v>8139.52</v>
      </c>
      <c r="H793" s="20"/>
      <c r="I793" s="21">
        <f t="shared" si="117"/>
        <v>0</v>
      </c>
    </row>
    <row r="794" spans="1:9" s="35" customFormat="1" ht="20.399999999999999" x14ac:dyDescent="0.3">
      <c r="A794" s="18" t="s">
        <v>621</v>
      </c>
      <c r="B794" s="5" t="s">
        <v>14</v>
      </c>
      <c r="C794" s="5" t="s">
        <v>622</v>
      </c>
      <c r="D794" s="19">
        <v>68</v>
      </c>
      <c r="E794" s="5" t="s">
        <v>15</v>
      </c>
      <c r="F794" s="19">
        <v>113.23</v>
      </c>
      <c r="G794" s="19">
        <f t="shared" si="116"/>
        <v>118.89</v>
      </c>
      <c r="H794" s="20"/>
      <c r="I794" s="21">
        <f t="shared" si="117"/>
        <v>0</v>
      </c>
    </row>
    <row r="795" spans="1:9" s="35" customFormat="1" x14ac:dyDescent="0.3">
      <c r="A795" s="18" t="s">
        <v>457</v>
      </c>
      <c r="B795" s="5" t="s">
        <v>14</v>
      </c>
      <c r="C795" s="5" t="s">
        <v>458</v>
      </c>
      <c r="D795" s="19">
        <v>116</v>
      </c>
      <c r="E795" s="5" t="s">
        <v>15</v>
      </c>
      <c r="F795" s="19">
        <v>85.34</v>
      </c>
      <c r="G795" s="19">
        <f t="shared" si="116"/>
        <v>89.61</v>
      </c>
      <c r="H795" s="20"/>
      <c r="I795" s="21">
        <f t="shared" si="117"/>
        <v>0</v>
      </c>
    </row>
    <row r="796" spans="1:9" s="35" customFormat="1" x14ac:dyDescent="0.3">
      <c r="A796" s="18" t="s">
        <v>461</v>
      </c>
      <c r="B796" s="5" t="s">
        <v>14</v>
      </c>
      <c r="C796" s="5" t="s">
        <v>462</v>
      </c>
      <c r="D796" s="19">
        <v>3</v>
      </c>
      <c r="E796" s="5" t="s">
        <v>15</v>
      </c>
      <c r="F796" s="19">
        <v>180.64</v>
      </c>
      <c r="G796" s="19">
        <f t="shared" si="116"/>
        <v>189.67</v>
      </c>
      <c r="H796" s="20"/>
      <c r="I796" s="21">
        <f t="shared" si="117"/>
        <v>0</v>
      </c>
    </row>
    <row r="797" spans="1:9" s="35" customFormat="1" x14ac:dyDescent="0.3">
      <c r="A797" s="18" t="s">
        <v>463</v>
      </c>
      <c r="B797" s="5" t="s">
        <v>14</v>
      </c>
      <c r="C797" s="5" t="s">
        <v>464</v>
      </c>
      <c r="D797" s="19">
        <v>3</v>
      </c>
      <c r="E797" s="5" t="s">
        <v>15</v>
      </c>
      <c r="F797" s="19">
        <v>1348.16</v>
      </c>
      <c r="G797" s="19">
        <f t="shared" si="116"/>
        <v>1415.57</v>
      </c>
      <c r="H797" s="20"/>
      <c r="I797" s="21">
        <f t="shared" si="117"/>
        <v>0</v>
      </c>
    </row>
    <row r="798" spans="1:9" s="35" customFormat="1" x14ac:dyDescent="0.3">
      <c r="A798" s="18" t="s">
        <v>465</v>
      </c>
      <c r="B798" s="5" t="s">
        <v>14</v>
      </c>
      <c r="C798" s="5" t="s">
        <v>466</v>
      </c>
      <c r="D798" s="19">
        <v>3750</v>
      </c>
      <c r="E798" s="5" t="s">
        <v>28</v>
      </c>
      <c r="F798" s="19">
        <v>10.84</v>
      </c>
      <c r="G798" s="19">
        <f t="shared" si="116"/>
        <v>11.38</v>
      </c>
      <c r="H798" s="20"/>
      <c r="I798" s="21">
        <f t="shared" si="117"/>
        <v>0</v>
      </c>
    </row>
    <row r="799" spans="1:9" s="35" customFormat="1" ht="1.05" customHeight="1" x14ac:dyDescent="0.3">
      <c r="A799" s="6"/>
      <c r="B799" s="6"/>
      <c r="C799" s="6"/>
      <c r="D799" s="6"/>
      <c r="E799" s="6"/>
      <c r="F799" s="6"/>
      <c r="G799" s="6"/>
      <c r="H799" s="22"/>
      <c r="I799" s="6"/>
    </row>
    <row r="800" spans="1:9" s="35" customFormat="1" ht="20.399999999999999" x14ac:dyDescent="0.3">
      <c r="A800" s="8" t="s">
        <v>713</v>
      </c>
      <c r="B800" s="8" t="s">
        <v>10</v>
      </c>
      <c r="C800" s="8" t="s">
        <v>474</v>
      </c>
      <c r="D800" s="25">
        <v>1</v>
      </c>
      <c r="E800" s="8" t="s">
        <v>11</v>
      </c>
      <c r="F800" s="25"/>
      <c r="G800" s="25"/>
      <c r="H800" s="26"/>
      <c r="I800" s="25">
        <f>SUM(I801:I803)</f>
        <v>0</v>
      </c>
    </row>
    <row r="801" spans="1:9" s="35" customFormat="1" ht="20.399999999999999" x14ac:dyDescent="0.3">
      <c r="A801" s="18" t="s">
        <v>475</v>
      </c>
      <c r="B801" s="5" t="s">
        <v>14</v>
      </c>
      <c r="C801" s="5" t="s">
        <v>476</v>
      </c>
      <c r="D801" s="19">
        <v>1</v>
      </c>
      <c r="E801" s="5" t="s">
        <v>15</v>
      </c>
      <c r="F801" s="19">
        <v>1221.1199999999999</v>
      </c>
      <c r="G801" s="19">
        <f>F801*1.05</f>
        <v>1282.18</v>
      </c>
      <c r="H801" s="20"/>
      <c r="I801" s="21">
        <f>D801*H801</f>
        <v>0</v>
      </c>
    </row>
    <row r="802" spans="1:9" s="35" customFormat="1" ht="20.399999999999999" x14ac:dyDescent="0.3">
      <c r="A802" s="18" t="s">
        <v>46</v>
      </c>
      <c r="B802" s="5" t="s">
        <v>14</v>
      </c>
      <c r="C802" s="5" t="s">
        <v>47</v>
      </c>
      <c r="D802" s="19">
        <v>10</v>
      </c>
      <c r="E802" s="5" t="s">
        <v>36</v>
      </c>
      <c r="F802" s="19">
        <v>26.38</v>
      </c>
      <c r="G802" s="19">
        <f t="shared" ref="G802:G803" si="118">F802*1.05</f>
        <v>27.7</v>
      </c>
      <c r="H802" s="20"/>
      <c r="I802" s="21">
        <f t="shared" ref="I802:I803" si="119">D802*H802</f>
        <v>0</v>
      </c>
    </row>
    <row r="803" spans="1:9" s="35" customFormat="1" x14ac:dyDescent="0.3">
      <c r="A803" s="18" t="s">
        <v>50</v>
      </c>
      <c r="B803" s="5" t="s">
        <v>14</v>
      </c>
      <c r="C803" s="5" t="s">
        <v>51</v>
      </c>
      <c r="D803" s="19">
        <v>10</v>
      </c>
      <c r="E803" s="5" t="s">
        <v>36</v>
      </c>
      <c r="F803" s="19">
        <v>13.23</v>
      </c>
      <c r="G803" s="19">
        <f t="shared" si="118"/>
        <v>13.89</v>
      </c>
      <c r="H803" s="20"/>
      <c r="I803" s="21">
        <f t="shared" si="119"/>
        <v>0</v>
      </c>
    </row>
    <row r="804" spans="1:9" s="35" customFormat="1" ht="1.05" customHeight="1" x14ac:dyDescent="0.3">
      <c r="A804" s="6"/>
      <c r="B804" s="6"/>
      <c r="C804" s="6"/>
      <c r="D804" s="6"/>
      <c r="E804" s="6"/>
      <c r="F804" s="6"/>
      <c r="G804" s="6"/>
      <c r="H804" s="22"/>
      <c r="I804" s="6"/>
    </row>
    <row r="805" spans="1:9" s="35" customFormat="1" x14ac:dyDescent="0.3">
      <c r="A805" s="8" t="s">
        <v>714</v>
      </c>
      <c r="B805" s="8" t="s">
        <v>10</v>
      </c>
      <c r="C805" s="8" t="s">
        <v>129</v>
      </c>
      <c r="D805" s="25">
        <v>1</v>
      </c>
      <c r="E805" s="8" t="s">
        <v>11</v>
      </c>
      <c r="F805" s="25"/>
      <c r="G805" s="25"/>
      <c r="H805" s="26"/>
      <c r="I805" s="25">
        <f>SUM(I806:I807)</f>
        <v>0</v>
      </c>
    </row>
    <row r="806" spans="1:9" s="35" customFormat="1" ht="20.399999999999999" x14ac:dyDescent="0.3">
      <c r="A806" s="18" t="s">
        <v>132</v>
      </c>
      <c r="B806" s="5" t="s">
        <v>14</v>
      </c>
      <c r="C806" s="5" t="s">
        <v>133</v>
      </c>
      <c r="D806" s="19">
        <v>1</v>
      </c>
      <c r="E806" s="5" t="s">
        <v>15</v>
      </c>
      <c r="F806" s="19">
        <v>2352</v>
      </c>
      <c r="G806" s="19">
        <f>F806*1.05</f>
        <v>2469.6</v>
      </c>
      <c r="H806" s="20"/>
      <c r="I806" s="21">
        <f>D806*H806</f>
        <v>0</v>
      </c>
    </row>
    <row r="807" spans="1:9" s="35" customFormat="1" ht="20.399999999999999" x14ac:dyDescent="0.3">
      <c r="A807" s="18" t="s">
        <v>134</v>
      </c>
      <c r="B807" s="5" t="s">
        <v>14</v>
      </c>
      <c r="C807" s="5" t="s">
        <v>135</v>
      </c>
      <c r="D807" s="19">
        <v>1</v>
      </c>
      <c r="E807" s="5" t="s">
        <v>15</v>
      </c>
      <c r="F807" s="19">
        <v>398.4</v>
      </c>
      <c r="G807" s="19">
        <f>F807*1.05</f>
        <v>418.32</v>
      </c>
      <c r="H807" s="20"/>
      <c r="I807" s="21">
        <f>D807*H807</f>
        <v>0</v>
      </c>
    </row>
    <row r="808" spans="1:9" s="35" customFormat="1" ht="1.05" customHeight="1" x14ac:dyDescent="0.3">
      <c r="A808" s="6"/>
      <c r="B808" s="6"/>
      <c r="C808" s="6"/>
      <c r="D808" s="6"/>
      <c r="E808" s="6"/>
      <c r="F808" s="6"/>
      <c r="G808" s="6"/>
      <c r="H808" s="22"/>
      <c r="I808" s="6"/>
    </row>
    <row r="809" spans="1:9" s="35" customFormat="1" x14ac:dyDescent="0.3">
      <c r="A809" s="8" t="s">
        <v>715</v>
      </c>
      <c r="B809" s="8" t="s">
        <v>10</v>
      </c>
      <c r="C809" s="8" t="s">
        <v>137</v>
      </c>
      <c r="D809" s="25">
        <v>1</v>
      </c>
      <c r="E809" s="8" t="s">
        <v>11</v>
      </c>
      <c r="F809" s="25"/>
      <c r="G809" s="25"/>
      <c r="H809" s="26"/>
      <c r="I809" s="25">
        <f>SUM(I810:I811)</f>
        <v>0</v>
      </c>
    </row>
    <row r="810" spans="1:9" s="35" customFormat="1" x14ac:dyDescent="0.3">
      <c r="A810" s="18" t="s">
        <v>138</v>
      </c>
      <c r="B810" s="5" t="s">
        <v>14</v>
      </c>
      <c r="C810" s="5" t="s">
        <v>139</v>
      </c>
      <c r="D810" s="19">
        <v>1</v>
      </c>
      <c r="E810" s="5" t="s">
        <v>15</v>
      </c>
      <c r="F810" s="19">
        <v>3697.9</v>
      </c>
      <c r="G810" s="19">
        <f>F810*1.05</f>
        <v>3882.8</v>
      </c>
      <c r="H810" s="20"/>
      <c r="I810" s="21">
        <f>D810*H810</f>
        <v>0</v>
      </c>
    </row>
    <row r="811" spans="1:9" s="35" customFormat="1" ht="30.6" x14ac:dyDescent="0.3">
      <c r="A811" s="18" t="s">
        <v>479</v>
      </c>
      <c r="B811" s="5" t="s">
        <v>14</v>
      </c>
      <c r="C811" s="5" t="s">
        <v>480</v>
      </c>
      <c r="D811" s="19">
        <v>1</v>
      </c>
      <c r="E811" s="5" t="s">
        <v>15</v>
      </c>
      <c r="F811" s="19">
        <v>3697.82</v>
      </c>
      <c r="G811" s="19">
        <f>F811*1.05</f>
        <v>3882.71</v>
      </c>
      <c r="H811" s="20"/>
      <c r="I811" s="21">
        <f>D811*H811</f>
        <v>0</v>
      </c>
    </row>
    <row r="812" spans="1:9" s="35" customFormat="1" ht="1.05" customHeight="1" x14ac:dyDescent="0.3">
      <c r="A812" s="6"/>
      <c r="B812" s="6"/>
      <c r="C812" s="6"/>
      <c r="D812" s="6"/>
      <c r="E812" s="6"/>
      <c r="F812" s="6"/>
      <c r="G812" s="6"/>
      <c r="H812" s="22"/>
      <c r="I812" s="6"/>
    </row>
    <row r="813" spans="1:9" s="35" customFormat="1" ht="20.399999999999999" x14ac:dyDescent="0.3">
      <c r="A813" s="7" t="s">
        <v>716</v>
      </c>
      <c r="B813" s="7" t="s">
        <v>10</v>
      </c>
      <c r="C813" s="7" t="s">
        <v>717</v>
      </c>
      <c r="D813" s="23">
        <v>1</v>
      </c>
      <c r="E813" s="7" t="s">
        <v>11</v>
      </c>
      <c r="F813" s="23"/>
      <c r="G813" s="23"/>
      <c r="H813" s="24"/>
      <c r="I813" s="23">
        <f>SUM(I814,I823,I850,I857,I885,I896,I904,I923,I935,I938,I943,I947)</f>
        <v>0</v>
      </c>
    </row>
    <row r="814" spans="1:9" s="35" customFormat="1" x14ac:dyDescent="0.3">
      <c r="A814" s="8" t="s">
        <v>718</v>
      </c>
      <c r="B814" s="8" t="s">
        <v>10</v>
      </c>
      <c r="C814" s="8" t="s">
        <v>24</v>
      </c>
      <c r="D814" s="25">
        <v>1</v>
      </c>
      <c r="E814" s="8" t="s">
        <v>11</v>
      </c>
      <c r="F814" s="25"/>
      <c r="G814" s="25"/>
      <c r="H814" s="26"/>
      <c r="I814" s="25">
        <f>SUM(I815:I821)</f>
        <v>0</v>
      </c>
    </row>
    <row r="815" spans="1:9" s="35" customFormat="1" x14ac:dyDescent="0.3">
      <c r="A815" s="18" t="s">
        <v>220</v>
      </c>
      <c r="B815" s="5" t="s">
        <v>14</v>
      </c>
      <c r="C815" s="5" t="s">
        <v>221</v>
      </c>
      <c r="D815" s="19">
        <v>27</v>
      </c>
      <c r="E815" s="5" t="s">
        <v>15</v>
      </c>
      <c r="F815" s="19">
        <v>262.35000000000002</v>
      </c>
      <c r="G815" s="19">
        <f>F815*1.05</f>
        <v>275.47000000000003</v>
      </c>
      <c r="H815" s="20"/>
      <c r="I815" s="21">
        <f>D815*H815</f>
        <v>0</v>
      </c>
    </row>
    <row r="816" spans="1:9" s="35" customFormat="1" x14ac:dyDescent="0.3">
      <c r="A816" s="18" t="s">
        <v>222</v>
      </c>
      <c r="B816" s="5" t="s">
        <v>14</v>
      </c>
      <c r="C816" s="5" t="s">
        <v>223</v>
      </c>
      <c r="D816" s="19">
        <v>105</v>
      </c>
      <c r="E816" s="5" t="s">
        <v>15</v>
      </c>
      <c r="F816" s="19">
        <v>10.5</v>
      </c>
      <c r="G816" s="19">
        <f t="shared" ref="G816:G821" si="120">F816*1.05</f>
        <v>11.03</v>
      </c>
      <c r="H816" s="20"/>
      <c r="I816" s="21">
        <f t="shared" ref="I816:I821" si="121">D816*H816</f>
        <v>0</v>
      </c>
    </row>
    <row r="817" spans="1:9" s="35" customFormat="1" x14ac:dyDescent="0.3">
      <c r="A817" s="18" t="s">
        <v>224</v>
      </c>
      <c r="B817" s="5" t="s">
        <v>14</v>
      </c>
      <c r="C817" s="5" t="s">
        <v>225</v>
      </c>
      <c r="D817" s="19">
        <v>4731</v>
      </c>
      <c r="E817" s="5" t="s">
        <v>28</v>
      </c>
      <c r="F817" s="19">
        <v>3.24</v>
      </c>
      <c r="G817" s="19">
        <f t="shared" si="120"/>
        <v>3.4</v>
      </c>
      <c r="H817" s="20"/>
      <c r="I817" s="21">
        <f t="shared" si="121"/>
        <v>0</v>
      </c>
    </row>
    <row r="818" spans="1:9" s="35" customFormat="1" x14ac:dyDescent="0.3">
      <c r="A818" s="18" t="s">
        <v>226</v>
      </c>
      <c r="B818" s="5" t="s">
        <v>14</v>
      </c>
      <c r="C818" s="5" t="s">
        <v>227</v>
      </c>
      <c r="D818" s="19">
        <v>450</v>
      </c>
      <c r="E818" s="5" t="s">
        <v>28</v>
      </c>
      <c r="F818" s="19">
        <v>26.24</v>
      </c>
      <c r="G818" s="19">
        <f t="shared" si="120"/>
        <v>27.55</v>
      </c>
      <c r="H818" s="20"/>
      <c r="I818" s="21">
        <f t="shared" si="121"/>
        <v>0</v>
      </c>
    </row>
    <row r="819" spans="1:9" s="35" customFormat="1" ht="20.399999999999999" x14ac:dyDescent="0.3">
      <c r="A819" s="18" t="s">
        <v>228</v>
      </c>
      <c r="B819" s="5" t="s">
        <v>14</v>
      </c>
      <c r="C819" s="5" t="s">
        <v>229</v>
      </c>
      <c r="D819" s="19">
        <v>24652</v>
      </c>
      <c r="E819" s="5" t="s">
        <v>28</v>
      </c>
      <c r="F819" s="19">
        <v>2.63</v>
      </c>
      <c r="G819" s="19">
        <f t="shared" si="120"/>
        <v>2.76</v>
      </c>
      <c r="H819" s="20"/>
      <c r="I819" s="21">
        <f t="shared" si="121"/>
        <v>0</v>
      </c>
    </row>
    <row r="820" spans="1:9" s="35" customFormat="1" x14ac:dyDescent="0.3">
      <c r="A820" s="18" t="s">
        <v>230</v>
      </c>
      <c r="B820" s="5" t="s">
        <v>14</v>
      </c>
      <c r="C820" s="5" t="s">
        <v>231</v>
      </c>
      <c r="D820" s="19">
        <v>2169</v>
      </c>
      <c r="E820" s="5" t="s">
        <v>15</v>
      </c>
      <c r="F820" s="19">
        <v>19.420000000000002</v>
      </c>
      <c r="G820" s="19">
        <f t="shared" si="120"/>
        <v>20.39</v>
      </c>
      <c r="H820" s="20"/>
      <c r="I820" s="21">
        <f t="shared" si="121"/>
        <v>0</v>
      </c>
    </row>
    <row r="821" spans="1:9" s="35" customFormat="1" x14ac:dyDescent="0.3">
      <c r="A821" s="18" t="s">
        <v>635</v>
      </c>
      <c r="B821" s="5" t="s">
        <v>14</v>
      </c>
      <c r="C821" s="5" t="s">
        <v>636</v>
      </c>
      <c r="D821" s="19">
        <v>215</v>
      </c>
      <c r="E821" s="5" t="s">
        <v>15</v>
      </c>
      <c r="F821" s="19">
        <v>10.5</v>
      </c>
      <c r="G821" s="19">
        <f t="shared" si="120"/>
        <v>11.03</v>
      </c>
      <c r="H821" s="20"/>
      <c r="I821" s="21">
        <f t="shared" si="121"/>
        <v>0</v>
      </c>
    </row>
    <row r="822" spans="1:9" s="35" customFormat="1" ht="1.05" customHeight="1" x14ac:dyDescent="0.3">
      <c r="A822" s="6"/>
      <c r="B822" s="6"/>
      <c r="C822" s="6"/>
      <c r="D822" s="6"/>
      <c r="E822" s="6"/>
      <c r="F822" s="6"/>
      <c r="G822" s="6"/>
      <c r="H822" s="22"/>
      <c r="I822" s="6"/>
    </row>
    <row r="823" spans="1:9" s="35" customFormat="1" x14ac:dyDescent="0.3">
      <c r="A823" s="8" t="s">
        <v>719</v>
      </c>
      <c r="B823" s="8" t="s">
        <v>10</v>
      </c>
      <c r="C823" s="8" t="s">
        <v>233</v>
      </c>
      <c r="D823" s="25">
        <v>1</v>
      </c>
      <c r="E823" s="8" t="s">
        <v>11</v>
      </c>
      <c r="F823" s="25"/>
      <c r="G823" s="25"/>
      <c r="H823" s="26"/>
      <c r="I823" s="25">
        <f>SUM(I824:I848)</f>
        <v>0</v>
      </c>
    </row>
    <row r="824" spans="1:9" s="35" customFormat="1" x14ac:dyDescent="0.3">
      <c r="A824" s="18" t="s">
        <v>720</v>
      </c>
      <c r="B824" s="5" t="s">
        <v>14</v>
      </c>
      <c r="C824" s="5" t="s">
        <v>721</v>
      </c>
      <c r="D824" s="19">
        <v>1</v>
      </c>
      <c r="E824" s="5" t="s">
        <v>15</v>
      </c>
      <c r="F824" s="19">
        <v>325806.67</v>
      </c>
      <c r="G824" s="19">
        <f>F824*1.05</f>
        <v>342097</v>
      </c>
      <c r="H824" s="20"/>
      <c r="I824" s="21">
        <f>D824*H824</f>
        <v>0</v>
      </c>
    </row>
    <row r="825" spans="1:9" s="35" customFormat="1" x14ac:dyDescent="0.3">
      <c r="A825" s="18" t="s">
        <v>722</v>
      </c>
      <c r="B825" s="5" t="s">
        <v>14</v>
      </c>
      <c r="C825" s="5" t="s">
        <v>723</v>
      </c>
      <c r="D825" s="19">
        <v>1</v>
      </c>
      <c r="E825" s="5" t="s">
        <v>15</v>
      </c>
      <c r="F825" s="19">
        <v>21586.85</v>
      </c>
      <c r="G825" s="19">
        <f t="shared" ref="G825:G848" si="122">F825*1.05</f>
        <v>22666.19</v>
      </c>
      <c r="H825" s="20"/>
      <c r="I825" s="21">
        <f t="shared" ref="I825:I848" si="123">D825*H825</f>
        <v>0</v>
      </c>
    </row>
    <row r="826" spans="1:9" s="35" customFormat="1" x14ac:dyDescent="0.3">
      <c r="A826" s="18" t="s">
        <v>724</v>
      </c>
      <c r="B826" s="5" t="s">
        <v>14</v>
      </c>
      <c r="C826" s="5" t="s">
        <v>725</v>
      </c>
      <c r="D826" s="19">
        <v>1</v>
      </c>
      <c r="E826" s="5" t="s">
        <v>15</v>
      </c>
      <c r="F826" s="19">
        <v>30405.67</v>
      </c>
      <c r="G826" s="19">
        <f t="shared" si="122"/>
        <v>31925.95</v>
      </c>
      <c r="H826" s="20"/>
      <c r="I826" s="21">
        <f t="shared" si="123"/>
        <v>0</v>
      </c>
    </row>
    <row r="827" spans="1:9" s="35" customFormat="1" x14ac:dyDescent="0.3">
      <c r="A827" s="18" t="s">
        <v>726</v>
      </c>
      <c r="B827" s="5" t="s">
        <v>14</v>
      </c>
      <c r="C827" s="5" t="s">
        <v>727</v>
      </c>
      <c r="D827" s="19">
        <v>1</v>
      </c>
      <c r="E827" s="5" t="s">
        <v>15</v>
      </c>
      <c r="F827" s="19">
        <v>12775.03</v>
      </c>
      <c r="G827" s="19">
        <f t="shared" si="122"/>
        <v>13413.78</v>
      </c>
      <c r="H827" s="20"/>
      <c r="I827" s="21">
        <f t="shared" si="123"/>
        <v>0</v>
      </c>
    </row>
    <row r="828" spans="1:9" s="35" customFormat="1" x14ac:dyDescent="0.3">
      <c r="A828" s="18" t="s">
        <v>728</v>
      </c>
      <c r="B828" s="5" t="s">
        <v>14</v>
      </c>
      <c r="C828" s="5" t="s">
        <v>729</v>
      </c>
      <c r="D828" s="19">
        <v>1</v>
      </c>
      <c r="E828" s="5" t="s">
        <v>15</v>
      </c>
      <c r="F828" s="19">
        <v>9013.56</v>
      </c>
      <c r="G828" s="19">
        <f t="shared" si="122"/>
        <v>9464.24</v>
      </c>
      <c r="H828" s="20"/>
      <c r="I828" s="21">
        <f t="shared" si="123"/>
        <v>0</v>
      </c>
    </row>
    <row r="829" spans="1:9" s="35" customFormat="1" x14ac:dyDescent="0.3">
      <c r="A829" s="18" t="s">
        <v>730</v>
      </c>
      <c r="B829" s="5" t="s">
        <v>14</v>
      </c>
      <c r="C829" s="5" t="s">
        <v>731</v>
      </c>
      <c r="D829" s="19">
        <v>1</v>
      </c>
      <c r="E829" s="5" t="s">
        <v>15</v>
      </c>
      <c r="F829" s="19">
        <v>42152.57</v>
      </c>
      <c r="G829" s="19">
        <f t="shared" si="122"/>
        <v>44260.2</v>
      </c>
      <c r="H829" s="20"/>
      <c r="I829" s="21">
        <f t="shared" si="123"/>
        <v>0</v>
      </c>
    </row>
    <row r="830" spans="1:9" s="35" customFormat="1" x14ac:dyDescent="0.3">
      <c r="A830" s="18" t="s">
        <v>732</v>
      </c>
      <c r="B830" s="5" t="s">
        <v>14</v>
      </c>
      <c r="C830" s="5" t="s">
        <v>733</v>
      </c>
      <c r="D830" s="19">
        <v>1</v>
      </c>
      <c r="E830" s="5" t="s">
        <v>15</v>
      </c>
      <c r="F830" s="19">
        <v>50365.94</v>
      </c>
      <c r="G830" s="19">
        <f t="shared" si="122"/>
        <v>52884.24</v>
      </c>
      <c r="H830" s="20"/>
      <c r="I830" s="21">
        <f t="shared" si="123"/>
        <v>0</v>
      </c>
    </row>
    <row r="831" spans="1:9" s="35" customFormat="1" x14ac:dyDescent="0.3">
      <c r="A831" s="18" t="s">
        <v>734</v>
      </c>
      <c r="B831" s="5" t="s">
        <v>14</v>
      </c>
      <c r="C831" s="5" t="s">
        <v>735</v>
      </c>
      <c r="D831" s="19">
        <v>1</v>
      </c>
      <c r="E831" s="5" t="s">
        <v>15</v>
      </c>
      <c r="F831" s="19">
        <v>15738.29</v>
      </c>
      <c r="G831" s="19">
        <f t="shared" si="122"/>
        <v>16525.2</v>
      </c>
      <c r="H831" s="20"/>
      <c r="I831" s="21">
        <f t="shared" si="123"/>
        <v>0</v>
      </c>
    </row>
    <row r="832" spans="1:9" s="35" customFormat="1" x14ac:dyDescent="0.3">
      <c r="A832" s="18" t="s">
        <v>736</v>
      </c>
      <c r="B832" s="5" t="s">
        <v>14</v>
      </c>
      <c r="C832" s="5" t="s">
        <v>737</v>
      </c>
      <c r="D832" s="19">
        <v>1</v>
      </c>
      <c r="E832" s="5" t="s">
        <v>15</v>
      </c>
      <c r="F832" s="19">
        <v>11796.88</v>
      </c>
      <c r="G832" s="19">
        <f t="shared" si="122"/>
        <v>12386.72</v>
      </c>
      <c r="H832" s="20"/>
      <c r="I832" s="21">
        <f t="shared" si="123"/>
        <v>0</v>
      </c>
    </row>
    <row r="833" spans="1:9" s="35" customFormat="1" x14ac:dyDescent="0.3">
      <c r="A833" s="18" t="s">
        <v>738</v>
      </c>
      <c r="B833" s="5" t="s">
        <v>14</v>
      </c>
      <c r="C833" s="5" t="s">
        <v>739</v>
      </c>
      <c r="D833" s="19">
        <v>1</v>
      </c>
      <c r="E833" s="5" t="s">
        <v>15</v>
      </c>
      <c r="F833" s="19">
        <v>19930.04</v>
      </c>
      <c r="G833" s="19">
        <f t="shared" si="122"/>
        <v>20926.54</v>
      </c>
      <c r="H833" s="20"/>
      <c r="I833" s="21">
        <f t="shared" si="123"/>
        <v>0</v>
      </c>
    </row>
    <row r="834" spans="1:9" s="35" customFormat="1" x14ac:dyDescent="0.3">
      <c r="A834" s="18" t="s">
        <v>740</v>
      </c>
      <c r="B834" s="5" t="s">
        <v>14</v>
      </c>
      <c r="C834" s="5" t="s">
        <v>741</v>
      </c>
      <c r="D834" s="19">
        <v>1</v>
      </c>
      <c r="E834" s="5" t="s">
        <v>15</v>
      </c>
      <c r="F834" s="19">
        <v>8372.94</v>
      </c>
      <c r="G834" s="19">
        <f t="shared" si="122"/>
        <v>8791.59</v>
      </c>
      <c r="H834" s="20"/>
      <c r="I834" s="21">
        <f t="shared" si="123"/>
        <v>0</v>
      </c>
    </row>
    <row r="835" spans="1:9" s="35" customFormat="1" x14ac:dyDescent="0.3">
      <c r="A835" s="18" t="s">
        <v>742</v>
      </c>
      <c r="B835" s="5" t="s">
        <v>14</v>
      </c>
      <c r="C835" s="5" t="s">
        <v>743</v>
      </c>
      <c r="D835" s="19">
        <v>1</v>
      </c>
      <c r="E835" s="5" t="s">
        <v>15</v>
      </c>
      <c r="F835" s="19">
        <v>19684.86</v>
      </c>
      <c r="G835" s="19">
        <f t="shared" si="122"/>
        <v>20669.099999999999</v>
      </c>
      <c r="H835" s="20"/>
      <c r="I835" s="21">
        <f t="shared" si="123"/>
        <v>0</v>
      </c>
    </row>
    <row r="836" spans="1:9" s="35" customFormat="1" x14ac:dyDescent="0.3">
      <c r="A836" s="18" t="s">
        <v>744</v>
      </c>
      <c r="B836" s="5" t="s">
        <v>14</v>
      </c>
      <c r="C836" s="5" t="s">
        <v>745</v>
      </c>
      <c r="D836" s="19">
        <v>1</v>
      </c>
      <c r="E836" s="5" t="s">
        <v>15</v>
      </c>
      <c r="F836" s="19">
        <v>33441.519999999997</v>
      </c>
      <c r="G836" s="19">
        <f t="shared" si="122"/>
        <v>35113.599999999999</v>
      </c>
      <c r="H836" s="20"/>
      <c r="I836" s="21">
        <f t="shared" si="123"/>
        <v>0</v>
      </c>
    </row>
    <row r="837" spans="1:9" s="35" customFormat="1" x14ac:dyDescent="0.3">
      <c r="A837" s="18" t="s">
        <v>746</v>
      </c>
      <c r="B837" s="5" t="s">
        <v>14</v>
      </c>
      <c r="C837" s="5" t="s">
        <v>747</v>
      </c>
      <c r="D837" s="19">
        <v>1</v>
      </c>
      <c r="E837" s="5" t="s">
        <v>15</v>
      </c>
      <c r="F837" s="19">
        <v>5191.16</v>
      </c>
      <c r="G837" s="19">
        <f t="shared" si="122"/>
        <v>5450.72</v>
      </c>
      <c r="H837" s="20"/>
      <c r="I837" s="21">
        <f t="shared" si="123"/>
        <v>0</v>
      </c>
    </row>
    <row r="838" spans="1:9" s="35" customFormat="1" x14ac:dyDescent="0.3">
      <c r="A838" s="18" t="s">
        <v>748</v>
      </c>
      <c r="B838" s="5" t="s">
        <v>14</v>
      </c>
      <c r="C838" s="5" t="s">
        <v>749</v>
      </c>
      <c r="D838" s="19">
        <v>1</v>
      </c>
      <c r="E838" s="5" t="s">
        <v>15</v>
      </c>
      <c r="F838" s="19">
        <v>3363.75</v>
      </c>
      <c r="G838" s="19">
        <f t="shared" si="122"/>
        <v>3531.94</v>
      </c>
      <c r="H838" s="20"/>
      <c r="I838" s="21">
        <f t="shared" si="123"/>
        <v>0</v>
      </c>
    </row>
    <row r="839" spans="1:9" s="35" customFormat="1" x14ac:dyDescent="0.3">
      <c r="A839" s="18" t="s">
        <v>750</v>
      </c>
      <c r="B839" s="5" t="s">
        <v>14</v>
      </c>
      <c r="C839" s="5" t="s">
        <v>751</v>
      </c>
      <c r="D839" s="19">
        <v>1</v>
      </c>
      <c r="E839" s="5" t="s">
        <v>15</v>
      </c>
      <c r="F839" s="19">
        <v>2613.19</v>
      </c>
      <c r="G839" s="19">
        <f t="shared" si="122"/>
        <v>2743.85</v>
      </c>
      <c r="H839" s="20"/>
      <c r="I839" s="21">
        <f t="shared" si="123"/>
        <v>0</v>
      </c>
    </row>
    <row r="840" spans="1:9" s="35" customFormat="1" ht="20.399999999999999" x14ac:dyDescent="0.3">
      <c r="A840" s="18" t="s">
        <v>752</v>
      </c>
      <c r="B840" s="5" t="s">
        <v>14</v>
      </c>
      <c r="C840" s="5" t="s">
        <v>753</v>
      </c>
      <c r="D840" s="19">
        <v>1</v>
      </c>
      <c r="E840" s="5" t="s">
        <v>15</v>
      </c>
      <c r="F840" s="19">
        <v>1996.94</v>
      </c>
      <c r="G840" s="19">
        <f t="shared" si="122"/>
        <v>2096.79</v>
      </c>
      <c r="H840" s="20"/>
      <c r="I840" s="21">
        <f t="shared" si="123"/>
        <v>0</v>
      </c>
    </row>
    <row r="841" spans="1:9" s="35" customFormat="1" ht="20.399999999999999" x14ac:dyDescent="0.3">
      <c r="A841" s="18" t="s">
        <v>754</v>
      </c>
      <c r="B841" s="5" t="s">
        <v>14</v>
      </c>
      <c r="C841" s="5" t="s">
        <v>755</v>
      </c>
      <c r="D841" s="19">
        <v>1</v>
      </c>
      <c r="E841" s="5" t="s">
        <v>15</v>
      </c>
      <c r="F841" s="19">
        <v>2130.79</v>
      </c>
      <c r="G841" s="19">
        <f t="shared" si="122"/>
        <v>2237.33</v>
      </c>
      <c r="H841" s="20"/>
      <c r="I841" s="21">
        <f t="shared" si="123"/>
        <v>0</v>
      </c>
    </row>
    <row r="842" spans="1:9" s="35" customFormat="1" x14ac:dyDescent="0.3">
      <c r="A842" s="18" t="s">
        <v>756</v>
      </c>
      <c r="B842" s="5" t="s">
        <v>14</v>
      </c>
      <c r="C842" s="5" t="s">
        <v>757</v>
      </c>
      <c r="D842" s="19">
        <v>1</v>
      </c>
      <c r="E842" s="5" t="s">
        <v>15</v>
      </c>
      <c r="F842" s="19">
        <v>2481.9699999999998</v>
      </c>
      <c r="G842" s="19">
        <f t="shared" si="122"/>
        <v>2606.0700000000002</v>
      </c>
      <c r="H842" s="20"/>
      <c r="I842" s="21">
        <f t="shared" si="123"/>
        <v>0</v>
      </c>
    </row>
    <row r="843" spans="1:9" s="35" customFormat="1" x14ac:dyDescent="0.3">
      <c r="A843" s="18" t="s">
        <v>758</v>
      </c>
      <c r="B843" s="5" t="s">
        <v>14</v>
      </c>
      <c r="C843" s="5" t="s">
        <v>759</v>
      </c>
      <c r="D843" s="19">
        <v>1</v>
      </c>
      <c r="E843" s="5" t="s">
        <v>15</v>
      </c>
      <c r="F843" s="19">
        <v>2320.37</v>
      </c>
      <c r="G843" s="19">
        <f t="shared" si="122"/>
        <v>2436.39</v>
      </c>
      <c r="H843" s="20"/>
      <c r="I843" s="21">
        <f t="shared" si="123"/>
        <v>0</v>
      </c>
    </row>
    <row r="844" spans="1:9" s="35" customFormat="1" ht="20.399999999999999" x14ac:dyDescent="0.3">
      <c r="A844" s="18" t="s">
        <v>760</v>
      </c>
      <c r="B844" s="5" t="s">
        <v>14</v>
      </c>
      <c r="C844" s="5" t="s">
        <v>761</v>
      </c>
      <c r="D844" s="19">
        <v>1</v>
      </c>
      <c r="E844" s="5" t="s">
        <v>15</v>
      </c>
      <c r="F844" s="19">
        <v>5271.53</v>
      </c>
      <c r="G844" s="19">
        <f t="shared" si="122"/>
        <v>5535.11</v>
      </c>
      <c r="H844" s="20"/>
      <c r="I844" s="21">
        <f t="shared" si="123"/>
        <v>0</v>
      </c>
    </row>
    <row r="845" spans="1:9" s="35" customFormat="1" ht="30.6" x14ac:dyDescent="0.3">
      <c r="A845" s="18" t="s">
        <v>762</v>
      </c>
      <c r="B845" s="5" t="s">
        <v>14</v>
      </c>
      <c r="C845" s="5" t="s">
        <v>763</v>
      </c>
      <c r="D845" s="19">
        <v>1</v>
      </c>
      <c r="E845" s="5" t="s">
        <v>15</v>
      </c>
      <c r="F845" s="19">
        <v>13837.2</v>
      </c>
      <c r="G845" s="19">
        <f t="shared" si="122"/>
        <v>14529.06</v>
      </c>
      <c r="H845" s="20"/>
      <c r="I845" s="21">
        <f t="shared" si="123"/>
        <v>0</v>
      </c>
    </row>
    <row r="846" spans="1:9" s="35" customFormat="1" ht="20.399999999999999" x14ac:dyDescent="0.3">
      <c r="A846" s="18" t="s">
        <v>764</v>
      </c>
      <c r="B846" s="5" t="s">
        <v>14</v>
      </c>
      <c r="C846" s="5" t="s">
        <v>765</v>
      </c>
      <c r="D846" s="19">
        <v>1</v>
      </c>
      <c r="E846" s="5" t="s">
        <v>15</v>
      </c>
      <c r="F846" s="19">
        <v>9643.02</v>
      </c>
      <c r="G846" s="19">
        <f t="shared" si="122"/>
        <v>10125.17</v>
      </c>
      <c r="H846" s="20"/>
      <c r="I846" s="21">
        <f t="shared" si="123"/>
        <v>0</v>
      </c>
    </row>
    <row r="847" spans="1:9" s="35" customFormat="1" ht="20.399999999999999" x14ac:dyDescent="0.3">
      <c r="A847" s="18" t="s">
        <v>766</v>
      </c>
      <c r="B847" s="5" t="s">
        <v>14</v>
      </c>
      <c r="C847" s="5" t="s">
        <v>767</v>
      </c>
      <c r="D847" s="19">
        <v>1</v>
      </c>
      <c r="E847" s="5" t="s">
        <v>15</v>
      </c>
      <c r="F847" s="19">
        <v>5451.45</v>
      </c>
      <c r="G847" s="19">
        <f t="shared" si="122"/>
        <v>5724.02</v>
      </c>
      <c r="H847" s="20"/>
      <c r="I847" s="21">
        <f t="shared" si="123"/>
        <v>0</v>
      </c>
    </row>
    <row r="848" spans="1:9" s="35" customFormat="1" ht="20.399999999999999" x14ac:dyDescent="0.3">
      <c r="A848" s="18" t="s">
        <v>300</v>
      </c>
      <c r="B848" s="5" t="s">
        <v>14</v>
      </c>
      <c r="C848" s="5" t="s">
        <v>301</v>
      </c>
      <c r="D848" s="19">
        <v>1</v>
      </c>
      <c r="E848" s="5" t="s">
        <v>15</v>
      </c>
      <c r="F848" s="19">
        <v>6475.86</v>
      </c>
      <c r="G848" s="19">
        <f t="shared" si="122"/>
        <v>6799.65</v>
      </c>
      <c r="H848" s="20"/>
      <c r="I848" s="21">
        <f t="shared" si="123"/>
        <v>0</v>
      </c>
    </row>
    <row r="849" spans="1:9" s="35" customFormat="1" ht="1.05" customHeight="1" x14ac:dyDescent="0.3">
      <c r="A849" s="6"/>
      <c r="B849" s="6"/>
      <c r="C849" s="6"/>
      <c r="D849" s="6"/>
      <c r="E849" s="6"/>
      <c r="F849" s="6"/>
      <c r="G849" s="6"/>
      <c r="H849" s="22"/>
      <c r="I849" s="6"/>
    </row>
    <row r="850" spans="1:9" s="35" customFormat="1" x14ac:dyDescent="0.3">
      <c r="A850" s="8" t="s">
        <v>768</v>
      </c>
      <c r="B850" s="8" t="s">
        <v>10</v>
      </c>
      <c r="C850" s="8" t="s">
        <v>769</v>
      </c>
      <c r="D850" s="25">
        <v>1</v>
      </c>
      <c r="E850" s="8" t="s">
        <v>11</v>
      </c>
      <c r="F850" s="25"/>
      <c r="G850" s="25"/>
      <c r="H850" s="26"/>
      <c r="I850" s="25">
        <f>SUM(I851:I855)</f>
        <v>0</v>
      </c>
    </row>
    <row r="851" spans="1:9" s="35" customFormat="1" ht="20.399999999999999" x14ac:dyDescent="0.3">
      <c r="A851" s="18" t="s">
        <v>304</v>
      </c>
      <c r="B851" s="5" t="s">
        <v>14</v>
      </c>
      <c r="C851" s="5" t="s">
        <v>305</v>
      </c>
      <c r="D851" s="19">
        <v>1</v>
      </c>
      <c r="E851" s="5" t="s">
        <v>15</v>
      </c>
      <c r="F851" s="19">
        <v>14977.82</v>
      </c>
      <c r="G851" s="19">
        <f>F851*1.05</f>
        <v>15726.71</v>
      </c>
      <c r="H851" s="20"/>
      <c r="I851" s="21">
        <f>D851*H851</f>
        <v>0</v>
      </c>
    </row>
    <row r="852" spans="1:9" s="35" customFormat="1" ht="20.399999999999999" x14ac:dyDescent="0.3">
      <c r="A852" s="18" t="s">
        <v>306</v>
      </c>
      <c r="B852" s="5" t="s">
        <v>14</v>
      </c>
      <c r="C852" s="5" t="s">
        <v>115</v>
      </c>
      <c r="D852" s="19">
        <v>1</v>
      </c>
      <c r="E852" s="5" t="s">
        <v>15</v>
      </c>
      <c r="F852" s="19">
        <v>2907</v>
      </c>
      <c r="G852" s="19">
        <f t="shared" ref="G852:G855" si="124">F852*1.05</f>
        <v>3052.35</v>
      </c>
      <c r="H852" s="20"/>
      <c r="I852" s="21">
        <f t="shared" ref="I852:I854" si="125">D852*H852</f>
        <v>0</v>
      </c>
    </row>
    <row r="853" spans="1:9" s="35" customFormat="1" ht="30.6" x14ac:dyDescent="0.3">
      <c r="A853" s="18" t="s">
        <v>307</v>
      </c>
      <c r="B853" s="5" t="s">
        <v>14</v>
      </c>
      <c r="C853" s="5" t="s">
        <v>308</v>
      </c>
      <c r="D853" s="19">
        <v>1</v>
      </c>
      <c r="E853" s="5" t="s">
        <v>15</v>
      </c>
      <c r="F853" s="19">
        <v>7103.05</v>
      </c>
      <c r="G853" s="19">
        <f t="shared" si="124"/>
        <v>7458.2</v>
      </c>
      <c r="H853" s="20"/>
      <c r="I853" s="21">
        <f t="shared" si="125"/>
        <v>0</v>
      </c>
    </row>
    <row r="854" spans="1:9" s="35" customFormat="1" x14ac:dyDescent="0.3">
      <c r="A854" s="18" t="s">
        <v>309</v>
      </c>
      <c r="B854" s="5" t="s">
        <v>14</v>
      </c>
      <c r="C854" s="5" t="s">
        <v>310</v>
      </c>
      <c r="D854" s="19">
        <v>1</v>
      </c>
      <c r="E854" s="5" t="s">
        <v>15</v>
      </c>
      <c r="F854" s="19">
        <v>8757.42</v>
      </c>
      <c r="G854" s="19">
        <f t="shared" si="124"/>
        <v>9195.2900000000009</v>
      </c>
      <c r="H854" s="20"/>
      <c r="I854" s="21">
        <f t="shared" si="125"/>
        <v>0</v>
      </c>
    </row>
    <row r="855" spans="1:9" s="35" customFormat="1" ht="20.399999999999999" x14ac:dyDescent="0.3">
      <c r="A855" s="18" t="s">
        <v>122</v>
      </c>
      <c r="B855" s="5" t="s">
        <v>14</v>
      </c>
      <c r="C855" s="5" t="s">
        <v>123</v>
      </c>
      <c r="D855" s="19">
        <v>100</v>
      </c>
      <c r="E855" s="5" t="s">
        <v>28</v>
      </c>
      <c r="F855" s="19">
        <v>1.81</v>
      </c>
      <c r="G855" s="19">
        <f t="shared" si="124"/>
        <v>1.9</v>
      </c>
      <c r="H855" s="20"/>
      <c r="I855" s="21">
        <f>D855*H855</f>
        <v>0</v>
      </c>
    </row>
    <row r="856" spans="1:9" s="35" customFormat="1" ht="1.05" customHeight="1" x14ac:dyDescent="0.3">
      <c r="A856" s="6"/>
      <c r="B856" s="6"/>
      <c r="C856" s="6"/>
      <c r="D856" s="6"/>
      <c r="E856" s="6"/>
      <c r="F856" s="6"/>
      <c r="G856" s="6"/>
      <c r="H856" s="22"/>
      <c r="I856" s="6"/>
    </row>
    <row r="857" spans="1:9" s="35" customFormat="1" x14ac:dyDescent="0.3">
      <c r="A857" s="8" t="s">
        <v>770</v>
      </c>
      <c r="B857" s="8" t="s">
        <v>10</v>
      </c>
      <c r="C857" s="8" t="s">
        <v>312</v>
      </c>
      <c r="D857" s="25">
        <v>1</v>
      </c>
      <c r="E857" s="8" t="s">
        <v>11</v>
      </c>
      <c r="F857" s="25"/>
      <c r="G857" s="25"/>
      <c r="H857" s="26"/>
      <c r="I857" s="25">
        <f>SUM(I858:I883)</f>
        <v>0</v>
      </c>
    </row>
    <row r="858" spans="1:9" s="35" customFormat="1" ht="20.399999999999999" x14ac:dyDescent="0.3">
      <c r="A858" s="18" t="s">
        <v>313</v>
      </c>
      <c r="B858" s="5" t="s">
        <v>14</v>
      </c>
      <c r="C858" s="5" t="s">
        <v>314</v>
      </c>
      <c r="D858" s="19">
        <v>301</v>
      </c>
      <c r="E858" s="5" t="s">
        <v>28</v>
      </c>
      <c r="F858" s="19">
        <v>239.97</v>
      </c>
      <c r="G858" s="19">
        <f>F858*1.05</f>
        <v>251.97</v>
      </c>
      <c r="H858" s="20"/>
      <c r="I858" s="21">
        <f>D858*H858</f>
        <v>0</v>
      </c>
    </row>
    <row r="859" spans="1:9" s="35" customFormat="1" ht="20.399999999999999" x14ac:dyDescent="0.3">
      <c r="A859" s="18" t="s">
        <v>315</v>
      </c>
      <c r="B859" s="5" t="s">
        <v>14</v>
      </c>
      <c r="C859" s="5" t="s">
        <v>316</v>
      </c>
      <c r="D859" s="19">
        <v>60</v>
      </c>
      <c r="E859" s="5" t="s">
        <v>28</v>
      </c>
      <c r="F859" s="19">
        <v>185.23</v>
      </c>
      <c r="G859" s="19">
        <f t="shared" ref="G859:G883" si="126">F859*1.05</f>
        <v>194.49</v>
      </c>
      <c r="H859" s="20"/>
      <c r="I859" s="21">
        <f t="shared" ref="I859:I883" si="127">D859*H859</f>
        <v>0</v>
      </c>
    </row>
    <row r="860" spans="1:9" s="35" customFormat="1" ht="20.399999999999999" x14ac:dyDescent="0.3">
      <c r="A860" s="18" t="s">
        <v>317</v>
      </c>
      <c r="B860" s="5" t="s">
        <v>14</v>
      </c>
      <c r="C860" s="5" t="s">
        <v>318</v>
      </c>
      <c r="D860" s="19">
        <v>1346</v>
      </c>
      <c r="E860" s="5" t="s">
        <v>28</v>
      </c>
      <c r="F860" s="19">
        <v>156.12</v>
      </c>
      <c r="G860" s="19">
        <f t="shared" si="126"/>
        <v>163.93</v>
      </c>
      <c r="H860" s="20"/>
      <c r="I860" s="21">
        <f t="shared" si="127"/>
        <v>0</v>
      </c>
    </row>
    <row r="861" spans="1:9" s="35" customFormat="1" ht="20.399999999999999" x14ac:dyDescent="0.3">
      <c r="A861" s="18" t="s">
        <v>319</v>
      </c>
      <c r="B861" s="5" t="s">
        <v>14</v>
      </c>
      <c r="C861" s="5" t="s">
        <v>320</v>
      </c>
      <c r="D861" s="19">
        <v>583</v>
      </c>
      <c r="E861" s="5" t="s">
        <v>28</v>
      </c>
      <c r="F861" s="19">
        <v>126.2</v>
      </c>
      <c r="G861" s="19">
        <f t="shared" si="126"/>
        <v>132.51</v>
      </c>
      <c r="H861" s="20"/>
      <c r="I861" s="21">
        <f t="shared" si="127"/>
        <v>0</v>
      </c>
    </row>
    <row r="862" spans="1:9" s="35" customFormat="1" ht="20.399999999999999" x14ac:dyDescent="0.3">
      <c r="A862" s="18" t="s">
        <v>321</v>
      </c>
      <c r="B862" s="5" t="s">
        <v>14</v>
      </c>
      <c r="C862" s="5" t="s">
        <v>322</v>
      </c>
      <c r="D862" s="19">
        <v>808</v>
      </c>
      <c r="E862" s="5" t="s">
        <v>28</v>
      </c>
      <c r="F862" s="19">
        <v>99.5</v>
      </c>
      <c r="G862" s="19">
        <f t="shared" si="126"/>
        <v>104.48</v>
      </c>
      <c r="H862" s="20"/>
      <c r="I862" s="21">
        <f t="shared" si="127"/>
        <v>0</v>
      </c>
    </row>
    <row r="863" spans="1:9" s="35" customFormat="1" ht="20.399999999999999" x14ac:dyDescent="0.3">
      <c r="A863" s="18" t="s">
        <v>323</v>
      </c>
      <c r="B863" s="5" t="s">
        <v>14</v>
      </c>
      <c r="C863" s="5" t="s">
        <v>324</v>
      </c>
      <c r="D863" s="19">
        <v>50</v>
      </c>
      <c r="E863" s="5" t="s">
        <v>28</v>
      </c>
      <c r="F863" s="19">
        <v>75.489999999999995</v>
      </c>
      <c r="G863" s="19">
        <f t="shared" si="126"/>
        <v>79.260000000000005</v>
      </c>
      <c r="H863" s="20"/>
      <c r="I863" s="21">
        <f t="shared" si="127"/>
        <v>0</v>
      </c>
    </row>
    <row r="864" spans="1:9" s="35" customFormat="1" ht="20.399999999999999" x14ac:dyDescent="0.3">
      <c r="A864" s="18" t="s">
        <v>325</v>
      </c>
      <c r="B864" s="5" t="s">
        <v>14</v>
      </c>
      <c r="C864" s="5" t="s">
        <v>326</v>
      </c>
      <c r="D864" s="19">
        <v>1047</v>
      </c>
      <c r="E864" s="5" t="s">
        <v>28</v>
      </c>
      <c r="F864" s="19">
        <v>56.41</v>
      </c>
      <c r="G864" s="19">
        <f t="shared" si="126"/>
        <v>59.23</v>
      </c>
      <c r="H864" s="20"/>
      <c r="I864" s="21">
        <f t="shared" si="127"/>
        <v>0</v>
      </c>
    </row>
    <row r="865" spans="1:9" s="35" customFormat="1" ht="20.399999999999999" x14ac:dyDescent="0.3">
      <c r="A865" s="18" t="s">
        <v>327</v>
      </c>
      <c r="B865" s="5" t="s">
        <v>14</v>
      </c>
      <c r="C865" s="5" t="s">
        <v>328</v>
      </c>
      <c r="D865" s="19">
        <v>400</v>
      </c>
      <c r="E865" s="5" t="s">
        <v>28</v>
      </c>
      <c r="F865" s="19">
        <v>43.37</v>
      </c>
      <c r="G865" s="19">
        <f t="shared" si="126"/>
        <v>45.54</v>
      </c>
      <c r="H865" s="20"/>
      <c r="I865" s="21">
        <f t="shared" si="127"/>
        <v>0</v>
      </c>
    </row>
    <row r="866" spans="1:9" s="35" customFormat="1" ht="20.399999999999999" x14ac:dyDescent="0.3">
      <c r="A866" s="18" t="s">
        <v>329</v>
      </c>
      <c r="B866" s="5" t="s">
        <v>14</v>
      </c>
      <c r="C866" s="5" t="s">
        <v>330</v>
      </c>
      <c r="D866" s="19">
        <v>1900</v>
      </c>
      <c r="E866" s="5" t="s">
        <v>28</v>
      </c>
      <c r="F866" s="19">
        <v>31.61</v>
      </c>
      <c r="G866" s="19">
        <f t="shared" si="126"/>
        <v>33.19</v>
      </c>
      <c r="H866" s="20"/>
      <c r="I866" s="21">
        <f t="shared" si="127"/>
        <v>0</v>
      </c>
    </row>
    <row r="867" spans="1:9" s="35" customFormat="1" ht="20.399999999999999" x14ac:dyDescent="0.3">
      <c r="A867" s="18" t="s">
        <v>694</v>
      </c>
      <c r="B867" s="5" t="s">
        <v>14</v>
      </c>
      <c r="C867" s="5" t="s">
        <v>695</v>
      </c>
      <c r="D867" s="19">
        <v>10</v>
      </c>
      <c r="E867" s="5" t="s">
        <v>28</v>
      </c>
      <c r="F867" s="19">
        <v>146.4</v>
      </c>
      <c r="G867" s="19">
        <f t="shared" si="126"/>
        <v>153.72</v>
      </c>
      <c r="H867" s="20"/>
      <c r="I867" s="21">
        <f t="shared" si="127"/>
        <v>0</v>
      </c>
    </row>
    <row r="868" spans="1:9" s="35" customFormat="1" ht="20.399999999999999" x14ac:dyDescent="0.3">
      <c r="A868" s="18" t="s">
        <v>335</v>
      </c>
      <c r="B868" s="5" t="s">
        <v>14</v>
      </c>
      <c r="C868" s="5" t="s">
        <v>336</v>
      </c>
      <c r="D868" s="19">
        <v>1723</v>
      </c>
      <c r="E868" s="5" t="s">
        <v>28</v>
      </c>
      <c r="F868" s="19">
        <v>24.71</v>
      </c>
      <c r="G868" s="19">
        <f t="shared" si="126"/>
        <v>25.95</v>
      </c>
      <c r="H868" s="20"/>
      <c r="I868" s="21">
        <f t="shared" si="127"/>
        <v>0</v>
      </c>
    </row>
    <row r="869" spans="1:9" s="35" customFormat="1" ht="20.399999999999999" x14ac:dyDescent="0.3">
      <c r="A869" s="18" t="s">
        <v>337</v>
      </c>
      <c r="B869" s="5" t="s">
        <v>14</v>
      </c>
      <c r="C869" s="5" t="s">
        <v>338</v>
      </c>
      <c r="D869" s="19">
        <v>2825</v>
      </c>
      <c r="E869" s="5" t="s">
        <v>28</v>
      </c>
      <c r="F869" s="19">
        <v>17.59</v>
      </c>
      <c r="G869" s="19">
        <f t="shared" si="126"/>
        <v>18.47</v>
      </c>
      <c r="H869" s="20"/>
      <c r="I869" s="21">
        <f t="shared" si="127"/>
        <v>0</v>
      </c>
    </row>
    <row r="870" spans="1:9" s="35" customFormat="1" ht="20.399999999999999" x14ac:dyDescent="0.3">
      <c r="A870" s="18" t="s">
        <v>339</v>
      </c>
      <c r="B870" s="5" t="s">
        <v>14</v>
      </c>
      <c r="C870" s="5" t="s">
        <v>340</v>
      </c>
      <c r="D870" s="19">
        <v>1780</v>
      </c>
      <c r="E870" s="5" t="s">
        <v>28</v>
      </c>
      <c r="F870" s="19">
        <v>9.91</v>
      </c>
      <c r="G870" s="19">
        <f t="shared" si="126"/>
        <v>10.41</v>
      </c>
      <c r="H870" s="20"/>
      <c r="I870" s="21">
        <f t="shared" si="127"/>
        <v>0</v>
      </c>
    </row>
    <row r="871" spans="1:9" s="35" customFormat="1" ht="20.399999999999999" x14ac:dyDescent="0.3">
      <c r="A871" s="18" t="s">
        <v>341</v>
      </c>
      <c r="B871" s="5" t="s">
        <v>14</v>
      </c>
      <c r="C871" s="5" t="s">
        <v>342</v>
      </c>
      <c r="D871" s="19">
        <v>4100</v>
      </c>
      <c r="E871" s="5" t="s">
        <v>28</v>
      </c>
      <c r="F871" s="19">
        <v>12.11</v>
      </c>
      <c r="G871" s="19">
        <f t="shared" si="126"/>
        <v>12.72</v>
      </c>
      <c r="H871" s="20"/>
      <c r="I871" s="21">
        <f t="shared" si="127"/>
        <v>0</v>
      </c>
    </row>
    <row r="872" spans="1:9" s="35" customFormat="1" ht="20.399999999999999" x14ac:dyDescent="0.3">
      <c r="A872" s="18" t="s">
        <v>343</v>
      </c>
      <c r="B872" s="5" t="s">
        <v>14</v>
      </c>
      <c r="C872" s="5" t="s">
        <v>344</v>
      </c>
      <c r="D872" s="19">
        <v>1835</v>
      </c>
      <c r="E872" s="5" t="s">
        <v>28</v>
      </c>
      <c r="F872" s="19">
        <v>7.95</v>
      </c>
      <c r="G872" s="19">
        <f t="shared" si="126"/>
        <v>8.35</v>
      </c>
      <c r="H872" s="20"/>
      <c r="I872" s="21">
        <f t="shared" si="127"/>
        <v>0</v>
      </c>
    </row>
    <row r="873" spans="1:9" s="35" customFormat="1" ht="20.399999999999999" x14ac:dyDescent="0.3">
      <c r="A873" s="18" t="s">
        <v>345</v>
      </c>
      <c r="B873" s="5" t="s">
        <v>14</v>
      </c>
      <c r="C873" s="5" t="s">
        <v>346</v>
      </c>
      <c r="D873" s="19">
        <v>201</v>
      </c>
      <c r="E873" s="5" t="s">
        <v>28</v>
      </c>
      <c r="F873" s="19">
        <v>6.77</v>
      </c>
      <c r="G873" s="19">
        <f t="shared" si="126"/>
        <v>7.11</v>
      </c>
      <c r="H873" s="20"/>
      <c r="I873" s="21">
        <f t="shared" si="127"/>
        <v>0</v>
      </c>
    </row>
    <row r="874" spans="1:9" s="35" customFormat="1" ht="20.399999999999999" x14ac:dyDescent="0.3">
      <c r="A874" s="18" t="s">
        <v>357</v>
      </c>
      <c r="B874" s="5" t="s">
        <v>14</v>
      </c>
      <c r="C874" s="5" t="s">
        <v>358</v>
      </c>
      <c r="D874" s="19">
        <v>100</v>
      </c>
      <c r="E874" s="5" t="s">
        <v>28</v>
      </c>
      <c r="F874" s="19">
        <v>16.46</v>
      </c>
      <c r="G874" s="19">
        <f t="shared" si="126"/>
        <v>17.28</v>
      </c>
      <c r="H874" s="20"/>
      <c r="I874" s="21">
        <f t="shared" si="127"/>
        <v>0</v>
      </c>
    </row>
    <row r="875" spans="1:9" s="35" customFormat="1" ht="20.399999999999999" x14ac:dyDescent="0.3">
      <c r="A875" s="18" t="s">
        <v>359</v>
      </c>
      <c r="B875" s="5" t="s">
        <v>14</v>
      </c>
      <c r="C875" s="5" t="s">
        <v>360</v>
      </c>
      <c r="D875" s="19">
        <v>560</v>
      </c>
      <c r="E875" s="5" t="s">
        <v>28</v>
      </c>
      <c r="F875" s="19">
        <v>12.28</v>
      </c>
      <c r="G875" s="19">
        <f t="shared" si="126"/>
        <v>12.89</v>
      </c>
      <c r="H875" s="20"/>
      <c r="I875" s="21">
        <f t="shared" si="127"/>
        <v>0</v>
      </c>
    </row>
    <row r="876" spans="1:9" s="35" customFormat="1" ht="20.399999999999999" x14ac:dyDescent="0.3">
      <c r="A876" s="18" t="s">
        <v>361</v>
      </c>
      <c r="B876" s="5" t="s">
        <v>14</v>
      </c>
      <c r="C876" s="5" t="s">
        <v>362</v>
      </c>
      <c r="D876" s="19">
        <v>200</v>
      </c>
      <c r="E876" s="5" t="s">
        <v>28</v>
      </c>
      <c r="F876" s="19">
        <v>9.09</v>
      </c>
      <c r="G876" s="19">
        <f t="shared" si="126"/>
        <v>9.5399999999999991</v>
      </c>
      <c r="H876" s="20"/>
      <c r="I876" s="21">
        <f t="shared" si="127"/>
        <v>0</v>
      </c>
    </row>
    <row r="877" spans="1:9" s="35" customFormat="1" ht="20.399999999999999" x14ac:dyDescent="0.3">
      <c r="A877" s="18" t="s">
        <v>363</v>
      </c>
      <c r="B877" s="5" t="s">
        <v>14</v>
      </c>
      <c r="C877" s="5" t="s">
        <v>364</v>
      </c>
      <c r="D877" s="19">
        <v>490</v>
      </c>
      <c r="E877" s="5" t="s">
        <v>28</v>
      </c>
      <c r="F877" s="19">
        <v>7.81</v>
      </c>
      <c r="G877" s="19">
        <f t="shared" si="126"/>
        <v>8.1999999999999993</v>
      </c>
      <c r="H877" s="20"/>
      <c r="I877" s="21">
        <f t="shared" si="127"/>
        <v>0</v>
      </c>
    </row>
    <row r="878" spans="1:9" s="35" customFormat="1" ht="20.399999999999999" x14ac:dyDescent="0.3">
      <c r="A878" s="18" t="s">
        <v>365</v>
      </c>
      <c r="B878" s="5" t="s">
        <v>14</v>
      </c>
      <c r="C878" s="5" t="s">
        <v>366</v>
      </c>
      <c r="D878" s="19">
        <v>1430</v>
      </c>
      <c r="E878" s="5" t="s">
        <v>28</v>
      </c>
      <c r="F878" s="19">
        <v>6.67</v>
      </c>
      <c r="G878" s="19">
        <f t="shared" si="126"/>
        <v>7</v>
      </c>
      <c r="H878" s="20"/>
      <c r="I878" s="21">
        <f t="shared" si="127"/>
        <v>0</v>
      </c>
    </row>
    <row r="879" spans="1:9" s="35" customFormat="1" x14ac:dyDescent="0.3">
      <c r="A879" s="18" t="s">
        <v>771</v>
      </c>
      <c r="B879" s="5" t="s">
        <v>14</v>
      </c>
      <c r="C879" s="5" t="s">
        <v>772</v>
      </c>
      <c r="D879" s="19">
        <v>1</v>
      </c>
      <c r="E879" s="5" t="s">
        <v>28</v>
      </c>
      <c r="F879" s="19">
        <v>19916.939999999999</v>
      </c>
      <c r="G879" s="19">
        <f t="shared" si="126"/>
        <v>20912.79</v>
      </c>
      <c r="H879" s="20"/>
      <c r="I879" s="21">
        <f t="shared" si="127"/>
        <v>0</v>
      </c>
    </row>
    <row r="880" spans="1:9" s="35" customFormat="1" x14ac:dyDescent="0.3">
      <c r="A880" s="18" t="s">
        <v>773</v>
      </c>
      <c r="B880" s="5" t="s">
        <v>14</v>
      </c>
      <c r="C880" s="5" t="s">
        <v>774</v>
      </c>
      <c r="D880" s="19">
        <v>1</v>
      </c>
      <c r="E880" s="5" t="s">
        <v>28</v>
      </c>
      <c r="F880" s="19">
        <v>28481.42</v>
      </c>
      <c r="G880" s="19">
        <f t="shared" si="126"/>
        <v>29905.49</v>
      </c>
      <c r="H880" s="20"/>
      <c r="I880" s="21">
        <f t="shared" si="127"/>
        <v>0</v>
      </c>
    </row>
    <row r="881" spans="1:9" s="35" customFormat="1" x14ac:dyDescent="0.3">
      <c r="A881" s="18" t="s">
        <v>775</v>
      </c>
      <c r="B881" s="5" t="s">
        <v>14</v>
      </c>
      <c r="C881" s="5" t="s">
        <v>776</v>
      </c>
      <c r="D881" s="19">
        <v>1</v>
      </c>
      <c r="E881" s="5" t="s">
        <v>28</v>
      </c>
      <c r="F881" s="19">
        <v>18095.23</v>
      </c>
      <c r="G881" s="19">
        <f t="shared" si="126"/>
        <v>18999.990000000002</v>
      </c>
      <c r="H881" s="20"/>
      <c r="I881" s="21">
        <f t="shared" si="127"/>
        <v>0</v>
      </c>
    </row>
    <row r="882" spans="1:9" s="35" customFormat="1" x14ac:dyDescent="0.3">
      <c r="A882" s="18" t="s">
        <v>777</v>
      </c>
      <c r="B882" s="5" t="s">
        <v>14</v>
      </c>
      <c r="C882" s="5" t="s">
        <v>778</v>
      </c>
      <c r="D882" s="19">
        <v>1</v>
      </c>
      <c r="E882" s="5" t="s">
        <v>28</v>
      </c>
      <c r="F882" s="19">
        <v>20115.89</v>
      </c>
      <c r="G882" s="19">
        <f t="shared" si="126"/>
        <v>21121.68</v>
      </c>
      <c r="H882" s="20"/>
      <c r="I882" s="21">
        <f t="shared" si="127"/>
        <v>0</v>
      </c>
    </row>
    <row r="883" spans="1:9" s="35" customFormat="1" x14ac:dyDescent="0.3">
      <c r="A883" s="18" t="s">
        <v>779</v>
      </c>
      <c r="B883" s="5" t="s">
        <v>14</v>
      </c>
      <c r="C883" s="5" t="s">
        <v>780</v>
      </c>
      <c r="D883" s="19">
        <v>1</v>
      </c>
      <c r="E883" s="5" t="s">
        <v>28</v>
      </c>
      <c r="F883" s="19">
        <v>18360.830000000002</v>
      </c>
      <c r="G883" s="19">
        <f t="shared" si="126"/>
        <v>19278.87</v>
      </c>
      <c r="H883" s="20"/>
      <c r="I883" s="21">
        <f t="shared" si="127"/>
        <v>0</v>
      </c>
    </row>
    <row r="884" spans="1:9" s="35" customFormat="1" ht="1.05" customHeight="1" x14ac:dyDescent="0.3">
      <c r="A884" s="6"/>
      <c r="B884" s="6"/>
      <c r="C884" s="6"/>
      <c r="D884" s="6"/>
      <c r="E884" s="6"/>
      <c r="F884" s="6"/>
      <c r="G884" s="6"/>
      <c r="H884" s="22"/>
      <c r="I884" s="6"/>
    </row>
    <row r="885" spans="1:9" s="35" customFormat="1" x14ac:dyDescent="0.3">
      <c r="A885" s="8" t="s">
        <v>781</v>
      </c>
      <c r="B885" s="8" t="s">
        <v>10</v>
      </c>
      <c r="C885" s="8" t="s">
        <v>378</v>
      </c>
      <c r="D885" s="25">
        <v>1</v>
      </c>
      <c r="E885" s="8" t="s">
        <v>11</v>
      </c>
      <c r="F885" s="25"/>
      <c r="G885" s="25"/>
      <c r="H885" s="26"/>
      <c r="I885" s="25">
        <f>SUM(I886:I894)</f>
        <v>0</v>
      </c>
    </row>
    <row r="886" spans="1:9" s="35" customFormat="1" x14ac:dyDescent="0.3">
      <c r="A886" s="18" t="s">
        <v>782</v>
      </c>
      <c r="B886" s="5" t="s">
        <v>14</v>
      </c>
      <c r="C886" s="5" t="s">
        <v>783</v>
      </c>
      <c r="D886" s="19">
        <v>13.2</v>
      </c>
      <c r="E886" s="5" t="s">
        <v>28</v>
      </c>
      <c r="F886" s="19">
        <v>228.51</v>
      </c>
      <c r="G886" s="19">
        <f>F886*1.05</f>
        <v>239.94</v>
      </c>
      <c r="H886" s="20"/>
      <c r="I886" s="21">
        <f>D886*H886</f>
        <v>0</v>
      </c>
    </row>
    <row r="887" spans="1:9" s="35" customFormat="1" x14ac:dyDescent="0.3">
      <c r="A887" s="18" t="s">
        <v>395</v>
      </c>
      <c r="B887" s="5" t="s">
        <v>14</v>
      </c>
      <c r="C887" s="5" t="s">
        <v>396</v>
      </c>
      <c r="D887" s="19">
        <v>286</v>
      </c>
      <c r="E887" s="5" t="s">
        <v>28</v>
      </c>
      <c r="F887" s="19">
        <v>183.87</v>
      </c>
      <c r="G887" s="19">
        <f t="shared" ref="G887:G894" si="128">F887*1.05</f>
        <v>193.06</v>
      </c>
      <c r="H887" s="20"/>
      <c r="I887" s="21">
        <f t="shared" ref="I887:I894" si="129">D887*H887</f>
        <v>0</v>
      </c>
    </row>
    <row r="888" spans="1:9" s="35" customFormat="1" ht="20.399999999999999" x14ac:dyDescent="0.3">
      <c r="A888" s="18" t="s">
        <v>397</v>
      </c>
      <c r="B888" s="5" t="s">
        <v>14</v>
      </c>
      <c r="C888" s="5" t="s">
        <v>398</v>
      </c>
      <c r="D888" s="19">
        <v>1644.5</v>
      </c>
      <c r="E888" s="5" t="s">
        <v>28</v>
      </c>
      <c r="F888" s="19">
        <v>138.77000000000001</v>
      </c>
      <c r="G888" s="19">
        <f t="shared" si="128"/>
        <v>145.71</v>
      </c>
      <c r="H888" s="20"/>
      <c r="I888" s="21">
        <f t="shared" si="129"/>
        <v>0</v>
      </c>
    </row>
    <row r="889" spans="1:9" s="35" customFormat="1" ht="20.399999999999999" x14ac:dyDescent="0.3">
      <c r="A889" s="18" t="s">
        <v>46</v>
      </c>
      <c r="B889" s="5" t="s">
        <v>14</v>
      </c>
      <c r="C889" s="5" t="s">
        <v>47</v>
      </c>
      <c r="D889" s="19">
        <v>6.34</v>
      </c>
      <c r="E889" s="5" t="s">
        <v>36</v>
      </c>
      <c r="F889" s="19">
        <v>26.38</v>
      </c>
      <c r="G889" s="19">
        <f t="shared" si="128"/>
        <v>27.7</v>
      </c>
      <c r="H889" s="20"/>
      <c r="I889" s="21">
        <f t="shared" si="129"/>
        <v>0</v>
      </c>
    </row>
    <row r="890" spans="1:9" s="35" customFormat="1" x14ac:dyDescent="0.3">
      <c r="A890" s="18" t="s">
        <v>50</v>
      </c>
      <c r="B890" s="5" t="s">
        <v>14</v>
      </c>
      <c r="C890" s="5" t="s">
        <v>51</v>
      </c>
      <c r="D890" s="19">
        <v>3.96</v>
      </c>
      <c r="E890" s="5" t="s">
        <v>36</v>
      </c>
      <c r="F890" s="19">
        <v>13.23</v>
      </c>
      <c r="G890" s="19">
        <f t="shared" si="128"/>
        <v>13.89</v>
      </c>
      <c r="H890" s="20"/>
      <c r="I890" s="21">
        <f t="shared" si="129"/>
        <v>0</v>
      </c>
    </row>
    <row r="891" spans="1:9" s="35" customFormat="1" ht="20.399999999999999" x14ac:dyDescent="0.3">
      <c r="A891" s="18" t="s">
        <v>596</v>
      </c>
      <c r="B891" s="5" t="s">
        <v>14</v>
      </c>
      <c r="C891" s="5" t="s">
        <v>598</v>
      </c>
      <c r="D891" s="19">
        <v>0.66</v>
      </c>
      <c r="E891" s="5" t="s">
        <v>597</v>
      </c>
      <c r="F891" s="19">
        <v>72.7</v>
      </c>
      <c r="G891" s="19">
        <f t="shared" si="128"/>
        <v>76.34</v>
      </c>
      <c r="H891" s="20"/>
      <c r="I891" s="21">
        <f t="shared" si="129"/>
        <v>0</v>
      </c>
    </row>
    <row r="892" spans="1:9" s="35" customFormat="1" x14ac:dyDescent="0.3">
      <c r="A892" s="18" t="s">
        <v>44</v>
      </c>
      <c r="B892" s="5" t="s">
        <v>14</v>
      </c>
      <c r="C892" s="5" t="s">
        <v>45</v>
      </c>
      <c r="D892" s="19">
        <v>1</v>
      </c>
      <c r="E892" s="5" t="s">
        <v>15</v>
      </c>
      <c r="F892" s="19">
        <v>247.33</v>
      </c>
      <c r="G892" s="19">
        <f t="shared" si="128"/>
        <v>259.7</v>
      </c>
      <c r="H892" s="20"/>
      <c r="I892" s="21">
        <f t="shared" si="129"/>
        <v>0</v>
      </c>
    </row>
    <row r="893" spans="1:9" s="35" customFormat="1" x14ac:dyDescent="0.3">
      <c r="A893" s="18" t="s">
        <v>784</v>
      </c>
      <c r="B893" s="5" t="s">
        <v>14</v>
      </c>
      <c r="C893" s="5" t="s">
        <v>785</v>
      </c>
      <c r="D893" s="19">
        <v>400</v>
      </c>
      <c r="E893" s="5" t="s">
        <v>28</v>
      </c>
      <c r="F893" s="19">
        <v>18.72</v>
      </c>
      <c r="G893" s="19">
        <f t="shared" si="128"/>
        <v>19.66</v>
      </c>
      <c r="H893" s="20"/>
      <c r="I893" s="21">
        <f t="shared" si="129"/>
        <v>0</v>
      </c>
    </row>
    <row r="894" spans="1:9" s="35" customFormat="1" x14ac:dyDescent="0.3">
      <c r="A894" s="18" t="s">
        <v>594</v>
      </c>
      <c r="B894" s="5" t="s">
        <v>14</v>
      </c>
      <c r="C894" s="5" t="s">
        <v>595</v>
      </c>
      <c r="D894" s="19">
        <v>200</v>
      </c>
      <c r="E894" s="5" t="s">
        <v>28</v>
      </c>
      <c r="F894" s="19">
        <v>5.39</v>
      </c>
      <c r="G894" s="19">
        <f t="shared" si="128"/>
        <v>5.66</v>
      </c>
      <c r="H894" s="20"/>
      <c r="I894" s="21">
        <f t="shared" si="129"/>
        <v>0</v>
      </c>
    </row>
    <row r="895" spans="1:9" s="35" customFormat="1" ht="1.05" customHeight="1" x14ac:dyDescent="0.3">
      <c r="A895" s="6"/>
      <c r="B895" s="6"/>
      <c r="C895" s="6"/>
      <c r="D895" s="6"/>
      <c r="E895" s="6"/>
      <c r="F895" s="6"/>
      <c r="G895" s="6"/>
      <c r="H895" s="22"/>
      <c r="I895" s="6"/>
    </row>
    <row r="896" spans="1:9" s="35" customFormat="1" x14ac:dyDescent="0.3">
      <c r="A896" s="8" t="s">
        <v>786</v>
      </c>
      <c r="B896" s="8" t="s">
        <v>10</v>
      </c>
      <c r="C896" s="8" t="s">
        <v>406</v>
      </c>
      <c r="D896" s="25">
        <v>1</v>
      </c>
      <c r="E896" s="8" t="s">
        <v>11</v>
      </c>
      <c r="F896" s="25"/>
      <c r="G896" s="25"/>
      <c r="H896" s="26"/>
      <c r="I896" s="25">
        <f>SUM(I897:I902)</f>
        <v>0</v>
      </c>
    </row>
    <row r="897" spans="1:9" s="35" customFormat="1" ht="20.399999999999999" x14ac:dyDescent="0.3">
      <c r="A897" s="18" t="s">
        <v>407</v>
      </c>
      <c r="B897" s="5" t="s">
        <v>14</v>
      </c>
      <c r="C897" s="5" t="s">
        <v>408</v>
      </c>
      <c r="D897" s="19">
        <v>42</v>
      </c>
      <c r="E897" s="5" t="s">
        <v>15</v>
      </c>
      <c r="F897" s="19">
        <v>369.44</v>
      </c>
      <c r="G897" s="19">
        <f>F897*1.05</f>
        <v>387.91</v>
      </c>
      <c r="H897" s="20"/>
      <c r="I897" s="21">
        <f>D897*H897</f>
        <v>0</v>
      </c>
    </row>
    <row r="898" spans="1:9" s="35" customFormat="1" ht="20.399999999999999" x14ac:dyDescent="0.3">
      <c r="A898" s="18" t="s">
        <v>409</v>
      </c>
      <c r="B898" s="5" t="s">
        <v>14</v>
      </c>
      <c r="C898" s="5" t="s">
        <v>410</v>
      </c>
      <c r="D898" s="19">
        <v>52</v>
      </c>
      <c r="E898" s="5" t="s">
        <v>15</v>
      </c>
      <c r="F898" s="19">
        <v>1133.69</v>
      </c>
      <c r="G898" s="19">
        <f t="shared" ref="G898:G902" si="130">F898*1.05</f>
        <v>1190.3699999999999</v>
      </c>
      <c r="H898" s="20"/>
      <c r="I898" s="21">
        <f t="shared" ref="I898:I902" si="131">D898*H898</f>
        <v>0</v>
      </c>
    </row>
    <row r="899" spans="1:9" s="35" customFormat="1" ht="20.399999999999999" x14ac:dyDescent="0.3">
      <c r="A899" s="18" t="s">
        <v>411</v>
      </c>
      <c r="B899" s="5" t="s">
        <v>14</v>
      </c>
      <c r="C899" s="5" t="s">
        <v>412</v>
      </c>
      <c r="D899" s="19">
        <v>58</v>
      </c>
      <c r="E899" s="5" t="s">
        <v>15</v>
      </c>
      <c r="F899" s="19">
        <v>38.700000000000003</v>
      </c>
      <c r="G899" s="19">
        <f t="shared" si="130"/>
        <v>40.64</v>
      </c>
      <c r="H899" s="20"/>
      <c r="I899" s="21">
        <f t="shared" si="131"/>
        <v>0</v>
      </c>
    </row>
    <row r="900" spans="1:9" s="35" customFormat="1" ht="20.399999999999999" x14ac:dyDescent="0.3">
      <c r="A900" s="18" t="s">
        <v>413</v>
      </c>
      <c r="B900" s="5" t="s">
        <v>14</v>
      </c>
      <c r="C900" s="5" t="s">
        <v>414</v>
      </c>
      <c r="D900" s="19">
        <v>10</v>
      </c>
      <c r="E900" s="5" t="s">
        <v>15</v>
      </c>
      <c r="F900" s="19">
        <v>58.41</v>
      </c>
      <c r="G900" s="19">
        <f t="shared" si="130"/>
        <v>61.33</v>
      </c>
      <c r="H900" s="20"/>
      <c r="I900" s="21">
        <f t="shared" si="131"/>
        <v>0</v>
      </c>
    </row>
    <row r="901" spans="1:9" s="35" customFormat="1" ht="20.399999999999999" x14ac:dyDescent="0.3">
      <c r="A901" s="18" t="s">
        <v>606</v>
      </c>
      <c r="B901" s="5" t="s">
        <v>14</v>
      </c>
      <c r="C901" s="5" t="s">
        <v>607</v>
      </c>
      <c r="D901" s="19">
        <v>10</v>
      </c>
      <c r="E901" s="5" t="s">
        <v>15</v>
      </c>
      <c r="F901" s="19">
        <v>259.99</v>
      </c>
      <c r="G901" s="19">
        <f t="shared" si="130"/>
        <v>272.99</v>
      </c>
      <c r="H901" s="20"/>
      <c r="I901" s="21">
        <f t="shared" si="131"/>
        <v>0</v>
      </c>
    </row>
    <row r="902" spans="1:9" s="35" customFormat="1" ht="40.799999999999997" x14ac:dyDescent="0.3">
      <c r="A902" s="18" t="s">
        <v>602</v>
      </c>
      <c r="B902" s="5" t="s">
        <v>14</v>
      </c>
      <c r="C902" s="5" t="s">
        <v>603</v>
      </c>
      <c r="D902" s="19">
        <v>40</v>
      </c>
      <c r="E902" s="5" t="s">
        <v>15</v>
      </c>
      <c r="F902" s="19">
        <v>139.13999999999999</v>
      </c>
      <c r="G902" s="19">
        <f t="shared" si="130"/>
        <v>146.1</v>
      </c>
      <c r="H902" s="20"/>
      <c r="I902" s="21">
        <f t="shared" si="131"/>
        <v>0</v>
      </c>
    </row>
    <row r="903" spans="1:9" s="35" customFormat="1" ht="1.05" customHeight="1" x14ac:dyDescent="0.3">
      <c r="A903" s="6"/>
      <c r="B903" s="6"/>
      <c r="C903" s="6"/>
      <c r="D903" s="6"/>
      <c r="E903" s="6"/>
      <c r="F903" s="6"/>
      <c r="G903" s="6"/>
      <c r="H903" s="22"/>
      <c r="I903" s="6"/>
    </row>
    <row r="904" spans="1:9" s="35" customFormat="1" x14ac:dyDescent="0.3">
      <c r="A904" s="8" t="s">
        <v>787</v>
      </c>
      <c r="B904" s="8" t="s">
        <v>10</v>
      </c>
      <c r="C904" s="8" t="s">
        <v>420</v>
      </c>
      <c r="D904" s="25">
        <v>1</v>
      </c>
      <c r="E904" s="8" t="s">
        <v>11</v>
      </c>
      <c r="F904" s="25"/>
      <c r="G904" s="25"/>
      <c r="H904" s="26"/>
      <c r="I904" s="25">
        <f>SUM(I905:I921)</f>
        <v>0</v>
      </c>
    </row>
    <row r="905" spans="1:9" s="35" customFormat="1" x14ac:dyDescent="0.3">
      <c r="A905" s="18" t="s">
        <v>421</v>
      </c>
      <c r="B905" s="5" t="s">
        <v>14</v>
      </c>
      <c r="C905" s="5" t="s">
        <v>422</v>
      </c>
      <c r="D905" s="19">
        <v>46</v>
      </c>
      <c r="E905" s="5" t="s">
        <v>15</v>
      </c>
      <c r="F905" s="19">
        <v>52.75</v>
      </c>
      <c r="G905" s="19">
        <f>F905*1.05</f>
        <v>55.39</v>
      </c>
      <c r="H905" s="20"/>
      <c r="I905" s="21">
        <f>D905*H905</f>
        <v>0</v>
      </c>
    </row>
    <row r="906" spans="1:9" s="35" customFormat="1" x14ac:dyDescent="0.3">
      <c r="A906" s="18" t="s">
        <v>423</v>
      </c>
      <c r="B906" s="5" t="s">
        <v>14</v>
      </c>
      <c r="C906" s="5" t="s">
        <v>424</v>
      </c>
      <c r="D906" s="19">
        <v>218</v>
      </c>
      <c r="E906" s="5" t="s">
        <v>15</v>
      </c>
      <c r="F906" s="19">
        <v>58.79</v>
      </c>
      <c r="G906" s="19">
        <f t="shared" ref="G906:G920" si="132">F906*1.05</f>
        <v>61.73</v>
      </c>
      <c r="H906" s="20"/>
      <c r="I906" s="21">
        <f t="shared" ref="I906:I921" si="133">D906*H906</f>
        <v>0</v>
      </c>
    </row>
    <row r="907" spans="1:9" s="35" customFormat="1" x14ac:dyDescent="0.3">
      <c r="A907" s="18" t="s">
        <v>425</v>
      </c>
      <c r="B907" s="5" t="s">
        <v>14</v>
      </c>
      <c r="C907" s="5" t="s">
        <v>426</v>
      </c>
      <c r="D907" s="19">
        <v>106</v>
      </c>
      <c r="E907" s="5" t="s">
        <v>15</v>
      </c>
      <c r="F907" s="19">
        <v>67.06</v>
      </c>
      <c r="G907" s="19">
        <f t="shared" si="132"/>
        <v>70.41</v>
      </c>
      <c r="H907" s="20"/>
      <c r="I907" s="21">
        <f t="shared" si="133"/>
        <v>0</v>
      </c>
    </row>
    <row r="908" spans="1:9" s="35" customFormat="1" ht="20.399999999999999" x14ac:dyDescent="0.3">
      <c r="A908" s="18" t="s">
        <v>788</v>
      </c>
      <c r="B908" s="5" t="s">
        <v>14</v>
      </c>
      <c r="C908" s="5" t="s">
        <v>789</v>
      </c>
      <c r="D908" s="19">
        <v>1</v>
      </c>
      <c r="E908" s="5" t="s">
        <v>15</v>
      </c>
      <c r="F908" s="19">
        <v>595513.86</v>
      </c>
      <c r="G908" s="19">
        <f t="shared" si="132"/>
        <v>625289.55000000005</v>
      </c>
      <c r="H908" s="20"/>
      <c r="I908" s="21">
        <f t="shared" si="133"/>
        <v>0</v>
      </c>
    </row>
    <row r="909" spans="1:9" s="35" customFormat="1" ht="20.399999999999999" x14ac:dyDescent="0.3">
      <c r="A909" s="18" t="s">
        <v>427</v>
      </c>
      <c r="B909" s="5" t="s">
        <v>14</v>
      </c>
      <c r="C909" s="5" t="s">
        <v>428</v>
      </c>
      <c r="D909" s="19">
        <v>190</v>
      </c>
      <c r="E909" s="5" t="s">
        <v>15</v>
      </c>
      <c r="F909" s="19">
        <v>142.62</v>
      </c>
      <c r="G909" s="19">
        <f t="shared" si="132"/>
        <v>149.75</v>
      </c>
      <c r="H909" s="20"/>
      <c r="I909" s="21">
        <f t="shared" si="133"/>
        <v>0</v>
      </c>
    </row>
    <row r="910" spans="1:9" s="35" customFormat="1" ht="20.399999999999999" x14ac:dyDescent="0.3">
      <c r="A910" s="18" t="s">
        <v>429</v>
      </c>
      <c r="B910" s="5" t="s">
        <v>14</v>
      </c>
      <c r="C910" s="5" t="s">
        <v>430</v>
      </c>
      <c r="D910" s="19">
        <v>375</v>
      </c>
      <c r="E910" s="5" t="s">
        <v>15</v>
      </c>
      <c r="F910" s="19">
        <v>159.69</v>
      </c>
      <c r="G910" s="19">
        <f t="shared" si="132"/>
        <v>167.67</v>
      </c>
      <c r="H910" s="20"/>
      <c r="I910" s="21">
        <f t="shared" si="133"/>
        <v>0</v>
      </c>
    </row>
    <row r="911" spans="1:9" s="35" customFormat="1" ht="20.399999999999999" x14ac:dyDescent="0.3">
      <c r="A911" s="18" t="s">
        <v>790</v>
      </c>
      <c r="B911" s="5" t="s">
        <v>14</v>
      </c>
      <c r="C911" s="5" t="s">
        <v>791</v>
      </c>
      <c r="D911" s="19">
        <v>3</v>
      </c>
      <c r="E911" s="5" t="s">
        <v>15</v>
      </c>
      <c r="F911" s="19">
        <v>293.61</v>
      </c>
      <c r="G911" s="19">
        <f t="shared" si="132"/>
        <v>308.29000000000002</v>
      </c>
      <c r="H911" s="20"/>
      <c r="I911" s="21">
        <f t="shared" si="133"/>
        <v>0</v>
      </c>
    </row>
    <row r="912" spans="1:9" s="35" customFormat="1" ht="20.399999999999999" x14ac:dyDescent="0.3">
      <c r="A912" s="18" t="s">
        <v>613</v>
      </c>
      <c r="B912" s="5" t="s">
        <v>14</v>
      </c>
      <c r="C912" s="5" t="s">
        <v>614</v>
      </c>
      <c r="D912" s="19">
        <v>8</v>
      </c>
      <c r="E912" s="5" t="s">
        <v>15</v>
      </c>
      <c r="F912" s="19">
        <v>260.45999999999998</v>
      </c>
      <c r="G912" s="19">
        <f t="shared" si="132"/>
        <v>273.48</v>
      </c>
      <c r="H912" s="20"/>
      <c r="I912" s="21">
        <f t="shared" si="133"/>
        <v>0</v>
      </c>
    </row>
    <row r="913" spans="1:9" s="35" customFormat="1" ht="20.399999999999999" x14ac:dyDescent="0.3">
      <c r="A913" s="18" t="s">
        <v>431</v>
      </c>
      <c r="B913" s="5" t="s">
        <v>14</v>
      </c>
      <c r="C913" s="5" t="s">
        <v>432</v>
      </c>
      <c r="D913" s="19">
        <v>170</v>
      </c>
      <c r="E913" s="5" t="s">
        <v>15</v>
      </c>
      <c r="F913" s="19">
        <v>106.14</v>
      </c>
      <c r="G913" s="19">
        <f t="shared" si="132"/>
        <v>111.45</v>
      </c>
      <c r="H913" s="20"/>
      <c r="I913" s="21">
        <f t="shared" si="133"/>
        <v>0</v>
      </c>
    </row>
    <row r="914" spans="1:9" s="35" customFormat="1" ht="20.399999999999999" x14ac:dyDescent="0.3">
      <c r="A914" s="18" t="s">
        <v>433</v>
      </c>
      <c r="B914" s="5" t="s">
        <v>14</v>
      </c>
      <c r="C914" s="5" t="s">
        <v>434</v>
      </c>
      <c r="D914" s="19">
        <v>116</v>
      </c>
      <c r="E914" s="5" t="s">
        <v>15</v>
      </c>
      <c r="F914" s="19">
        <v>155.85</v>
      </c>
      <c r="G914" s="19">
        <f t="shared" si="132"/>
        <v>163.63999999999999</v>
      </c>
      <c r="H914" s="20"/>
      <c r="I914" s="21">
        <f t="shared" si="133"/>
        <v>0</v>
      </c>
    </row>
    <row r="915" spans="1:9" s="35" customFormat="1" ht="20.399999999999999" x14ac:dyDescent="0.3">
      <c r="A915" s="18" t="s">
        <v>792</v>
      </c>
      <c r="B915" s="5" t="s">
        <v>14</v>
      </c>
      <c r="C915" s="5" t="s">
        <v>793</v>
      </c>
      <c r="D915" s="19">
        <v>22</v>
      </c>
      <c r="E915" s="5" t="s">
        <v>15</v>
      </c>
      <c r="F915" s="19">
        <v>136.94999999999999</v>
      </c>
      <c r="G915" s="19">
        <f t="shared" si="132"/>
        <v>143.80000000000001</v>
      </c>
      <c r="H915" s="20"/>
      <c r="I915" s="21">
        <f t="shared" si="133"/>
        <v>0</v>
      </c>
    </row>
    <row r="916" spans="1:9" s="35" customFormat="1" ht="20.399999999999999" x14ac:dyDescent="0.3">
      <c r="A916" s="18" t="s">
        <v>794</v>
      </c>
      <c r="B916" s="5" t="s">
        <v>14</v>
      </c>
      <c r="C916" s="5" t="s">
        <v>795</v>
      </c>
      <c r="D916" s="19">
        <v>65</v>
      </c>
      <c r="E916" s="5" t="s">
        <v>15</v>
      </c>
      <c r="F916" s="19">
        <v>127.47</v>
      </c>
      <c r="G916" s="19">
        <f t="shared" si="132"/>
        <v>133.84</v>
      </c>
      <c r="H916" s="20"/>
      <c r="I916" s="21">
        <f t="shared" si="133"/>
        <v>0</v>
      </c>
    </row>
    <row r="917" spans="1:9" s="35" customFormat="1" ht="20.399999999999999" x14ac:dyDescent="0.3">
      <c r="A917" s="18" t="s">
        <v>796</v>
      </c>
      <c r="B917" s="5" t="s">
        <v>14</v>
      </c>
      <c r="C917" s="5" t="s">
        <v>797</v>
      </c>
      <c r="D917" s="19">
        <v>17</v>
      </c>
      <c r="E917" s="5" t="s">
        <v>15</v>
      </c>
      <c r="F917" s="19">
        <v>203.85</v>
      </c>
      <c r="G917" s="19">
        <f t="shared" si="132"/>
        <v>214.04</v>
      </c>
      <c r="H917" s="20"/>
      <c r="I917" s="21">
        <f t="shared" si="133"/>
        <v>0</v>
      </c>
    </row>
    <row r="918" spans="1:9" s="35" customFormat="1" ht="20.399999999999999" x14ac:dyDescent="0.3">
      <c r="A918" s="18" t="s">
        <v>798</v>
      </c>
      <c r="B918" s="5" t="s">
        <v>14</v>
      </c>
      <c r="C918" s="5" t="s">
        <v>799</v>
      </c>
      <c r="D918" s="19">
        <v>155</v>
      </c>
      <c r="E918" s="5" t="s">
        <v>15</v>
      </c>
      <c r="F918" s="19">
        <v>303.75</v>
      </c>
      <c r="G918" s="19">
        <f t="shared" si="132"/>
        <v>318.94</v>
      </c>
      <c r="H918" s="20"/>
      <c r="I918" s="21">
        <f t="shared" si="133"/>
        <v>0</v>
      </c>
    </row>
    <row r="919" spans="1:9" s="35" customFormat="1" x14ac:dyDescent="0.3">
      <c r="A919" s="18" t="s">
        <v>435</v>
      </c>
      <c r="B919" s="5" t="s">
        <v>14</v>
      </c>
      <c r="C919" s="5" t="s">
        <v>436</v>
      </c>
      <c r="D919" s="19">
        <v>181</v>
      </c>
      <c r="E919" s="5" t="s">
        <v>15</v>
      </c>
      <c r="F919" s="19">
        <v>92.25</v>
      </c>
      <c r="G919" s="19">
        <f t="shared" si="132"/>
        <v>96.86</v>
      </c>
      <c r="H919" s="20"/>
      <c r="I919" s="21">
        <f t="shared" si="133"/>
        <v>0</v>
      </c>
    </row>
    <row r="920" spans="1:9" s="35" customFormat="1" ht="20.399999999999999" x14ac:dyDescent="0.3">
      <c r="A920" s="18" t="s">
        <v>615</v>
      </c>
      <c r="B920" s="5" t="s">
        <v>14</v>
      </c>
      <c r="C920" s="5" t="s">
        <v>616</v>
      </c>
      <c r="D920" s="19">
        <v>6</v>
      </c>
      <c r="E920" s="5" t="s">
        <v>15</v>
      </c>
      <c r="F920" s="19">
        <v>121.29</v>
      </c>
      <c r="G920" s="19">
        <f t="shared" si="132"/>
        <v>127.35</v>
      </c>
      <c r="H920" s="20"/>
      <c r="I920" s="21">
        <f t="shared" si="133"/>
        <v>0</v>
      </c>
    </row>
    <row r="921" spans="1:9" s="35" customFormat="1" ht="20.399999999999999" x14ac:dyDescent="0.3">
      <c r="A921" s="18" t="s">
        <v>453</v>
      </c>
      <c r="B921" s="5" t="s">
        <v>14</v>
      </c>
      <c r="C921" s="5" t="s">
        <v>454</v>
      </c>
      <c r="D921" s="19">
        <v>20</v>
      </c>
      <c r="E921" s="5" t="s">
        <v>33</v>
      </c>
      <c r="F921" s="19">
        <v>60.49</v>
      </c>
      <c r="G921" s="19">
        <f>F921*1.05</f>
        <v>63.51</v>
      </c>
      <c r="H921" s="20"/>
      <c r="I921" s="21">
        <f t="shared" si="133"/>
        <v>0</v>
      </c>
    </row>
    <row r="922" spans="1:9" s="35" customFormat="1" ht="1.05" customHeight="1" x14ac:dyDescent="0.3">
      <c r="A922" s="6"/>
      <c r="B922" s="6"/>
      <c r="C922" s="6"/>
      <c r="D922" s="6"/>
      <c r="E922" s="6"/>
      <c r="F922" s="6"/>
      <c r="G922" s="6"/>
      <c r="H922" s="22"/>
      <c r="I922" s="6"/>
    </row>
    <row r="923" spans="1:9" s="35" customFormat="1" x14ac:dyDescent="0.3">
      <c r="A923" s="8" t="s">
        <v>800</v>
      </c>
      <c r="B923" s="8" t="s">
        <v>10</v>
      </c>
      <c r="C923" s="8" t="s">
        <v>801</v>
      </c>
      <c r="D923" s="25">
        <v>1</v>
      </c>
      <c r="E923" s="8" t="s">
        <v>15</v>
      </c>
      <c r="F923" s="25"/>
      <c r="G923" s="25"/>
      <c r="H923" s="26"/>
      <c r="I923" s="25">
        <f>SUM(I924:I933)</f>
        <v>0</v>
      </c>
    </row>
    <row r="924" spans="1:9" s="35" customFormat="1" x14ac:dyDescent="0.3">
      <c r="A924" s="18" t="s">
        <v>802</v>
      </c>
      <c r="B924" s="5" t="s">
        <v>14</v>
      </c>
      <c r="C924" s="5" t="s">
        <v>626</v>
      </c>
      <c r="D924" s="19">
        <v>4</v>
      </c>
      <c r="E924" s="5" t="s">
        <v>15</v>
      </c>
      <c r="F924" s="19">
        <v>11564.4</v>
      </c>
      <c r="G924" s="19">
        <f>F924*1.05</f>
        <v>12142.62</v>
      </c>
      <c r="H924" s="20"/>
      <c r="I924" s="21">
        <f>D924*H924</f>
        <v>0</v>
      </c>
    </row>
    <row r="925" spans="1:9" s="35" customFormat="1" x14ac:dyDescent="0.3">
      <c r="A925" s="18" t="s">
        <v>803</v>
      </c>
      <c r="B925" s="5" t="s">
        <v>14</v>
      </c>
      <c r="C925" s="5" t="s">
        <v>628</v>
      </c>
      <c r="D925" s="19">
        <v>1</v>
      </c>
      <c r="E925" s="5" t="s">
        <v>15</v>
      </c>
      <c r="F925" s="19">
        <v>7650.39</v>
      </c>
      <c r="G925" s="19">
        <f t="shared" ref="G925:G933" si="134">F925*1.05</f>
        <v>8032.91</v>
      </c>
      <c r="H925" s="20"/>
      <c r="I925" s="21">
        <f t="shared" ref="I925:I933" si="135">D925*H925</f>
        <v>0</v>
      </c>
    </row>
    <row r="926" spans="1:9" s="35" customFormat="1" x14ac:dyDescent="0.3">
      <c r="A926" s="18" t="s">
        <v>459</v>
      </c>
      <c r="B926" s="5" t="s">
        <v>14</v>
      </c>
      <c r="C926" s="5" t="s">
        <v>460</v>
      </c>
      <c r="D926" s="19">
        <v>5</v>
      </c>
      <c r="E926" s="5" t="s">
        <v>15</v>
      </c>
      <c r="F926" s="19">
        <v>7751.92</v>
      </c>
      <c r="G926" s="19">
        <f t="shared" si="134"/>
        <v>8139.52</v>
      </c>
      <c r="H926" s="20"/>
      <c r="I926" s="21">
        <f t="shared" si="135"/>
        <v>0</v>
      </c>
    </row>
    <row r="927" spans="1:9" s="35" customFormat="1" ht="20.399999999999999" x14ac:dyDescent="0.3">
      <c r="A927" s="18" t="s">
        <v>621</v>
      </c>
      <c r="B927" s="5" t="s">
        <v>14</v>
      </c>
      <c r="C927" s="5" t="s">
        <v>622</v>
      </c>
      <c r="D927" s="19">
        <v>24</v>
      </c>
      <c r="E927" s="5" t="s">
        <v>15</v>
      </c>
      <c r="F927" s="19">
        <v>113.23</v>
      </c>
      <c r="G927" s="19">
        <f t="shared" si="134"/>
        <v>118.89</v>
      </c>
      <c r="H927" s="20"/>
      <c r="I927" s="21">
        <f t="shared" si="135"/>
        <v>0</v>
      </c>
    </row>
    <row r="928" spans="1:9" s="35" customFormat="1" ht="20.399999999999999" x14ac:dyDescent="0.3">
      <c r="A928" s="18" t="s">
        <v>804</v>
      </c>
      <c r="B928" s="5" t="s">
        <v>14</v>
      </c>
      <c r="C928" s="5" t="s">
        <v>805</v>
      </c>
      <c r="D928" s="19">
        <v>1</v>
      </c>
      <c r="E928" s="5" t="s">
        <v>15</v>
      </c>
      <c r="F928" s="19">
        <v>417.96</v>
      </c>
      <c r="G928" s="19">
        <f t="shared" si="134"/>
        <v>438.86</v>
      </c>
      <c r="H928" s="20"/>
      <c r="I928" s="21">
        <f t="shared" si="135"/>
        <v>0</v>
      </c>
    </row>
    <row r="929" spans="1:9" s="35" customFormat="1" ht="20.399999999999999" x14ac:dyDescent="0.3">
      <c r="A929" s="18" t="s">
        <v>806</v>
      </c>
      <c r="B929" s="5" t="s">
        <v>14</v>
      </c>
      <c r="C929" s="5" t="s">
        <v>807</v>
      </c>
      <c r="D929" s="19">
        <v>1</v>
      </c>
      <c r="E929" s="5" t="s">
        <v>15</v>
      </c>
      <c r="F929" s="19">
        <v>197.06</v>
      </c>
      <c r="G929" s="19">
        <f t="shared" si="134"/>
        <v>206.91</v>
      </c>
      <c r="H929" s="20"/>
      <c r="I929" s="21">
        <f t="shared" si="135"/>
        <v>0</v>
      </c>
    </row>
    <row r="930" spans="1:9" s="35" customFormat="1" x14ac:dyDescent="0.3">
      <c r="A930" s="18" t="s">
        <v>461</v>
      </c>
      <c r="B930" s="5" t="s">
        <v>14</v>
      </c>
      <c r="C930" s="5" t="s">
        <v>462</v>
      </c>
      <c r="D930" s="19">
        <v>2</v>
      </c>
      <c r="E930" s="5" t="s">
        <v>15</v>
      </c>
      <c r="F930" s="19">
        <v>180.64</v>
      </c>
      <c r="G930" s="19">
        <f t="shared" si="134"/>
        <v>189.67</v>
      </c>
      <c r="H930" s="20"/>
      <c r="I930" s="21">
        <f t="shared" si="135"/>
        <v>0</v>
      </c>
    </row>
    <row r="931" spans="1:9" s="35" customFormat="1" x14ac:dyDescent="0.3">
      <c r="A931" s="18" t="s">
        <v>463</v>
      </c>
      <c r="B931" s="5" t="s">
        <v>14</v>
      </c>
      <c r="C931" s="5" t="s">
        <v>464</v>
      </c>
      <c r="D931" s="19">
        <v>2</v>
      </c>
      <c r="E931" s="5" t="s">
        <v>15</v>
      </c>
      <c r="F931" s="19">
        <v>1348.16</v>
      </c>
      <c r="G931" s="19">
        <f t="shared" si="134"/>
        <v>1415.57</v>
      </c>
      <c r="H931" s="20"/>
      <c r="I931" s="21">
        <f t="shared" si="135"/>
        <v>0</v>
      </c>
    </row>
    <row r="932" spans="1:9" s="35" customFormat="1" x14ac:dyDescent="0.3">
      <c r="A932" s="18" t="s">
        <v>457</v>
      </c>
      <c r="B932" s="5" t="s">
        <v>14</v>
      </c>
      <c r="C932" s="5" t="s">
        <v>458</v>
      </c>
      <c r="D932" s="19">
        <v>114</v>
      </c>
      <c r="E932" s="5" t="s">
        <v>15</v>
      </c>
      <c r="F932" s="19">
        <v>85.34</v>
      </c>
      <c r="G932" s="19">
        <f t="shared" si="134"/>
        <v>89.61</v>
      </c>
      <c r="H932" s="20"/>
      <c r="I932" s="21">
        <f t="shared" si="135"/>
        <v>0</v>
      </c>
    </row>
    <row r="933" spans="1:9" s="35" customFormat="1" x14ac:dyDescent="0.3">
      <c r="A933" s="18" t="s">
        <v>465</v>
      </c>
      <c r="B933" s="5" t="s">
        <v>14</v>
      </c>
      <c r="C933" s="5" t="s">
        <v>466</v>
      </c>
      <c r="D933" s="19">
        <v>5400</v>
      </c>
      <c r="E933" s="5" t="s">
        <v>28</v>
      </c>
      <c r="F933" s="19">
        <v>10.84</v>
      </c>
      <c r="G933" s="19">
        <f t="shared" si="134"/>
        <v>11.38</v>
      </c>
      <c r="H933" s="20"/>
      <c r="I933" s="21">
        <f t="shared" si="135"/>
        <v>0</v>
      </c>
    </row>
    <row r="934" spans="1:9" s="35" customFormat="1" ht="1.05" customHeight="1" x14ac:dyDescent="0.3">
      <c r="A934" s="6"/>
      <c r="B934" s="6"/>
      <c r="C934" s="6"/>
      <c r="D934" s="6"/>
      <c r="E934" s="6"/>
      <c r="F934" s="6"/>
      <c r="G934" s="6"/>
      <c r="H934" s="22"/>
      <c r="I934" s="6"/>
    </row>
    <row r="935" spans="1:9" s="35" customFormat="1" x14ac:dyDescent="0.3">
      <c r="A935" s="8" t="s">
        <v>808</v>
      </c>
      <c r="B935" s="8" t="s">
        <v>10</v>
      </c>
      <c r="C935" s="8" t="s">
        <v>470</v>
      </c>
      <c r="D935" s="25">
        <v>1</v>
      </c>
      <c r="E935" s="8" t="s">
        <v>11</v>
      </c>
      <c r="F935" s="25"/>
      <c r="G935" s="25"/>
      <c r="H935" s="26"/>
      <c r="I935" s="25">
        <f>I936</f>
        <v>0</v>
      </c>
    </row>
    <row r="936" spans="1:9" s="35" customFormat="1" ht="20.399999999999999" x14ac:dyDescent="0.3">
      <c r="A936" s="18" t="s">
        <v>471</v>
      </c>
      <c r="B936" s="5" t="s">
        <v>14</v>
      </c>
      <c r="C936" s="5" t="s">
        <v>472</v>
      </c>
      <c r="D936" s="19">
        <v>2</v>
      </c>
      <c r="E936" s="5" t="s">
        <v>15</v>
      </c>
      <c r="F936" s="19">
        <v>3703.65</v>
      </c>
      <c r="G936" s="19">
        <f>F936*1.05</f>
        <v>3888.83</v>
      </c>
      <c r="H936" s="20"/>
      <c r="I936" s="21">
        <f>D936*H936</f>
        <v>0</v>
      </c>
    </row>
    <row r="937" spans="1:9" s="35" customFormat="1" ht="1.05" customHeight="1" x14ac:dyDescent="0.3">
      <c r="A937" s="6"/>
      <c r="B937" s="6"/>
      <c r="C937" s="6"/>
      <c r="D937" s="6"/>
      <c r="E937" s="6"/>
      <c r="F937" s="6"/>
      <c r="G937" s="6"/>
      <c r="H937" s="22"/>
      <c r="I937" s="6"/>
    </row>
    <row r="938" spans="1:9" s="35" customFormat="1" ht="20.399999999999999" x14ac:dyDescent="0.3">
      <c r="A938" s="8" t="s">
        <v>809</v>
      </c>
      <c r="B938" s="8" t="s">
        <v>10</v>
      </c>
      <c r="C938" s="8" t="s">
        <v>474</v>
      </c>
      <c r="D938" s="25">
        <v>1</v>
      </c>
      <c r="E938" s="8" t="s">
        <v>11</v>
      </c>
      <c r="F938" s="25"/>
      <c r="G938" s="25"/>
      <c r="H938" s="26"/>
      <c r="I938" s="25">
        <f>SUM(I939:I941)</f>
        <v>0</v>
      </c>
    </row>
    <row r="939" spans="1:9" s="35" customFormat="1" ht="20.399999999999999" x14ac:dyDescent="0.3">
      <c r="A939" s="18" t="s">
        <v>475</v>
      </c>
      <c r="B939" s="5" t="s">
        <v>14</v>
      </c>
      <c r="C939" s="5" t="s">
        <v>476</v>
      </c>
      <c r="D939" s="19">
        <v>1</v>
      </c>
      <c r="E939" s="5" t="s">
        <v>15</v>
      </c>
      <c r="F939" s="19">
        <v>1221.1199999999999</v>
      </c>
      <c r="G939" s="19">
        <f>F939*1.05</f>
        <v>1282.18</v>
      </c>
      <c r="H939" s="20"/>
      <c r="I939" s="21">
        <f>D939*H939</f>
        <v>0</v>
      </c>
    </row>
    <row r="940" spans="1:9" s="35" customFormat="1" ht="20.399999999999999" x14ac:dyDescent="0.3">
      <c r="A940" s="18" t="s">
        <v>46</v>
      </c>
      <c r="B940" s="5" t="s">
        <v>14</v>
      </c>
      <c r="C940" s="5" t="s">
        <v>47</v>
      </c>
      <c r="D940" s="19">
        <v>10</v>
      </c>
      <c r="E940" s="5" t="s">
        <v>36</v>
      </c>
      <c r="F940" s="19">
        <v>26.38</v>
      </c>
      <c r="G940" s="19">
        <f t="shared" ref="G940:G941" si="136">F940*1.05</f>
        <v>27.7</v>
      </c>
      <c r="H940" s="20"/>
      <c r="I940" s="21">
        <f t="shared" ref="I940:I941" si="137">D940*H940</f>
        <v>0</v>
      </c>
    </row>
    <row r="941" spans="1:9" s="35" customFormat="1" x14ac:dyDescent="0.3">
      <c r="A941" s="18" t="s">
        <v>50</v>
      </c>
      <c r="B941" s="5" t="s">
        <v>14</v>
      </c>
      <c r="C941" s="5" t="s">
        <v>51</v>
      </c>
      <c r="D941" s="19">
        <v>10</v>
      </c>
      <c r="E941" s="5" t="s">
        <v>36</v>
      </c>
      <c r="F941" s="19">
        <v>13.23</v>
      </c>
      <c r="G941" s="19">
        <f t="shared" si="136"/>
        <v>13.89</v>
      </c>
      <c r="H941" s="20"/>
      <c r="I941" s="21">
        <f t="shared" si="137"/>
        <v>0</v>
      </c>
    </row>
    <row r="942" spans="1:9" s="35" customFormat="1" ht="1.05" customHeight="1" x14ac:dyDescent="0.3">
      <c r="A942" s="6"/>
      <c r="B942" s="6"/>
      <c r="C942" s="6"/>
      <c r="D942" s="6"/>
      <c r="E942" s="6"/>
      <c r="F942" s="6"/>
      <c r="G942" s="6"/>
      <c r="H942" s="22"/>
      <c r="I942" s="6"/>
    </row>
    <row r="943" spans="1:9" s="35" customFormat="1" x14ac:dyDescent="0.3">
      <c r="A943" s="8" t="s">
        <v>810</v>
      </c>
      <c r="B943" s="8" t="s">
        <v>10</v>
      </c>
      <c r="C943" s="8" t="s">
        <v>129</v>
      </c>
      <c r="D943" s="25">
        <v>1</v>
      </c>
      <c r="E943" s="8" t="s">
        <v>11</v>
      </c>
      <c r="F943" s="25"/>
      <c r="G943" s="25"/>
      <c r="H943" s="26"/>
      <c r="I943" s="25">
        <f>SUM(I944:I945)</f>
        <v>0</v>
      </c>
    </row>
    <row r="944" spans="1:9" s="35" customFormat="1" ht="20.399999999999999" x14ac:dyDescent="0.3">
      <c r="A944" s="18" t="s">
        <v>132</v>
      </c>
      <c r="B944" s="5" t="s">
        <v>14</v>
      </c>
      <c r="C944" s="5" t="s">
        <v>133</v>
      </c>
      <c r="D944" s="19">
        <v>1</v>
      </c>
      <c r="E944" s="5" t="s">
        <v>15</v>
      </c>
      <c r="F944" s="19">
        <v>2352</v>
      </c>
      <c r="G944" s="19">
        <f>F944*1.05</f>
        <v>2469.6</v>
      </c>
      <c r="H944" s="20"/>
      <c r="I944" s="21">
        <f>D944*H944</f>
        <v>0</v>
      </c>
    </row>
    <row r="945" spans="1:9" s="35" customFormat="1" ht="20.399999999999999" x14ac:dyDescent="0.3">
      <c r="A945" s="18" t="s">
        <v>134</v>
      </c>
      <c r="B945" s="5" t="s">
        <v>14</v>
      </c>
      <c r="C945" s="5" t="s">
        <v>135</v>
      </c>
      <c r="D945" s="19">
        <v>1</v>
      </c>
      <c r="E945" s="5" t="s">
        <v>15</v>
      </c>
      <c r="F945" s="19">
        <v>398.4</v>
      </c>
      <c r="G945" s="19">
        <f>F945*1.05</f>
        <v>418.32</v>
      </c>
      <c r="H945" s="20"/>
      <c r="I945" s="21">
        <f>D945*H945</f>
        <v>0</v>
      </c>
    </row>
    <row r="946" spans="1:9" s="35" customFormat="1" ht="1.05" customHeight="1" x14ac:dyDescent="0.3">
      <c r="A946" s="6"/>
      <c r="B946" s="6"/>
      <c r="C946" s="6"/>
      <c r="D946" s="6"/>
      <c r="E946" s="6"/>
      <c r="F946" s="6"/>
      <c r="G946" s="6"/>
      <c r="H946" s="22"/>
      <c r="I946" s="6"/>
    </row>
    <row r="947" spans="1:9" s="35" customFormat="1" x14ac:dyDescent="0.3">
      <c r="A947" s="8" t="s">
        <v>811</v>
      </c>
      <c r="B947" s="8" t="s">
        <v>10</v>
      </c>
      <c r="C947" s="8" t="s">
        <v>137</v>
      </c>
      <c r="D947" s="25">
        <v>1</v>
      </c>
      <c r="E947" s="8" t="s">
        <v>11</v>
      </c>
      <c r="F947" s="25"/>
      <c r="G947" s="25"/>
      <c r="H947" s="26"/>
      <c r="I947" s="25">
        <f>SUM(I948:I949)</f>
        <v>0</v>
      </c>
    </row>
    <row r="948" spans="1:9" s="35" customFormat="1" x14ac:dyDescent="0.3">
      <c r="A948" s="18" t="s">
        <v>138</v>
      </c>
      <c r="B948" s="5" t="s">
        <v>14</v>
      </c>
      <c r="C948" s="5" t="s">
        <v>139</v>
      </c>
      <c r="D948" s="19">
        <v>1</v>
      </c>
      <c r="E948" s="5" t="s">
        <v>15</v>
      </c>
      <c r="F948" s="19">
        <v>3697.9</v>
      </c>
      <c r="G948" s="19">
        <f>F948*1.05</f>
        <v>3882.8</v>
      </c>
      <c r="H948" s="20"/>
      <c r="I948" s="21">
        <f>D948*H948</f>
        <v>0</v>
      </c>
    </row>
    <row r="949" spans="1:9" s="35" customFormat="1" ht="30.6" x14ac:dyDescent="0.3">
      <c r="A949" s="18" t="s">
        <v>479</v>
      </c>
      <c r="B949" s="5" t="s">
        <v>14</v>
      </c>
      <c r="C949" s="5" t="s">
        <v>480</v>
      </c>
      <c r="D949" s="19">
        <v>1</v>
      </c>
      <c r="E949" s="5" t="s">
        <v>15</v>
      </c>
      <c r="F949" s="19">
        <v>3697.82</v>
      </c>
      <c r="G949" s="19">
        <f>F949*1.05</f>
        <v>3882.71</v>
      </c>
      <c r="H949" s="20"/>
      <c r="I949" s="21">
        <f>D949*H949</f>
        <v>0</v>
      </c>
    </row>
    <row r="950" spans="1:9" s="35" customFormat="1" ht="1.05" customHeight="1" x14ac:dyDescent="0.3">
      <c r="A950" s="6"/>
      <c r="B950" s="6"/>
      <c r="C950" s="6"/>
      <c r="D950" s="6"/>
      <c r="E950" s="6"/>
      <c r="F950" s="6"/>
      <c r="G950" s="6"/>
      <c r="H950" s="22"/>
      <c r="I950" s="6"/>
    </row>
    <row r="951" spans="1:9" s="35" customFormat="1" ht="20.399999999999999" x14ac:dyDescent="0.3">
      <c r="A951" s="7" t="s">
        <v>812</v>
      </c>
      <c r="B951" s="7" t="s">
        <v>10</v>
      </c>
      <c r="C951" s="7" t="s">
        <v>813</v>
      </c>
      <c r="D951" s="23">
        <v>1</v>
      </c>
      <c r="E951" s="7" t="s">
        <v>11</v>
      </c>
      <c r="F951" s="23"/>
      <c r="G951" s="23"/>
      <c r="H951" s="24"/>
      <c r="I951" s="23">
        <f>SUM(I952,I959,I999,I1006,I1030,I1042,I1047,I1060,I1069,I1074,I1078)</f>
        <v>0</v>
      </c>
    </row>
    <row r="952" spans="1:9" s="35" customFormat="1" x14ac:dyDescent="0.3">
      <c r="A952" s="8" t="s">
        <v>814</v>
      </c>
      <c r="B952" s="8" t="s">
        <v>10</v>
      </c>
      <c r="C952" s="8" t="s">
        <v>484</v>
      </c>
      <c r="D952" s="25">
        <v>1</v>
      </c>
      <c r="E952" s="8" t="s">
        <v>11</v>
      </c>
      <c r="F952" s="25"/>
      <c r="G952" s="25"/>
      <c r="H952" s="26"/>
      <c r="I952" s="25">
        <f>SUM(I953:I957)</f>
        <v>0</v>
      </c>
    </row>
    <row r="953" spans="1:9" s="35" customFormat="1" x14ac:dyDescent="0.3">
      <c r="A953" s="18" t="s">
        <v>220</v>
      </c>
      <c r="B953" s="5" t="s">
        <v>14</v>
      </c>
      <c r="C953" s="5" t="s">
        <v>221</v>
      </c>
      <c r="D953" s="19">
        <v>118</v>
      </c>
      <c r="E953" s="5" t="s">
        <v>15</v>
      </c>
      <c r="F953" s="19">
        <v>262.35000000000002</v>
      </c>
      <c r="G953" s="19">
        <f>F953*1.05</f>
        <v>275.47000000000003</v>
      </c>
      <c r="H953" s="20"/>
      <c r="I953" s="21">
        <f>D953*H953</f>
        <v>0</v>
      </c>
    </row>
    <row r="954" spans="1:9" s="35" customFormat="1" x14ac:dyDescent="0.3">
      <c r="A954" s="18" t="s">
        <v>222</v>
      </c>
      <c r="B954" s="5" t="s">
        <v>14</v>
      </c>
      <c r="C954" s="5" t="s">
        <v>223</v>
      </c>
      <c r="D954" s="19">
        <v>137</v>
      </c>
      <c r="E954" s="5" t="s">
        <v>15</v>
      </c>
      <c r="F954" s="19">
        <v>10.5</v>
      </c>
      <c r="G954" s="19">
        <f t="shared" ref="G954:G957" si="138">F954*1.05</f>
        <v>11.03</v>
      </c>
      <c r="H954" s="20"/>
      <c r="I954" s="21">
        <f t="shared" ref="I954:I957" si="139">D954*H954</f>
        <v>0</v>
      </c>
    </row>
    <row r="955" spans="1:9" s="35" customFormat="1" x14ac:dyDescent="0.3">
      <c r="A955" s="18" t="s">
        <v>224</v>
      </c>
      <c r="B955" s="5" t="s">
        <v>14</v>
      </c>
      <c r="C955" s="5" t="s">
        <v>225</v>
      </c>
      <c r="D955" s="19">
        <v>760</v>
      </c>
      <c r="E955" s="5" t="s">
        <v>28</v>
      </c>
      <c r="F955" s="19">
        <v>3.24</v>
      </c>
      <c r="G955" s="19">
        <f t="shared" si="138"/>
        <v>3.4</v>
      </c>
      <c r="H955" s="20"/>
      <c r="I955" s="21">
        <f t="shared" si="139"/>
        <v>0</v>
      </c>
    </row>
    <row r="956" spans="1:9" s="35" customFormat="1" ht="20.399999999999999" x14ac:dyDescent="0.3">
      <c r="A956" s="18" t="s">
        <v>228</v>
      </c>
      <c r="B956" s="5" t="s">
        <v>14</v>
      </c>
      <c r="C956" s="5" t="s">
        <v>229</v>
      </c>
      <c r="D956" s="19">
        <v>28661</v>
      </c>
      <c r="E956" s="5" t="s">
        <v>28</v>
      </c>
      <c r="F956" s="19">
        <v>2.63</v>
      </c>
      <c r="G956" s="19">
        <f t="shared" si="138"/>
        <v>2.76</v>
      </c>
      <c r="H956" s="20"/>
      <c r="I956" s="21">
        <f t="shared" si="139"/>
        <v>0</v>
      </c>
    </row>
    <row r="957" spans="1:9" s="35" customFormat="1" x14ac:dyDescent="0.3">
      <c r="A957" s="18" t="s">
        <v>230</v>
      </c>
      <c r="B957" s="5" t="s">
        <v>14</v>
      </c>
      <c r="C957" s="5" t="s">
        <v>231</v>
      </c>
      <c r="D957" s="19">
        <v>4320</v>
      </c>
      <c r="E957" s="5" t="s">
        <v>15</v>
      </c>
      <c r="F957" s="19">
        <v>19.420000000000002</v>
      </c>
      <c r="G957" s="19">
        <f t="shared" si="138"/>
        <v>20.39</v>
      </c>
      <c r="H957" s="20"/>
      <c r="I957" s="21">
        <f t="shared" si="139"/>
        <v>0</v>
      </c>
    </row>
    <row r="958" spans="1:9" s="35" customFormat="1" ht="1.05" customHeight="1" x14ac:dyDescent="0.3">
      <c r="A958" s="6"/>
      <c r="B958" s="6"/>
      <c r="C958" s="6"/>
      <c r="D958" s="6"/>
      <c r="E958" s="6"/>
      <c r="F958" s="6"/>
      <c r="G958" s="6"/>
      <c r="H958" s="22"/>
      <c r="I958" s="6"/>
    </row>
    <row r="959" spans="1:9" s="35" customFormat="1" x14ac:dyDescent="0.3">
      <c r="A959" s="8" t="s">
        <v>815</v>
      </c>
      <c r="B959" s="8" t="s">
        <v>10</v>
      </c>
      <c r="C959" s="8" t="s">
        <v>233</v>
      </c>
      <c r="D959" s="25">
        <v>1</v>
      </c>
      <c r="E959" s="8" t="s">
        <v>11</v>
      </c>
      <c r="F959" s="25"/>
      <c r="G959" s="25"/>
      <c r="H959" s="26"/>
      <c r="I959" s="25">
        <f>SUM(I960:I997)</f>
        <v>0</v>
      </c>
    </row>
    <row r="960" spans="1:9" s="35" customFormat="1" x14ac:dyDescent="0.3">
      <c r="A960" s="18" t="s">
        <v>816</v>
      </c>
      <c r="B960" s="5" t="s">
        <v>14</v>
      </c>
      <c r="C960" s="5" t="s">
        <v>817</v>
      </c>
      <c r="D960" s="19">
        <v>1</v>
      </c>
      <c r="E960" s="5" t="s">
        <v>15</v>
      </c>
      <c r="F960" s="19">
        <v>124103.67999999999</v>
      </c>
      <c r="G960" s="19">
        <f>F960*1.05</f>
        <v>130308.86</v>
      </c>
      <c r="H960" s="20"/>
      <c r="I960" s="21">
        <f>D960*H960</f>
        <v>0</v>
      </c>
    </row>
    <row r="961" spans="1:9" s="35" customFormat="1" x14ac:dyDescent="0.3">
      <c r="A961" s="18" t="s">
        <v>818</v>
      </c>
      <c r="B961" s="5" t="s">
        <v>14</v>
      </c>
      <c r="C961" s="5" t="s">
        <v>819</v>
      </c>
      <c r="D961" s="19">
        <v>1</v>
      </c>
      <c r="E961" s="5" t="s">
        <v>15</v>
      </c>
      <c r="F961" s="19">
        <v>48818.41</v>
      </c>
      <c r="G961" s="19">
        <f t="shared" ref="G961:G997" si="140">F961*1.05</f>
        <v>51259.33</v>
      </c>
      <c r="H961" s="20"/>
      <c r="I961" s="21">
        <f t="shared" ref="I961:I997" si="141">D961*H961</f>
        <v>0</v>
      </c>
    </row>
    <row r="962" spans="1:9" s="35" customFormat="1" x14ac:dyDescent="0.3">
      <c r="A962" s="18" t="s">
        <v>820</v>
      </c>
      <c r="B962" s="5" t="s">
        <v>14</v>
      </c>
      <c r="C962" s="5" t="s">
        <v>821</v>
      </c>
      <c r="D962" s="19">
        <v>1</v>
      </c>
      <c r="E962" s="5" t="s">
        <v>15</v>
      </c>
      <c r="F962" s="19">
        <v>8369.3799999999992</v>
      </c>
      <c r="G962" s="19">
        <f t="shared" si="140"/>
        <v>8787.85</v>
      </c>
      <c r="H962" s="20"/>
      <c r="I962" s="21">
        <f t="shared" si="141"/>
        <v>0</v>
      </c>
    </row>
    <row r="963" spans="1:9" s="35" customFormat="1" x14ac:dyDescent="0.3">
      <c r="A963" s="18" t="s">
        <v>822</v>
      </c>
      <c r="B963" s="5" t="s">
        <v>14</v>
      </c>
      <c r="C963" s="5" t="s">
        <v>823</v>
      </c>
      <c r="D963" s="19">
        <v>1</v>
      </c>
      <c r="E963" s="5" t="s">
        <v>15</v>
      </c>
      <c r="F963" s="19">
        <v>5063.54</v>
      </c>
      <c r="G963" s="19">
        <f t="shared" si="140"/>
        <v>5316.72</v>
      </c>
      <c r="H963" s="20"/>
      <c r="I963" s="21">
        <f t="shared" si="141"/>
        <v>0</v>
      </c>
    </row>
    <row r="964" spans="1:9" s="35" customFormat="1" x14ac:dyDescent="0.3">
      <c r="A964" s="18" t="s">
        <v>824</v>
      </c>
      <c r="B964" s="5" t="s">
        <v>14</v>
      </c>
      <c r="C964" s="5" t="s">
        <v>825</v>
      </c>
      <c r="D964" s="19">
        <v>1</v>
      </c>
      <c r="E964" s="5" t="s">
        <v>15</v>
      </c>
      <c r="F964" s="19">
        <v>9929.0400000000009</v>
      </c>
      <c r="G964" s="19">
        <f t="shared" si="140"/>
        <v>10425.49</v>
      </c>
      <c r="H964" s="20"/>
      <c r="I964" s="21">
        <f t="shared" si="141"/>
        <v>0</v>
      </c>
    </row>
    <row r="965" spans="1:9" s="35" customFormat="1" x14ac:dyDescent="0.3">
      <c r="A965" s="18" t="s">
        <v>826</v>
      </c>
      <c r="B965" s="5" t="s">
        <v>14</v>
      </c>
      <c r="C965" s="5" t="s">
        <v>827</v>
      </c>
      <c r="D965" s="19">
        <v>1</v>
      </c>
      <c r="E965" s="5" t="s">
        <v>15</v>
      </c>
      <c r="F965" s="19">
        <v>9227.09</v>
      </c>
      <c r="G965" s="19">
        <f t="shared" si="140"/>
        <v>9688.44</v>
      </c>
      <c r="H965" s="20"/>
      <c r="I965" s="21">
        <f t="shared" si="141"/>
        <v>0</v>
      </c>
    </row>
    <row r="966" spans="1:9" s="35" customFormat="1" x14ac:dyDescent="0.3">
      <c r="A966" s="18" t="s">
        <v>828</v>
      </c>
      <c r="B966" s="5" t="s">
        <v>14</v>
      </c>
      <c r="C966" s="5" t="s">
        <v>829</v>
      </c>
      <c r="D966" s="19">
        <v>1</v>
      </c>
      <c r="E966" s="5" t="s">
        <v>15</v>
      </c>
      <c r="F966" s="19">
        <v>10121.4</v>
      </c>
      <c r="G966" s="19">
        <f t="shared" si="140"/>
        <v>10627.47</v>
      </c>
      <c r="H966" s="20"/>
      <c r="I966" s="21">
        <f t="shared" si="141"/>
        <v>0</v>
      </c>
    </row>
    <row r="967" spans="1:9" s="35" customFormat="1" x14ac:dyDescent="0.3">
      <c r="A967" s="18" t="s">
        <v>830</v>
      </c>
      <c r="B967" s="5" t="s">
        <v>14</v>
      </c>
      <c r="C967" s="5" t="s">
        <v>831</v>
      </c>
      <c r="D967" s="19">
        <v>1</v>
      </c>
      <c r="E967" s="5" t="s">
        <v>15</v>
      </c>
      <c r="F967" s="19">
        <v>4420.3999999999996</v>
      </c>
      <c r="G967" s="19">
        <f t="shared" si="140"/>
        <v>4641.42</v>
      </c>
      <c r="H967" s="20"/>
      <c r="I967" s="21">
        <f t="shared" si="141"/>
        <v>0</v>
      </c>
    </row>
    <row r="968" spans="1:9" s="35" customFormat="1" x14ac:dyDescent="0.3">
      <c r="A968" s="18" t="s">
        <v>832</v>
      </c>
      <c r="B968" s="5" t="s">
        <v>14</v>
      </c>
      <c r="C968" s="5" t="s">
        <v>833</v>
      </c>
      <c r="D968" s="19">
        <v>1</v>
      </c>
      <c r="E968" s="5" t="s">
        <v>15</v>
      </c>
      <c r="F968" s="19">
        <v>4864.59</v>
      </c>
      <c r="G968" s="19">
        <f t="shared" si="140"/>
        <v>5107.82</v>
      </c>
      <c r="H968" s="20"/>
      <c r="I968" s="21">
        <f t="shared" si="141"/>
        <v>0</v>
      </c>
    </row>
    <row r="969" spans="1:9" s="35" customFormat="1" x14ac:dyDescent="0.3">
      <c r="A969" s="18" t="s">
        <v>834</v>
      </c>
      <c r="B969" s="5" t="s">
        <v>14</v>
      </c>
      <c r="C969" s="5" t="s">
        <v>835</v>
      </c>
      <c r="D969" s="19">
        <v>1</v>
      </c>
      <c r="E969" s="5" t="s">
        <v>15</v>
      </c>
      <c r="F969" s="19">
        <v>6264.08</v>
      </c>
      <c r="G969" s="19">
        <f t="shared" si="140"/>
        <v>6577.28</v>
      </c>
      <c r="H969" s="20"/>
      <c r="I969" s="21">
        <f t="shared" si="141"/>
        <v>0</v>
      </c>
    </row>
    <row r="970" spans="1:9" s="35" customFormat="1" x14ac:dyDescent="0.3">
      <c r="A970" s="18" t="s">
        <v>836</v>
      </c>
      <c r="B970" s="5" t="s">
        <v>14</v>
      </c>
      <c r="C970" s="5" t="s">
        <v>837</v>
      </c>
      <c r="D970" s="19">
        <v>1</v>
      </c>
      <c r="E970" s="5" t="s">
        <v>15</v>
      </c>
      <c r="F970" s="19">
        <v>13363.61</v>
      </c>
      <c r="G970" s="19">
        <f t="shared" si="140"/>
        <v>14031.79</v>
      </c>
      <c r="H970" s="20"/>
      <c r="I970" s="21">
        <f t="shared" si="141"/>
        <v>0</v>
      </c>
    </row>
    <row r="971" spans="1:9" s="35" customFormat="1" x14ac:dyDescent="0.3">
      <c r="A971" s="18" t="s">
        <v>838</v>
      </c>
      <c r="B971" s="5" t="s">
        <v>14</v>
      </c>
      <c r="C971" s="5" t="s">
        <v>839</v>
      </c>
      <c r="D971" s="19">
        <v>1</v>
      </c>
      <c r="E971" s="5" t="s">
        <v>15</v>
      </c>
      <c r="F971" s="19">
        <v>6705.96</v>
      </c>
      <c r="G971" s="19">
        <f t="shared" si="140"/>
        <v>7041.26</v>
      </c>
      <c r="H971" s="20"/>
      <c r="I971" s="21">
        <f t="shared" si="141"/>
        <v>0</v>
      </c>
    </row>
    <row r="972" spans="1:9" s="35" customFormat="1" x14ac:dyDescent="0.3">
      <c r="A972" s="18" t="s">
        <v>840</v>
      </c>
      <c r="B972" s="5" t="s">
        <v>14</v>
      </c>
      <c r="C972" s="5" t="s">
        <v>841</v>
      </c>
      <c r="D972" s="19">
        <v>1</v>
      </c>
      <c r="E972" s="5" t="s">
        <v>15</v>
      </c>
      <c r="F972" s="19">
        <v>3596.2</v>
      </c>
      <c r="G972" s="19">
        <f t="shared" si="140"/>
        <v>3776.01</v>
      </c>
      <c r="H972" s="20"/>
      <c r="I972" s="21">
        <f t="shared" si="141"/>
        <v>0</v>
      </c>
    </row>
    <row r="973" spans="1:9" s="35" customFormat="1" x14ac:dyDescent="0.3">
      <c r="A973" s="18" t="s">
        <v>842</v>
      </c>
      <c r="B973" s="5" t="s">
        <v>14</v>
      </c>
      <c r="C973" s="5" t="s">
        <v>843</v>
      </c>
      <c r="D973" s="19">
        <v>1</v>
      </c>
      <c r="E973" s="5" t="s">
        <v>15</v>
      </c>
      <c r="F973" s="19">
        <v>4152.04</v>
      </c>
      <c r="G973" s="19">
        <f t="shared" si="140"/>
        <v>4359.6400000000003</v>
      </c>
      <c r="H973" s="20"/>
      <c r="I973" s="21">
        <f t="shared" si="141"/>
        <v>0</v>
      </c>
    </row>
    <row r="974" spans="1:9" s="35" customFormat="1" x14ac:dyDescent="0.3">
      <c r="A974" s="18" t="s">
        <v>844</v>
      </c>
      <c r="B974" s="5" t="s">
        <v>14</v>
      </c>
      <c r="C974" s="5" t="s">
        <v>845</v>
      </c>
      <c r="D974" s="19">
        <v>1</v>
      </c>
      <c r="E974" s="5" t="s">
        <v>15</v>
      </c>
      <c r="F974" s="19">
        <v>2596.19</v>
      </c>
      <c r="G974" s="19">
        <f t="shared" si="140"/>
        <v>2726</v>
      </c>
      <c r="H974" s="20"/>
      <c r="I974" s="21">
        <f t="shared" si="141"/>
        <v>0</v>
      </c>
    </row>
    <row r="975" spans="1:9" s="35" customFormat="1" x14ac:dyDescent="0.3">
      <c r="A975" s="18" t="s">
        <v>846</v>
      </c>
      <c r="B975" s="5" t="s">
        <v>14</v>
      </c>
      <c r="C975" s="5" t="s">
        <v>847</v>
      </c>
      <c r="D975" s="19">
        <v>1</v>
      </c>
      <c r="E975" s="5" t="s">
        <v>15</v>
      </c>
      <c r="F975" s="19">
        <v>15272.89</v>
      </c>
      <c r="G975" s="19">
        <f t="shared" si="140"/>
        <v>16036.53</v>
      </c>
      <c r="H975" s="20"/>
      <c r="I975" s="21">
        <f t="shared" si="141"/>
        <v>0</v>
      </c>
    </row>
    <row r="976" spans="1:9" s="35" customFormat="1" x14ac:dyDescent="0.3">
      <c r="A976" s="18" t="s">
        <v>848</v>
      </c>
      <c r="B976" s="5" t="s">
        <v>14</v>
      </c>
      <c r="C976" s="5" t="s">
        <v>849</v>
      </c>
      <c r="D976" s="19">
        <v>1</v>
      </c>
      <c r="E976" s="5" t="s">
        <v>15</v>
      </c>
      <c r="F976" s="19">
        <v>28836.12</v>
      </c>
      <c r="G976" s="19">
        <f t="shared" si="140"/>
        <v>30277.93</v>
      </c>
      <c r="H976" s="20"/>
      <c r="I976" s="21">
        <f t="shared" si="141"/>
        <v>0</v>
      </c>
    </row>
    <row r="977" spans="1:9" s="35" customFormat="1" x14ac:dyDescent="0.3">
      <c r="A977" s="18" t="s">
        <v>850</v>
      </c>
      <c r="B977" s="5" t="s">
        <v>14</v>
      </c>
      <c r="C977" s="5" t="s">
        <v>851</v>
      </c>
      <c r="D977" s="19">
        <v>1</v>
      </c>
      <c r="E977" s="5" t="s">
        <v>15</v>
      </c>
      <c r="F977" s="19">
        <v>42122.86</v>
      </c>
      <c r="G977" s="19">
        <f t="shared" si="140"/>
        <v>44229</v>
      </c>
      <c r="H977" s="20"/>
      <c r="I977" s="21">
        <f t="shared" si="141"/>
        <v>0</v>
      </c>
    </row>
    <row r="978" spans="1:9" s="35" customFormat="1" x14ac:dyDescent="0.3">
      <c r="A978" s="18" t="s">
        <v>852</v>
      </c>
      <c r="B978" s="5" t="s">
        <v>14</v>
      </c>
      <c r="C978" s="5" t="s">
        <v>853</v>
      </c>
      <c r="D978" s="19">
        <v>1</v>
      </c>
      <c r="E978" s="5" t="s">
        <v>15</v>
      </c>
      <c r="F978" s="19">
        <v>7663.47</v>
      </c>
      <c r="G978" s="19">
        <f t="shared" si="140"/>
        <v>8046.64</v>
      </c>
      <c r="H978" s="20"/>
      <c r="I978" s="21">
        <f t="shared" si="141"/>
        <v>0</v>
      </c>
    </row>
    <row r="979" spans="1:9" s="35" customFormat="1" x14ac:dyDescent="0.3">
      <c r="A979" s="18" t="s">
        <v>854</v>
      </c>
      <c r="B979" s="5" t="s">
        <v>14</v>
      </c>
      <c r="C979" s="5" t="s">
        <v>855</v>
      </c>
      <c r="D979" s="19">
        <v>1</v>
      </c>
      <c r="E979" s="5" t="s">
        <v>15</v>
      </c>
      <c r="F979" s="19">
        <v>33506.89</v>
      </c>
      <c r="G979" s="19">
        <f t="shared" si="140"/>
        <v>35182.230000000003</v>
      </c>
      <c r="H979" s="20"/>
      <c r="I979" s="21">
        <f t="shared" si="141"/>
        <v>0</v>
      </c>
    </row>
    <row r="980" spans="1:9" s="35" customFormat="1" x14ac:dyDescent="0.3">
      <c r="A980" s="18" t="s">
        <v>856</v>
      </c>
      <c r="B980" s="5" t="s">
        <v>14</v>
      </c>
      <c r="C980" s="5" t="s">
        <v>857</v>
      </c>
      <c r="D980" s="19">
        <v>1</v>
      </c>
      <c r="E980" s="5" t="s">
        <v>15</v>
      </c>
      <c r="F980" s="19">
        <v>6258.65</v>
      </c>
      <c r="G980" s="19">
        <f t="shared" si="140"/>
        <v>6571.58</v>
      </c>
      <c r="H980" s="20"/>
      <c r="I980" s="21">
        <f t="shared" si="141"/>
        <v>0</v>
      </c>
    </row>
    <row r="981" spans="1:9" s="35" customFormat="1" x14ac:dyDescent="0.3">
      <c r="A981" s="18" t="s">
        <v>858</v>
      </c>
      <c r="B981" s="5" t="s">
        <v>14</v>
      </c>
      <c r="C981" s="5" t="s">
        <v>859</v>
      </c>
      <c r="D981" s="19">
        <v>1</v>
      </c>
      <c r="E981" s="5" t="s">
        <v>15</v>
      </c>
      <c r="F981" s="19">
        <v>60252.61</v>
      </c>
      <c r="G981" s="19">
        <f t="shared" si="140"/>
        <v>63265.24</v>
      </c>
      <c r="H981" s="20"/>
      <c r="I981" s="21">
        <f t="shared" si="141"/>
        <v>0</v>
      </c>
    </row>
    <row r="982" spans="1:9" s="35" customFormat="1" x14ac:dyDescent="0.3">
      <c r="A982" s="18" t="s">
        <v>860</v>
      </c>
      <c r="B982" s="5" t="s">
        <v>14</v>
      </c>
      <c r="C982" s="5" t="s">
        <v>861</v>
      </c>
      <c r="D982" s="19">
        <v>1</v>
      </c>
      <c r="E982" s="5" t="s">
        <v>15</v>
      </c>
      <c r="F982" s="19">
        <v>6091.49</v>
      </c>
      <c r="G982" s="19">
        <f t="shared" si="140"/>
        <v>6396.06</v>
      </c>
      <c r="H982" s="20"/>
      <c r="I982" s="21">
        <f t="shared" si="141"/>
        <v>0</v>
      </c>
    </row>
    <row r="983" spans="1:9" s="35" customFormat="1" x14ac:dyDescent="0.3">
      <c r="A983" s="18" t="s">
        <v>862</v>
      </c>
      <c r="B983" s="5" t="s">
        <v>14</v>
      </c>
      <c r="C983" s="5" t="s">
        <v>863</v>
      </c>
      <c r="D983" s="19">
        <v>1</v>
      </c>
      <c r="E983" s="5" t="s">
        <v>15</v>
      </c>
      <c r="F983" s="19">
        <v>3050.34</v>
      </c>
      <c r="G983" s="19">
        <f t="shared" si="140"/>
        <v>3202.86</v>
      </c>
      <c r="H983" s="20"/>
      <c r="I983" s="21">
        <f t="shared" si="141"/>
        <v>0</v>
      </c>
    </row>
    <row r="984" spans="1:9" s="35" customFormat="1" x14ac:dyDescent="0.3">
      <c r="A984" s="18" t="s">
        <v>864</v>
      </c>
      <c r="B984" s="5" t="s">
        <v>14</v>
      </c>
      <c r="C984" s="5" t="s">
        <v>865</v>
      </c>
      <c r="D984" s="19">
        <v>1</v>
      </c>
      <c r="E984" s="5" t="s">
        <v>15</v>
      </c>
      <c r="F984" s="19">
        <v>2858.72</v>
      </c>
      <c r="G984" s="19">
        <f t="shared" si="140"/>
        <v>3001.66</v>
      </c>
      <c r="H984" s="20"/>
      <c r="I984" s="21">
        <f t="shared" si="141"/>
        <v>0</v>
      </c>
    </row>
    <row r="985" spans="1:9" s="35" customFormat="1" x14ac:dyDescent="0.3">
      <c r="A985" s="18" t="s">
        <v>866</v>
      </c>
      <c r="B985" s="5" t="s">
        <v>14</v>
      </c>
      <c r="C985" s="5" t="s">
        <v>867</v>
      </c>
      <c r="D985" s="19">
        <v>1</v>
      </c>
      <c r="E985" s="5" t="s">
        <v>15</v>
      </c>
      <c r="F985" s="19">
        <v>11928.28</v>
      </c>
      <c r="G985" s="19">
        <f t="shared" si="140"/>
        <v>12524.69</v>
      </c>
      <c r="H985" s="20"/>
      <c r="I985" s="21">
        <f t="shared" si="141"/>
        <v>0</v>
      </c>
    </row>
    <row r="986" spans="1:9" s="35" customFormat="1" x14ac:dyDescent="0.3">
      <c r="A986" s="18" t="s">
        <v>868</v>
      </c>
      <c r="B986" s="5" t="s">
        <v>14</v>
      </c>
      <c r="C986" s="5" t="s">
        <v>869</v>
      </c>
      <c r="D986" s="19">
        <v>1</v>
      </c>
      <c r="E986" s="5" t="s">
        <v>15</v>
      </c>
      <c r="F986" s="19">
        <v>4814.9399999999996</v>
      </c>
      <c r="G986" s="19">
        <f t="shared" si="140"/>
        <v>5055.6899999999996</v>
      </c>
      <c r="H986" s="20"/>
      <c r="I986" s="21">
        <f t="shared" si="141"/>
        <v>0</v>
      </c>
    </row>
    <row r="987" spans="1:9" s="35" customFormat="1" x14ac:dyDescent="0.3">
      <c r="A987" s="18" t="s">
        <v>870</v>
      </c>
      <c r="B987" s="5" t="s">
        <v>14</v>
      </c>
      <c r="C987" s="5" t="s">
        <v>871</v>
      </c>
      <c r="D987" s="19">
        <v>4</v>
      </c>
      <c r="E987" s="5" t="s">
        <v>15</v>
      </c>
      <c r="F987" s="19">
        <v>1301.43</v>
      </c>
      <c r="G987" s="19">
        <f t="shared" si="140"/>
        <v>1366.5</v>
      </c>
      <c r="H987" s="20"/>
      <c r="I987" s="21">
        <f t="shared" si="141"/>
        <v>0</v>
      </c>
    </row>
    <row r="988" spans="1:9" s="35" customFormat="1" x14ac:dyDescent="0.3">
      <c r="A988" s="18" t="s">
        <v>872</v>
      </c>
      <c r="B988" s="5" t="s">
        <v>14</v>
      </c>
      <c r="C988" s="5" t="s">
        <v>873</v>
      </c>
      <c r="D988" s="19">
        <v>1</v>
      </c>
      <c r="E988" s="5" t="s">
        <v>15</v>
      </c>
      <c r="F988" s="19">
        <v>32479.58</v>
      </c>
      <c r="G988" s="19">
        <f t="shared" si="140"/>
        <v>34103.56</v>
      </c>
      <c r="H988" s="20"/>
      <c r="I988" s="21">
        <f t="shared" si="141"/>
        <v>0</v>
      </c>
    </row>
    <row r="989" spans="1:9" s="35" customFormat="1" x14ac:dyDescent="0.3">
      <c r="A989" s="18" t="s">
        <v>874</v>
      </c>
      <c r="B989" s="5" t="s">
        <v>14</v>
      </c>
      <c r="C989" s="5" t="s">
        <v>874</v>
      </c>
      <c r="D989" s="19">
        <v>1</v>
      </c>
      <c r="E989" s="5" t="s">
        <v>15</v>
      </c>
      <c r="F989" s="19">
        <v>3134.11</v>
      </c>
      <c r="G989" s="19">
        <f t="shared" si="140"/>
        <v>3290.82</v>
      </c>
      <c r="H989" s="20"/>
      <c r="I989" s="21">
        <f t="shared" si="141"/>
        <v>0</v>
      </c>
    </row>
    <row r="990" spans="1:9" s="35" customFormat="1" x14ac:dyDescent="0.3">
      <c r="A990" s="18" t="s">
        <v>875</v>
      </c>
      <c r="B990" s="5" t="s">
        <v>14</v>
      </c>
      <c r="C990" s="5" t="s">
        <v>875</v>
      </c>
      <c r="D990" s="19">
        <v>1</v>
      </c>
      <c r="E990" s="5" t="s">
        <v>15</v>
      </c>
      <c r="F990" s="19">
        <v>7348.85</v>
      </c>
      <c r="G990" s="19">
        <f t="shared" si="140"/>
        <v>7716.29</v>
      </c>
      <c r="H990" s="20"/>
      <c r="I990" s="21">
        <f t="shared" si="141"/>
        <v>0</v>
      </c>
    </row>
    <row r="991" spans="1:9" s="35" customFormat="1" x14ac:dyDescent="0.3">
      <c r="A991" s="18" t="s">
        <v>876</v>
      </c>
      <c r="B991" s="5" t="s">
        <v>14</v>
      </c>
      <c r="C991" s="5" t="s">
        <v>876</v>
      </c>
      <c r="D991" s="19">
        <v>1</v>
      </c>
      <c r="E991" s="5" t="s">
        <v>15</v>
      </c>
      <c r="F991" s="19">
        <v>1828.11</v>
      </c>
      <c r="G991" s="19">
        <f t="shared" si="140"/>
        <v>1919.52</v>
      </c>
      <c r="H991" s="20"/>
      <c r="I991" s="21">
        <f t="shared" si="141"/>
        <v>0</v>
      </c>
    </row>
    <row r="992" spans="1:9" s="35" customFormat="1" x14ac:dyDescent="0.3">
      <c r="A992" s="18" t="s">
        <v>499</v>
      </c>
      <c r="B992" s="5" t="s">
        <v>14</v>
      </c>
      <c r="C992" s="5" t="s">
        <v>499</v>
      </c>
      <c r="D992" s="19">
        <v>1</v>
      </c>
      <c r="E992" s="5" t="s">
        <v>15</v>
      </c>
      <c r="F992" s="19">
        <v>2281.92</v>
      </c>
      <c r="G992" s="19">
        <f t="shared" si="140"/>
        <v>2396.02</v>
      </c>
      <c r="H992" s="20"/>
      <c r="I992" s="21">
        <f t="shared" si="141"/>
        <v>0</v>
      </c>
    </row>
    <row r="993" spans="1:9" s="35" customFormat="1" x14ac:dyDescent="0.3">
      <c r="A993" s="18" t="s">
        <v>503</v>
      </c>
      <c r="B993" s="5" t="s">
        <v>14</v>
      </c>
      <c r="C993" s="5" t="s">
        <v>503</v>
      </c>
      <c r="D993" s="19">
        <v>1</v>
      </c>
      <c r="E993" s="5" t="s">
        <v>15</v>
      </c>
      <c r="F993" s="19">
        <v>2798.54</v>
      </c>
      <c r="G993" s="19">
        <f t="shared" si="140"/>
        <v>2938.47</v>
      </c>
      <c r="H993" s="20"/>
      <c r="I993" s="21">
        <f t="shared" si="141"/>
        <v>0</v>
      </c>
    </row>
    <row r="994" spans="1:9" s="35" customFormat="1" x14ac:dyDescent="0.3">
      <c r="A994" s="18" t="s">
        <v>877</v>
      </c>
      <c r="B994" s="5" t="s">
        <v>14</v>
      </c>
      <c r="C994" s="5" t="s">
        <v>878</v>
      </c>
      <c r="D994" s="19">
        <v>1</v>
      </c>
      <c r="E994" s="5" t="s">
        <v>15</v>
      </c>
      <c r="F994" s="19">
        <v>3233.78</v>
      </c>
      <c r="G994" s="19">
        <f t="shared" si="140"/>
        <v>3395.47</v>
      </c>
      <c r="H994" s="20"/>
      <c r="I994" s="21">
        <f t="shared" si="141"/>
        <v>0</v>
      </c>
    </row>
    <row r="995" spans="1:9" s="35" customFormat="1" x14ac:dyDescent="0.3">
      <c r="A995" s="18" t="s">
        <v>879</v>
      </c>
      <c r="B995" s="5" t="s">
        <v>14</v>
      </c>
      <c r="C995" s="5" t="s">
        <v>880</v>
      </c>
      <c r="D995" s="19">
        <v>1</v>
      </c>
      <c r="E995" s="5" t="s">
        <v>15</v>
      </c>
      <c r="F995" s="19">
        <v>1310.03</v>
      </c>
      <c r="G995" s="19">
        <f t="shared" si="140"/>
        <v>1375.53</v>
      </c>
      <c r="H995" s="20"/>
      <c r="I995" s="21">
        <f t="shared" si="141"/>
        <v>0</v>
      </c>
    </row>
    <row r="996" spans="1:9" s="35" customFormat="1" ht="20.399999999999999" x14ac:dyDescent="0.3">
      <c r="A996" s="18" t="s">
        <v>881</v>
      </c>
      <c r="B996" s="5" t="s">
        <v>14</v>
      </c>
      <c r="C996" s="5" t="s">
        <v>882</v>
      </c>
      <c r="D996" s="19">
        <v>1</v>
      </c>
      <c r="E996" s="5" t="s">
        <v>15</v>
      </c>
      <c r="F996" s="19">
        <v>1679.67</v>
      </c>
      <c r="G996" s="19">
        <f t="shared" si="140"/>
        <v>1763.65</v>
      </c>
      <c r="H996" s="20"/>
      <c r="I996" s="21">
        <f t="shared" si="141"/>
        <v>0</v>
      </c>
    </row>
    <row r="997" spans="1:9" s="35" customFormat="1" ht="20.399999999999999" x14ac:dyDescent="0.3">
      <c r="A997" s="18" t="s">
        <v>883</v>
      </c>
      <c r="B997" s="5" t="s">
        <v>14</v>
      </c>
      <c r="C997" s="5" t="s">
        <v>884</v>
      </c>
      <c r="D997" s="19">
        <v>1</v>
      </c>
      <c r="E997" s="5" t="s">
        <v>15</v>
      </c>
      <c r="F997" s="19">
        <v>4657.16</v>
      </c>
      <c r="G997" s="19">
        <f t="shared" si="140"/>
        <v>4890.0200000000004</v>
      </c>
      <c r="H997" s="20"/>
      <c r="I997" s="21">
        <f t="shared" si="141"/>
        <v>0</v>
      </c>
    </row>
    <row r="998" spans="1:9" s="35" customFormat="1" ht="1.05" customHeight="1" x14ac:dyDescent="0.3">
      <c r="A998" s="6"/>
      <c r="B998" s="6"/>
      <c r="C998" s="6"/>
      <c r="D998" s="6"/>
      <c r="E998" s="6"/>
      <c r="F998" s="6"/>
      <c r="G998" s="6"/>
      <c r="H998" s="22"/>
      <c r="I998" s="6"/>
    </row>
    <row r="999" spans="1:9" s="35" customFormat="1" x14ac:dyDescent="0.3">
      <c r="A999" s="8" t="s">
        <v>885</v>
      </c>
      <c r="B999" s="8" t="s">
        <v>10</v>
      </c>
      <c r="C999" s="8" t="s">
        <v>886</v>
      </c>
      <c r="D999" s="25">
        <v>1</v>
      </c>
      <c r="E999" s="8" t="s">
        <v>11</v>
      </c>
      <c r="F999" s="25"/>
      <c r="G999" s="25"/>
      <c r="H999" s="26"/>
      <c r="I999" s="25">
        <f>SUM(I1000:I1004)</f>
        <v>0</v>
      </c>
    </row>
    <row r="1000" spans="1:9" s="35" customFormat="1" ht="20.399999999999999" x14ac:dyDescent="0.3">
      <c r="A1000" s="18" t="s">
        <v>304</v>
      </c>
      <c r="B1000" s="5" t="s">
        <v>14</v>
      </c>
      <c r="C1000" s="5" t="s">
        <v>305</v>
      </c>
      <c r="D1000" s="19">
        <v>1</v>
      </c>
      <c r="E1000" s="5" t="s">
        <v>15</v>
      </c>
      <c r="F1000" s="19">
        <v>14977.82</v>
      </c>
      <c r="G1000" s="19">
        <f>F1000*1.05</f>
        <v>15726.71</v>
      </c>
      <c r="H1000" s="20"/>
      <c r="I1000" s="21">
        <f>D1000*H1000</f>
        <v>0</v>
      </c>
    </row>
    <row r="1001" spans="1:9" s="35" customFormat="1" ht="20.399999999999999" x14ac:dyDescent="0.3">
      <c r="A1001" s="18" t="s">
        <v>306</v>
      </c>
      <c r="B1001" s="5" t="s">
        <v>14</v>
      </c>
      <c r="C1001" s="5" t="s">
        <v>115</v>
      </c>
      <c r="D1001" s="19">
        <v>1</v>
      </c>
      <c r="E1001" s="5" t="s">
        <v>15</v>
      </c>
      <c r="F1001" s="19">
        <v>2907</v>
      </c>
      <c r="G1001" s="19">
        <f t="shared" ref="G1001:G1004" si="142">F1001*1.05</f>
        <v>3052.35</v>
      </c>
      <c r="H1001" s="20"/>
      <c r="I1001" s="21">
        <f t="shared" ref="I1001:I1004" si="143">D1001*H1001</f>
        <v>0</v>
      </c>
    </row>
    <row r="1002" spans="1:9" s="35" customFormat="1" ht="30.6" x14ac:dyDescent="0.3">
      <c r="A1002" s="18" t="s">
        <v>307</v>
      </c>
      <c r="B1002" s="5" t="s">
        <v>14</v>
      </c>
      <c r="C1002" s="5" t="s">
        <v>308</v>
      </c>
      <c r="D1002" s="19">
        <v>1</v>
      </c>
      <c r="E1002" s="5" t="s">
        <v>15</v>
      </c>
      <c r="F1002" s="19">
        <v>7103.05</v>
      </c>
      <c r="G1002" s="19">
        <f t="shared" si="142"/>
        <v>7458.2</v>
      </c>
      <c r="H1002" s="20"/>
      <c r="I1002" s="21">
        <f t="shared" si="143"/>
        <v>0</v>
      </c>
    </row>
    <row r="1003" spans="1:9" s="35" customFormat="1" x14ac:dyDescent="0.3">
      <c r="A1003" s="18" t="s">
        <v>309</v>
      </c>
      <c r="B1003" s="5" t="s">
        <v>14</v>
      </c>
      <c r="C1003" s="5" t="s">
        <v>310</v>
      </c>
      <c r="D1003" s="19">
        <v>1</v>
      </c>
      <c r="E1003" s="5" t="s">
        <v>15</v>
      </c>
      <c r="F1003" s="19">
        <v>8757.42</v>
      </c>
      <c r="G1003" s="19">
        <f t="shared" si="142"/>
        <v>9195.2900000000009</v>
      </c>
      <c r="H1003" s="20"/>
      <c r="I1003" s="21">
        <f t="shared" si="143"/>
        <v>0</v>
      </c>
    </row>
    <row r="1004" spans="1:9" s="35" customFormat="1" ht="20.399999999999999" x14ac:dyDescent="0.3">
      <c r="A1004" s="18" t="s">
        <v>122</v>
      </c>
      <c r="B1004" s="5" t="s">
        <v>14</v>
      </c>
      <c r="C1004" s="5" t="s">
        <v>123</v>
      </c>
      <c r="D1004" s="19">
        <v>100</v>
      </c>
      <c r="E1004" s="5" t="s">
        <v>28</v>
      </c>
      <c r="F1004" s="19">
        <v>1.81</v>
      </c>
      <c r="G1004" s="19">
        <f t="shared" si="142"/>
        <v>1.9</v>
      </c>
      <c r="H1004" s="20"/>
      <c r="I1004" s="21">
        <f t="shared" si="143"/>
        <v>0</v>
      </c>
    </row>
    <row r="1005" spans="1:9" s="35" customFormat="1" ht="1.05" customHeight="1" x14ac:dyDescent="0.3">
      <c r="A1005" s="6"/>
      <c r="B1005" s="6"/>
      <c r="C1005" s="6"/>
      <c r="D1005" s="6"/>
      <c r="E1005" s="6"/>
      <c r="F1005" s="6"/>
      <c r="G1005" s="6"/>
      <c r="H1005" s="22"/>
      <c r="I1005" s="6"/>
    </row>
    <row r="1006" spans="1:9" s="35" customFormat="1" x14ac:dyDescent="0.3">
      <c r="A1006" s="8" t="s">
        <v>887</v>
      </c>
      <c r="B1006" s="8" t="s">
        <v>10</v>
      </c>
      <c r="C1006" s="8" t="s">
        <v>312</v>
      </c>
      <c r="D1006" s="25">
        <v>1</v>
      </c>
      <c r="E1006" s="8" t="s">
        <v>11</v>
      </c>
      <c r="F1006" s="25"/>
      <c r="G1006" s="25"/>
      <c r="H1006" s="26"/>
      <c r="I1006" s="25">
        <f>SUM(I1007:I1028)</f>
        <v>0</v>
      </c>
    </row>
    <row r="1007" spans="1:9" s="35" customFormat="1" ht="20.399999999999999" x14ac:dyDescent="0.3">
      <c r="A1007" s="18" t="s">
        <v>313</v>
      </c>
      <c r="B1007" s="5" t="s">
        <v>14</v>
      </c>
      <c r="C1007" s="5" t="s">
        <v>314</v>
      </c>
      <c r="D1007" s="19">
        <v>2266</v>
      </c>
      <c r="E1007" s="5" t="s">
        <v>28</v>
      </c>
      <c r="F1007" s="19">
        <v>239.97</v>
      </c>
      <c r="G1007" s="19">
        <f>F1007*1.05</f>
        <v>251.97</v>
      </c>
      <c r="H1007" s="20"/>
      <c r="I1007" s="21">
        <f>D1007*H1007</f>
        <v>0</v>
      </c>
    </row>
    <row r="1008" spans="1:9" s="35" customFormat="1" ht="20.399999999999999" x14ac:dyDescent="0.3">
      <c r="A1008" s="18" t="s">
        <v>888</v>
      </c>
      <c r="B1008" s="5" t="s">
        <v>14</v>
      </c>
      <c r="C1008" s="5" t="s">
        <v>889</v>
      </c>
      <c r="D1008" s="19">
        <v>5</v>
      </c>
      <c r="E1008" s="5" t="s">
        <v>28</v>
      </c>
      <c r="F1008" s="19">
        <v>188.86</v>
      </c>
      <c r="G1008" s="19">
        <f t="shared" ref="G1008:G1028" si="144">F1008*1.05</f>
        <v>198.3</v>
      </c>
      <c r="H1008" s="20"/>
      <c r="I1008" s="21">
        <f t="shared" ref="I1008:I1028" si="145">D1008*H1008</f>
        <v>0</v>
      </c>
    </row>
    <row r="1009" spans="1:9" s="35" customFormat="1" ht="20.399999999999999" x14ac:dyDescent="0.3">
      <c r="A1009" s="18" t="s">
        <v>315</v>
      </c>
      <c r="B1009" s="5" t="s">
        <v>14</v>
      </c>
      <c r="C1009" s="5" t="s">
        <v>316</v>
      </c>
      <c r="D1009" s="19">
        <v>514</v>
      </c>
      <c r="E1009" s="5" t="s">
        <v>28</v>
      </c>
      <c r="F1009" s="19">
        <v>185.23</v>
      </c>
      <c r="G1009" s="19">
        <f t="shared" si="144"/>
        <v>194.49</v>
      </c>
      <c r="H1009" s="20"/>
      <c r="I1009" s="21">
        <f t="shared" si="145"/>
        <v>0</v>
      </c>
    </row>
    <row r="1010" spans="1:9" s="35" customFormat="1" ht="20.399999999999999" x14ac:dyDescent="0.3">
      <c r="A1010" s="18" t="s">
        <v>317</v>
      </c>
      <c r="B1010" s="5" t="s">
        <v>14</v>
      </c>
      <c r="C1010" s="5" t="s">
        <v>318</v>
      </c>
      <c r="D1010" s="19">
        <v>775</v>
      </c>
      <c r="E1010" s="5" t="s">
        <v>28</v>
      </c>
      <c r="F1010" s="19">
        <v>156.12</v>
      </c>
      <c r="G1010" s="19">
        <f t="shared" si="144"/>
        <v>163.93</v>
      </c>
      <c r="H1010" s="20"/>
      <c r="I1010" s="21">
        <f t="shared" si="145"/>
        <v>0</v>
      </c>
    </row>
    <row r="1011" spans="1:9" s="35" customFormat="1" ht="20.399999999999999" x14ac:dyDescent="0.3">
      <c r="A1011" s="18" t="s">
        <v>319</v>
      </c>
      <c r="B1011" s="5" t="s">
        <v>14</v>
      </c>
      <c r="C1011" s="5" t="s">
        <v>320</v>
      </c>
      <c r="D1011" s="19">
        <v>1293</v>
      </c>
      <c r="E1011" s="5" t="s">
        <v>28</v>
      </c>
      <c r="F1011" s="19">
        <v>126.2</v>
      </c>
      <c r="G1011" s="19">
        <f t="shared" si="144"/>
        <v>132.51</v>
      </c>
      <c r="H1011" s="20"/>
      <c r="I1011" s="21">
        <f t="shared" si="145"/>
        <v>0</v>
      </c>
    </row>
    <row r="1012" spans="1:9" s="35" customFormat="1" ht="20.399999999999999" x14ac:dyDescent="0.3">
      <c r="A1012" s="18" t="s">
        <v>321</v>
      </c>
      <c r="B1012" s="5" t="s">
        <v>14</v>
      </c>
      <c r="C1012" s="5" t="s">
        <v>322</v>
      </c>
      <c r="D1012" s="19">
        <v>398</v>
      </c>
      <c r="E1012" s="5" t="s">
        <v>28</v>
      </c>
      <c r="F1012" s="19">
        <v>99.5</v>
      </c>
      <c r="G1012" s="19">
        <f t="shared" si="144"/>
        <v>104.48</v>
      </c>
      <c r="H1012" s="20"/>
      <c r="I1012" s="21">
        <f t="shared" si="145"/>
        <v>0</v>
      </c>
    </row>
    <row r="1013" spans="1:9" s="35" customFormat="1" ht="20.399999999999999" x14ac:dyDescent="0.3">
      <c r="A1013" s="18" t="s">
        <v>323</v>
      </c>
      <c r="B1013" s="5" t="s">
        <v>14</v>
      </c>
      <c r="C1013" s="5" t="s">
        <v>324</v>
      </c>
      <c r="D1013" s="19">
        <v>725</v>
      </c>
      <c r="E1013" s="5" t="s">
        <v>28</v>
      </c>
      <c r="F1013" s="19">
        <v>75.489999999999995</v>
      </c>
      <c r="G1013" s="19">
        <f t="shared" si="144"/>
        <v>79.260000000000005</v>
      </c>
      <c r="H1013" s="20"/>
      <c r="I1013" s="21">
        <f t="shared" si="145"/>
        <v>0</v>
      </c>
    </row>
    <row r="1014" spans="1:9" s="35" customFormat="1" ht="20.399999999999999" x14ac:dyDescent="0.3">
      <c r="A1014" s="18" t="s">
        <v>325</v>
      </c>
      <c r="B1014" s="5" t="s">
        <v>14</v>
      </c>
      <c r="C1014" s="5" t="s">
        <v>326</v>
      </c>
      <c r="D1014" s="19">
        <v>601</v>
      </c>
      <c r="E1014" s="5" t="s">
        <v>28</v>
      </c>
      <c r="F1014" s="19">
        <v>56.41</v>
      </c>
      <c r="G1014" s="19">
        <f t="shared" si="144"/>
        <v>59.23</v>
      </c>
      <c r="H1014" s="20"/>
      <c r="I1014" s="21">
        <f t="shared" si="145"/>
        <v>0</v>
      </c>
    </row>
    <row r="1015" spans="1:9" s="35" customFormat="1" ht="20.399999999999999" x14ac:dyDescent="0.3">
      <c r="A1015" s="18" t="s">
        <v>327</v>
      </c>
      <c r="B1015" s="5" t="s">
        <v>14</v>
      </c>
      <c r="C1015" s="5" t="s">
        <v>328</v>
      </c>
      <c r="D1015" s="19">
        <v>281</v>
      </c>
      <c r="E1015" s="5" t="s">
        <v>28</v>
      </c>
      <c r="F1015" s="19">
        <v>43.37</v>
      </c>
      <c r="G1015" s="19">
        <f t="shared" si="144"/>
        <v>45.54</v>
      </c>
      <c r="H1015" s="20"/>
      <c r="I1015" s="21">
        <f t="shared" si="145"/>
        <v>0</v>
      </c>
    </row>
    <row r="1016" spans="1:9" s="35" customFormat="1" ht="20.399999999999999" x14ac:dyDescent="0.3">
      <c r="A1016" s="18" t="s">
        <v>329</v>
      </c>
      <c r="B1016" s="5" t="s">
        <v>14</v>
      </c>
      <c r="C1016" s="5" t="s">
        <v>330</v>
      </c>
      <c r="D1016" s="19">
        <v>40.299999999999997</v>
      </c>
      <c r="E1016" s="5" t="s">
        <v>28</v>
      </c>
      <c r="F1016" s="19">
        <v>31.61</v>
      </c>
      <c r="G1016" s="19">
        <f t="shared" si="144"/>
        <v>33.19</v>
      </c>
      <c r="H1016" s="20"/>
      <c r="I1016" s="21">
        <f t="shared" si="145"/>
        <v>0</v>
      </c>
    </row>
    <row r="1017" spans="1:9" s="35" customFormat="1" ht="20.399999999999999" x14ac:dyDescent="0.3">
      <c r="A1017" s="18" t="s">
        <v>335</v>
      </c>
      <c r="B1017" s="5" t="s">
        <v>14</v>
      </c>
      <c r="C1017" s="5" t="s">
        <v>336</v>
      </c>
      <c r="D1017" s="19">
        <v>339</v>
      </c>
      <c r="E1017" s="5" t="s">
        <v>28</v>
      </c>
      <c r="F1017" s="19">
        <v>24.71</v>
      </c>
      <c r="G1017" s="19">
        <f t="shared" si="144"/>
        <v>25.95</v>
      </c>
      <c r="H1017" s="20"/>
      <c r="I1017" s="21">
        <f t="shared" si="145"/>
        <v>0</v>
      </c>
    </row>
    <row r="1018" spans="1:9" s="35" customFormat="1" ht="20.399999999999999" x14ac:dyDescent="0.3">
      <c r="A1018" s="18" t="s">
        <v>337</v>
      </c>
      <c r="B1018" s="5" t="s">
        <v>14</v>
      </c>
      <c r="C1018" s="5" t="s">
        <v>338</v>
      </c>
      <c r="D1018" s="19">
        <v>1355</v>
      </c>
      <c r="E1018" s="5" t="s">
        <v>28</v>
      </c>
      <c r="F1018" s="19">
        <v>17.59</v>
      </c>
      <c r="G1018" s="19">
        <f t="shared" si="144"/>
        <v>18.47</v>
      </c>
      <c r="H1018" s="20"/>
      <c r="I1018" s="21">
        <f t="shared" si="145"/>
        <v>0</v>
      </c>
    </row>
    <row r="1019" spans="1:9" s="35" customFormat="1" ht="20.399999999999999" x14ac:dyDescent="0.3">
      <c r="A1019" s="18" t="s">
        <v>339</v>
      </c>
      <c r="B1019" s="5" t="s">
        <v>14</v>
      </c>
      <c r="C1019" s="5" t="s">
        <v>340</v>
      </c>
      <c r="D1019" s="19">
        <v>960</v>
      </c>
      <c r="E1019" s="5" t="s">
        <v>28</v>
      </c>
      <c r="F1019" s="19">
        <v>9.91</v>
      </c>
      <c r="G1019" s="19">
        <f t="shared" si="144"/>
        <v>10.41</v>
      </c>
      <c r="H1019" s="20"/>
      <c r="I1019" s="21">
        <f t="shared" si="145"/>
        <v>0</v>
      </c>
    </row>
    <row r="1020" spans="1:9" s="35" customFormat="1" ht="20.399999999999999" x14ac:dyDescent="0.3">
      <c r="A1020" s="18" t="s">
        <v>341</v>
      </c>
      <c r="B1020" s="5" t="s">
        <v>14</v>
      </c>
      <c r="C1020" s="5" t="s">
        <v>342</v>
      </c>
      <c r="D1020" s="19">
        <v>2052</v>
      </c>
      <c r="E1020" s="5" t="s">
        <v>28</v>
      </c>
      <c r="F1020" s="19">
        <v>12.11</v>
      </c>
      <c r="G1020" s="19">
        <f t="shared" si="144"/>
        <v>12.72</v>
      </c>
      <c r="H1020" s="20"/>
      <c r="I1020" s="21">
        <f t="shared" si="145"/>
        <v>0</v>
      </c>
    </row>
    <row r="1021" spans="1:9" s="35" customFormat="1" ht="20.399999999999999" x14ac:dyDescent="0.3">
      <c r="A1021" s="18" t="s">
        <v>343</v>
      </c>
      <c r="B1021" s="5" t="s">
        <v>14</v>
      </c>
      <c r="C1021" s="5" t="s">
        <v>344</v>
      </c>
      <c r="D1021" s="19">
        <v>2240</v>
      </c>
      <c r="E1021" s="5" t="s">
        <v>28</v>
      </c>
      <c r="F1021" s="19">
        <v>7.95</v>
      </c>
      <c r="G1021" s="19">
        <f t="shared" si="144"/>
        <v>8.35</v>
      </c>
      <c r="H1021" s="20"/>
      <c r="I1021" s="21">
        <f t="shared" si="145"/>
        <v>0</v>
      </c>
    </row>
    <row r="1022" spans="1:9" s="35" customFormat="1" ht="20.399999999999999" x14ac:dyDescent="0.3">
      <c r="A1022" s="18" t="s">
        <v>345</v>
      </c>
      <c r="B1022" s="5" t="s">
        <v>14</v>
      </c>
      <c r="C1022" s="5" t="s">
        <v>346</v>
      </c>
      <c r="D1022" s="19">
        <v>1795.3</v>
      </c>
      <c r="E1022" s="5" t="s">
        <v>28</v>
      </c>
      <c r="F1022" s="19">
        <v>6.77</v>
      </c>
      <c r="G1022" s="19">
        <f t="shared" si="144"/>
        <v>7.11</v>
      </c>
      <c r="H1022" s="20"/>
      <c r="I1022" s="21">
        <f t="shared" si="145"/>
        <v>0</v>
      </c>
    </row>
    <row r="1023" spans="1:9" s="35" customFormat="1" ht="20.399999999999999" x14ac:dyDescent="0.3">
      <c r="A1023" s="18" t="s">
        <v>357</v>
      </c>
      <c r="B1023" s="5" t="s">
        <v>14</v>
      </c>
      <c r="C1023" s="5" t="s">
        <v>358</v>
      </c>
      <c r="D1023" s="19">
        <v>621</v>
      </c>
      <c r="E1023" s="5" t="s">
        <v>28</v>
      </c>
      <c r="F1023" s="19">
        <v>16.46</v>
      </c>
      <c r="G1023" s="19">
        <f t="shared" si="144"/>
        <v>17.28</v>
      </c>
      <c r="H1023" s="20"/>
      <c r="I1023" s="21">
        <f t="shared" si="145"/>
        <v>0</v>
      </c>
    </row>
    <row r="1024" spans="1:9" s="35" customFormat="1" ht="20.399999999999999" x14ac:dyDescent="0.3">
      <c r="A1024" s="18" t="s">
        <v>359</v>
      </c>
      <c r="B1024" s="5" t="s">
        <v>14</v>
      </c>
      <c r="C1024" s="5" t="s">
        <v>360</v>
      </c>
      <c r="D1024" s="19">
        <v>461</v>
      </c>
      <c r="E1024" s="5" t="s">
        <v>28</v>
      </c>
      <c r="F1024" s="19">
        <v>12.28</v>
      </c>
      <c r="G1024" s="19">
        <f t="shared" si="144"/>
        <v>12.89</v>
      </c>
      <c r="H1024" s="20"/>
      <c r="I1024" s="21">
        <f t="shared" si="145"/>
        <v>0</v>
      </c>
    </row>
    <row r="1025" spans="1:9" s="35" customFormat="1" ht="20.399999999999999" x14ac:dyDescent="0.3">
      <c r="A1025" s="18" t="s">
        <v>361</v>
      </c>
      <c r="B1025" s="5" t="s">
        <v>14</v>
      </c>
      <c r="C1025" s="5" t="s">
        <v>362</v>
      </c>
      <c r="D1025" s="19">
        <v>1190</v>
      </c>
      <c r="E1025" s="5" t="s">
        <v>28</v>
      </c>
      <c r="F1025" s="19">
        <v>9.09</v>
      </c>
      <c r="G1025" s="19">
        <f t="shared" si="144"/>
        <v>9.5399999999999991</v>
      </c>
      <c r="H1025" s="20"/>
      <c r="I1025" s="21">
        <f t="shared" si="145"/>
        <v>0</v>
      </c>
    </row>
    <row r="1026" spans="1:9" s="35" customFormat="1" ht="20.399999999999999" x14ac:dyDescent="0.3">
      <c r="A1026" s="18" t="s">
        <v>363</v>
      </c>
      <c r="B1026" s="5" t="s">
        <v>14</v>
      </c>
      <c r="C1026" s="5" t="s">
        <v>364</v>
      </c>
      <c r="D1026" s="19">
        <v>4065</v>
      </c>
      <c r="E1026" s="5" t="s">
        <v>28</v>
      </c>
      <c r="F1026" s="19">
        <v>7.81</v>
      </c>
      <c r="G1026" s="19">
        <f t="shared" si="144"/>
        <v>8.1999999999999993</v>
      </c>
      <c r="H1026" s="20"/>
      <c r="I1026" s="21">
        <f t="shared" si="145"/>
        <v>0</v>
      </c>
    </row>
    <row r="1027" spans="1:9" s="35" customFormat="1" ht="20.399999999999999" x14ac:dyDescent="0.3">
      <c r="A1027" s="18" t="s">
        <v>365</v>
      </c>
      <c r="B1027" s="5" t="s">
        <v>14</v>
      </c>
      <c r="C1027" s="5" t="s">
        <v>366</v>
      </c>
      <c r="D1027" s="19">
        <v>5145.3</v>
      </c>
      <c r="E1027" s="5" t="s">
        <v>28</v>
      </c>
      <c r="F1027" s="19">
        <v>6.67</v>
      </c>
      <c r="G1027" s="19">
        <f t="shared" si="144"/>
        <v>7</v>
      </c>
      <c r="H1027" s="20"/>
      <c r="I1027" s="21">
        <f t="shared" si="145"/>
        <v>0</v>
      </c>
    </row>
    <row r="1028" spans="1:9" s="35" customFormat="1" ht="20.399999999999999" x14ac:dyDescent="0.3">
      <c r="A1028" s="18" t="s">
        <v>367</v>
      </c>
      <c r="B1028" s="5" t="s">
        <v>14</v>
      </c>
      <c r="C1028" s="5" t="s">
        <v>368</v>
      </c>
      <c r="D1028" s="19">
        <v>3675</v>
      </c>
      <c r="E1028" s="5" t="s">
        <v>28</v>
      </c>
      <c r="F1028" s="19">
        <v>4.96</v>
      </c>
      <c r="G1028" s="19">
        <f t="shared" si="144"/>
        <v>5.21</v>
      </c>
      <c r="H1028" s="20"/>
      <c r="I1028" s="21">
        <f t="shared" si="145"/>
        <v>0</v>
      </c>
    </row>
    <row r="1029" spans="1:9" s="35" customFormat="1" ht="1.05" customHeight="1" x14ac:dyDescent="0.3">
      <c r="A1029" s="6"/>
      <c r="B1029" s="6"/>
      <c r="C1029" s="6"/>
      <c r="D1029" s="6"/>
      <c r="E1029" s="6"/>
      <c r="F1029" s="6"/>
      <c r="G1029" s="6"/>
      <c r="H1029" s="22"/>
      <c r="I1029" s="6"/>
    </row>
    <row r="1030" spans="1:9" s="35" customFormat="1" x14ac:dyDescent="0.3">
      <c r="A1030" s="8" t="s">
        <v>890</v>
      </c>
      <c r="B1030" s="8" t="s">
        <v>10</v>
      </c>
      <c r="C1030" s="8" t="s">
        <v>378</v>
      </c>
      <c r="D1030" s="25">
        <v>1</v>
      </c>
      <c r="E1030" s="8" t="s">
        <v>11</v>
      </c>
      <c r="F1030" s="25"/>
      <c r="G1030" s="25"/>
      <c r="H1030" s="26"/>
      <c r="I1030" s="25">
        <f>SUM(I1031:I1040)</f>
        <v>0</v>
      </c>
    </row>
    <row r="1031" spans="1:9" s="35" customFormat="1" x14ac:dyDescent="0.3">
      <c r="A1031" s="18" t="s">
        <v>782</v>
      </c>
      <c r="B1031" s="5" t="s">
        <v>14</v>
      </c>
      <c r="C1031" s="5" t="s">
        <v>783</v>
      </c>
      <c r="D1031" s="19">
        <v>20</v>
      </c>
      <c r="E1031" s="5" t="s">
        <v>28</v>
      </c>
      <c r="F1031" s="19">
        <v>228.51</v>
      </c>
      <c r="G1031" s="19">
        <f>F1031*1.05</f>
        <v>239.94</v>
      </c>
      <c r="H1031" s="20"/>
      <c r="I1031" s="21">
        <f>D1031*H1031</f>
        <v>0</v>
      </c>
    </row>
    <row r="1032" spans="1:9" s="35" customFormat="1" x14ac:dyDescent="0.3">
      <c r="A1032" s="18" t="s">
        <v>391</v>
      </c>
      <c r="B1032" s="5" t="s">
        <v>14</v>
      </c>
      <c r="C1032" s="5" t="s">
        <v>392</v>
      </c>
      <c r="D1032" s="19">
        <v>863.5</v>
      </c>
      <c r="E1032" s="5" t="s">
        <v>28</v>
      </c>
      <c r="F1032" s="19">
        <v>74.400000000000006</v>
      </c>
      <c r="G1032" s="19">
        <f t="shared" ref="G1032:G1040" si="146">F1032*1.05</f>
        <v>78.12</v>
      </c>
      <c r="H1032" s="20"/>
      <c r="I1032" s="21">
        <f t="shared" ref="I1032:I1040" si="147">D1032*H1032</f>
        <v>0</v>
      </c>
    </row>
    <row r="1033" spans="1:9" s="35" customFormat="1" x14ac:dyDescent="0.3">
      <c r="A1033" s="18" t="s">
        <v>379</v>
      </c>
      <c r="B1033" s="5" t="s">
        <v>14</v>
      </c>
      <c r="C1033" s="5" t="s">
        <v>380</v>
      </c>
      <c r="D1033" s="19">
        <v>264</v>
      </c>
      <c r="E1033" s="5" t="s">
        <v>28</v>
      </c>
      <c r="F1033" s="19">
        <v>114.93</v>
      </c>
      <c r="G1033" s="19">
        <f t="shared" si="146"/>
        <v>120.68</v>
      </c>
      <c r="H1033" s="20"/>
      <c r="I1033" s="21">
        <f t="shared" si="147"/>
        <v>0</v>
      </c>
    </row>
    <row r="1034" spans="1:9" s="35" customFormat="1" x14ac:dyDescent="0.3">
      <c r="A1034" s="18" t="s">
        <v>697</v>
      </c>
      <c r="B1034" s="5" t="s">
        <v>14</v>
      </c>
      <c r="C1034" s="5" t="s">
        <v>698</v>
      </c>
      <c r="D1034" s="19">
        <v>286</v>
      </c>
      <c r="E1034" s="5" t="s">
        <v>28</v>
      </c>
      <c r="F1034" s="19">
        <v>114.15</v>
      </c>
      <c r="G1034" s="19">
        <f t="shared" si="146"/>
        <v>119.86</v>
      </c>
      <c r="H1034" s="20"/>
      <c r="I1034" s="21">
        <f t="shared" si="147"/>
        <v>0</v>
      </c>
    </row>
    <row r="1035" spans="1:9" s="35" customFormat="1" x14ac:dyDescent="0.3">
      <c r="A1035" s="18" t="s">
        <v>395</v>
      </c>
      <c r="B1035" s="5" t="s">
        <v>14</v>
      </c>
      <c r="C1035" s="5" t="s">
        <v>396</v>
      </c>
      <c r="D1035" s="19">
        <v>242</v>
      </c>
      <c r="E1035" s="5" t="s">
        <v>28</v>
      </c>
      <c r="F1035" s="19">
        <v>183.87</v>
      </c>
      <c r="G1035" s="19">
        <f t="shared" si="146"/>
        <v>193.06</v>
      </c>
      <c r="H1035" s="20"/>
      <c r="I1035" s="21">
        <f t="shared" si="147"/>
        <v>0</v>
      </c>
    </row>
    <row r="1036" spans="1:9" s="35" customFormat="1" ht="20.399999999999999" x14ac:dyDescent="0.3">
      <c r="A1036" s="18" t="s">
        <v>397</v>
      </c>
      <c r="B1036" s="5" t="s">
        <v>14</v>
      </c>
      <c r="C1036" s="5" t="s">
        <v>398</v>
      </c>
      <c r="D1036" s="19">
        <v>594</v>
      </c>
      <c r="E1036" s="5" t="s">
        <v>28</v>
      </c>
      <c r="F1036" s="19">
        <v>138.77000000000001</v>
      </c>
      <c r="G1036" s="19">
        <f t="shared" si="146"/>
        <v>145.71</v>
      </c>
      <c r="H1036" s="20"/>
      <c r="I1036" s="21">
        <f t="shared" si="147"/>
        <v>0</v>
      </c>
    </row>
    <row r="1037" spans="1:9" s="35" customFormat="1" x14ac:dyDescent="0.3">
      <c r="A1037" s="18" t="s">
        <v>399</v>
      </c>
      <c r="B1037" s="5" t="s">
        <v>14</v>
      </c>
      <c r="C1037" s="5" t="s">
        <v>400</v>
      </c>
      <c r="D1037" s="19">
        <v>253</v>
      </c>
      <c r="E1037" s="5" t="s">
        <v>28</v>
      </c>
      <c r="F1037" s="19">
        <v>67.37</v>
      </c>
      <c r="G1037" s="19">
        <f t="shared" si="146"/>
        <v>70.739999999999995</v>
      </c>
      <c r="H1037" s="20"/>
      <c r="I1037" s="21">
        <f t="shared" si="147"/>
        <v>0</v>
      </c>
    </row>
    <row r="1038" spans="1:9" s="35" customFormat="1" x14ac:dyDescent="0.3">
      <c r="A1038" s="18" t="s">
        <v>401</v>
      </c>
      <c r="B1038" s="5" t="s">
        <v>14</v>
      </c>
      <c r="C1038" s="5" t="s">
        <v>402</v>
      </c>
      <c r="D1038" s="19">
        <v>132</v>
      </c>
      <c r="E1038" s="5" t="s">
        <v>28</v>
      </c>
      <c r="F1038" s="19">
        <v>41.83</v>
      </c>
      <c r="G1038" s="19">
        <f t="shared" si="146"/>
        <v>43.92</v>
      </c>
      <c r="H1038" s="20"/>
      <c r="I1038" s="21">
        <f t="shared" si="147"/>
        <v>0</v>
      </c>
    </row>
    <row r="1039" spans="1:9" s="35" customFormat="1" x14ac:dyDescent="0.3">
      <c r="A1039" s="18" t="s">
        <v>403</v>
      </c>
      <c r="B1039" s="5" t="s">
        <v>14</v>
      </c>
      <c r="C1039" s="5" t="s">
        <v>404</v>
      </c>
      <c r="D1039" s="19">
        <v>8</v>
      </c>
      <c r="E1039" s="5" t="s">
        <v>15</v>
      </c>
      <c r="F1039" s="19">
        <v>264.54000000000002</v>
      </c>
      <c r="G1039" s="19">
        <f t="shared" si="146"/>
        <v>277.77</v>
      </c>
      <c r="H1039" s="20"/>
      <c r="I1039" s="21">
        <f t="shared" si="147"/>
        <v>0</v>
      </c>
    </row>
    <row r="1040" spans="1:9" s="35" customFormat="1" ht="20.399999999999999" x14ac:dyDescent="0.3">
      <c r="A1040" s="18" t="s">
        <v>701</v>
      </c>
      <c r="B1040" s="5" t="s">
        <v>14</v>
      </c>
      <c r="C1040" s="5" t="s">
        <v>702</v>
      </c>
      <c r="D1040" s="19">
        <v>20</v>
      </c>
      <c r="E1040" s="5" t="s">
        <v>15</v>
      </c>
      <c r="F1040" s="19">
        <v>128.55000000000001</v>
      </c>
      <c r="G1040" s="19">
        <f t="shared" si="146"/>
        <v>134.97999999999999</v>
      </c>
      <c r="H1040" s="20"/>
      <c r="I1040" s="21">
        <f t="shared" si="147"/>
        <v>0</v>
      </c>
    </row>
    <row r="1041" spans="1:9" s="35" customFormat="1" ht="1.05" customHeight="1" x14ac:dyDescent="0.3">
      <c r="A1041" s="6"/>
      <c r="B1041" s="6"/>
      <c r="C1041" s="6"/>
      <c r="D1041" s="6"/>
      <c r="E1041" s="6"/>
      <c r="F1041" s="6"/>
      <c r="G1041" s="6"/>
      <c r="H1041" s="22"/>
      <c r="I1041" s="6"/>
    </row>
    <row r="1042" spans="1:9" s="35" customFormat="1" x14ac:dyDescent="0.3">
      <c r="A1042" s="8" t="s">
        <v>891</v>
      </c>
      <c r="B1042" s="8" t="s">
        <v>10</v>
      </c>
      <c r="C1042" s="8" t="s">
        <v>406</v>
      </c>
      <c r="D1042" s="25">
        <v>1</v>
      </c>
      <c r="E1042" s="8" t="s">
        <v>11</v>
      </c>
      <c r="F1042" s="25"/>
      <c r="G1042" s="25"/>
      <c r="H1042" s="26"/>
      <c r="I1042" s="25">
        <f>SUM(I1043:I1045)</f>
        <v>0</v>
      </c>
    </row>
    <row r="1043" spans="1:9" s="35" customFormat="1" ht="20.399999999999999" x14ac:dyDescent="0.3">
      <c r="A1043" s="18" t="s">
        <v>409</v>
      </c>
      <c r="B1043" s="5" t="s">
        <v>14</v>
      </c>
      <c r="C1043" s="5" t="s">
        <v>410</v>
      </c>
      <c r="D1043" s="19">
        <v>74</v>
      </c>
      <c r="E1043" s="5" t="s">
        <v>15</v>
      </c>
      <c r="F1043" s="19">
        <v>1133.69</v>
      </c>
      <c r="G1043" s="19">
        <f>F1043*1.05</f>
        <v>1190.3699999999999</v>
      </c>
      <c r="H1043" s="20"/>
      <c r="I1043" s="21">
        <f>D1043*H1043</f>
        <v>0</v>
      </c>
    </row>
    <row r="1044" spans="1:9" s="35" customFormat="1" ht="20.399999999999999" x14ac:dyDescent="0.3">
      <c r="A1044" s="18" t="s">
        <v>411</v>
      </c>
      <c r="B1044" s="5" t="s">
        <v>14</v>
      </c>
      <c r="C1044" s="5" t="s">
        <v>412</v>
      </c>
      <c r="D1044" s="19">
        <v>70</v>
      </c>
      <c r="E1044" s="5" t="s">
        <v>15</v>
      </c>
      <c r="F1044" s="19">
        <v>38.700000000000003</v>
      </c>
      <c r="G1044" s="19">
        <f t="shared" ref="G1044:G1045" si="148">F1044*1.05</f>
        <v>40.64</v>
      </c>
      <c r="H1044" s="20"/>
      <c r="I1044" s="21">
        <f t="shared" ref="I1044:I1045" si="149">D1044*H1044</f>
        <v>0</v>
      </c>
    </row>
    <row r="1045" spans="1:9" s="35" customFormat="1" ht="40.799999999999997" x14ac:dyDescent="0.3">
      <c r="A1045" s="18" t="s">
        <v>602</v>
      </c>
      <c r="B1045" s="5" t="s">
        <v>14</v>
      </c>
      <c r="C1045" s="5" t="s">
        <v>603</v>
      </c>
      <c r="D1045" s="19">
        <v>25</v>
      </c>
      <c r="E1045" s="5" t="s">
        <v>15</v>
      </c>
      <c r="F1045" s="19">
        <v>139.13999999999999</v>
      </c>
      <c r="G1045" s="19">
        <f t="shared" si="148"/>
        <v>146.1</v>
      </c>
      <c r="H1045" s="20"/>
      <c r="I1045" s="21">
        <f t="shared" si="149"/>
        <v>0</v>
      </c>
    </row>
    <row r="1046" spans="1:9" s="35" customFormat="1" ht="1.05" customHeight="1" x14ac:dyDescent="0.3">
      <c r="A1046" s="6"/>
      <c r="B1046" s="6"/>
      <c r="C1046" s="6"/>
      <c r="D1046" s="6"/>
      <c r="E1046" s="6"/>
      <c r="F1046" s="6"/>
      <c r="G1046" s="6"/>
      <c r="H1046" s="22"/>
      <c r="I1046" s="6"/>
    </row>
    <row r="1047" spans="1:9" s="35" customFormat="1" x14ac:dyDescent="0.3">
      <c r="A1047" s="8" t="s">
        <v>892</v>
      </c>
      <c r="B1047" s="8" t="s">
        <v>10</v>
      </c>
      <c r="C1047" s="8" t="s">
        <v>420</v>
      </c>
      <c r="D1047" s="25">
        <v>1</v>
      </c>
      <c r="E1047" s="8" t="s">
        <v>11</v>
      </c>
      <c r="F1047" s="25"/>
      <c r="G1047" s="25"/>
      <c r="H1047" s="26"/>
      <c r="I1047" s="25">
        <f>SUM(I1048:I1058)</f>
        <v>0</v>
      </c>
    </row>
    <row r="1048" spans="1:9" s="35" customFormat="1" x14ac:dyDescent="0.3">
      <c r="A1048" s="18" t="s">
        <v>421</v>
      </c>
      <c r="B1048" s="5" t="s">
        <v>14</v>
      </c>
      <c r="C1048" s="5" t="s">
        <v>422</v>
      </c>
      <c r="D1048" s="19">
        <v>72</v>
      </c>
      <c r="E1048" s="5" t="s">
        <v>15</v>
      </c>
      <c r="F1048" s="19">
        <v>52.75</v>
      </c>
      <c r="G1048" s="19">
        <f>F1048*1.05</f>
        <v>55.39</v>
      </c>
      <c r="H1048" s="20"/>
      <c r="I1048" s="21">
        <f>D1048*H1048</f>
        <v>0</v>
      </c>
    </row>
    <row r="1049" spans="1:9" s="35" customFormat="1" x14ac:dyDescent="0.3">
      <c r="A1049" s="18" t="s">
        <v>423</v>
      </c>
      <c r="B1049" s="5" t="s">
        <v>14</v>
      </c>
      <c r="C1049" s="5" t="s">
        <v>424</v>
      </c>
      <c r="D1049" s="19">
        <v>143</v>
      </c>
      <c r="E1049" s="5" t="s">
        <v>15</v>
      </c>
      <c r="F1049" s="19">
        <v>58.79</v>
      </c>
      <c r="G1049" s="19">
        <f t="shared" ref="G1049:G1058" si="150">F1049*1.05</f>
        <v>61.73</v>
      </c>
      <c r="H1049" s="20"/>
      <c r="I1049" s="21">
        <f t="shared" ref="I1049:I1058" si="151">D1049*H1049</f>
        <v>0</v>
      </c>
    </row>
    <row r="1050" spans="1:9" s="35" customFormat="1" ht="20.399999999999999" x14ac:dyDescent="0.3">
      <c r="A1050" s="18" t="s">
        <v>427</v>
      </c>
      <c r="B1050" s="5" t="s">
        <v>14</v>
      </c>
      <c r="C1050" s="5" t="s">
        <v>428</v>
      </c>
      <c r="D1050" s="19">
        <v>119</v>
      </c>
      <c r="E1050" s="5" t="s">
        <v>15</v>
      </c>
      <c r="F1050" s="19">
        <v>142.62</v>
      </c>
      <c r="G1050" s="19">
        <f t="shared" si="150"/>
        <v>149.75</v>
      </c>
      <c r="H1050" s="20"/>
      <c r="I1050" s="21">
        <f t="shared" si="151"/>
        <v>0</v>
      </c>
    </row>
    <row r="1051" spans="1:9" s="35" customFormat="1" ht="20.399999999999999" x14ac:dyDescent="0.3">
      <c r="A1051" s="18" t="s">
        <v>431</v>
      </c>
      <c r="B1051" s="5" t="s">
        <v>14</v>
      </c>
      <c r="C1051" s="5" t="s">
        <v>432</v>
      </c>
      <c r="D1051" s="19">
        <v>125</v>
      </c>
      <c r="E1051" s="5" t="s">
        <v>15</v>
      </c>
      <c r="F1051" s="19">
        <v>106.14</v>
      </c>
      <c r="G1051" s="19">
        <f t="shared" si="150"/>
        <v>111.45</v>
      </c>
      <c r="H1051" s="20"/>
      <c r="I1051" s="21">
        <f t="shared" si="151"/>
        <v>0</v>
      </c>
    </row>
    <row r="1052" spans="1:9" s="35" customFormat="1" ht="20.399999999999999" x14ac:dyDescent="0.3">
      <c r="A1052" s="18" t="s">
        <v>433</v>
      </c>
      <c r="B1052" s="5" t="s">
        <v>14</v>
      </c>
      <c r="C1052" s="5" t="s">
        <v>434</v>
      </c>
      <c r="D1052" s="19">
        <v>164</v>
      </c>
      <c r="E1052" s="5" t="s">
        <v>15</v>
      </c>
      <c r="F1052" s="19">
        <v>155.85</v>
      </c>
      <c r="G1052" s="19">
        <f t="shared" si="150"/>
        <v>163.63999999999999</v>
      </c>
      <c r="H1052" s="20"/>
      <c r="I1052" s="21">
        <f t="shared" si="151"/>
        <v>0</v>
      </c>
    </row>
    <row r="1053" spans="1:9" s="35" customFormat="1" ht="20.399999999999999" x14ac:dyDescent="0.3">
      <c r="A1053" s="18" t="s">
        <v>451</v>
      </c>
      <c r="B1053" s="5" t="s">
        <v>14</v>
      </c>
      <c r="C1053" s="5" t="s">
        <v>452</v>
      </c>
      <c r="D1053" s="19">
        <v>551</v>
      </c>
      <c r="E1053" s="5" t="s">
        <v>15</v>
      </c>
      <c r="F1053" s="19">
        <v>124.8</v>
      </c>
      <c r="G1053" s="19">
        <f t="shared" si="150"/>
        <v>131.04</v>
      </c>
      <c r="H1053" s="20"/>
      <c r="I1053" s="21">
        <f t="shared" si="151"/>
        <v>0</v>
      </c>
    </row>
    <row r="1054" spans="1:9" s="35" customFormat="1" ht="20.399999999999999" x14ac:dyDescent="0.3">
      <c r="A1054" s="18" t="s">
        <v>893</v>
      </c>
      <c r="B1054" s="5" t="s">
        <v>14</v>
      </c>
      <c r="C1054" s="5" t="s">
        <v>894</v>
      </c>
      <c r="D1054" s="19">
        <v>1</v>
      </c>
      <c r="E1054" s="5" t="s">
        <v>15</v>
      </c>
      <c r="F1054" s="19">
        <v>1014321.28</v>
      </c>
      <c r="G1054" s="19">
        <f t="shared" si="150"/>
        <v>1065037.3400000001</v>
      </c>
      <c r="H1054" s="20"/>
      <c r="I1054" s="21">
        <f t="shared" si="151"/>
        <v>0</v>
      </c>
    </row>
    <row r="1055" spans="1:9" s="35" customFormat="1" ht="20.399999999999999" x14ac:dyDescent="0.3">
      <c r="A1055" s="18" t="s">
        <v>895</v>
      </c>
      <c r="B1055" s="5" t="s">
        <v>14</v>
      </c>
      <c r="C1055" s="5" t="s">
        <v>896</v>
      </c>
      <c r="D1055" s="19">
        <v>16</v>
      </c>
      <c r="E1055" s="5" t="s">
        <v>15</v>
      </c>
      <c r="F1055" s="19">
        <v>226.77</v>
      </c>
      <c r="G1055" s="19">
        <f t="shared" si="150"/>
        <v>238.11</v>
      </c>
      <c r="H1055" s="20"/>
      <c r="I1055" s="21">
        <f t="shared" si="151"/>
        <v>0</v>
      </c>
    </row>
    <row r="1056" spans="1:9" s="35" customFormat="1" ht="20.399999999999999" x14ac:dyDescent="0.3">
      <c r="A1056" s="18" t="s">
        <v>617</v>
      </c>
      <c r="B1056" s="5" t="s">
        <v>14</v>
      </c>
      <c r="C1056" s="5" t="s">
        <v>618</v>
      </c>
      <c r="D1056" s="19">
        <v>8</v>
      </c>
      <c r="E1056" s="5" t="s">
        <v>15</v>
      </c>
      <c r="F1056" s="19">
        <v>57.84</v>
      </c>
      <c r="G1056" s="19">
        <f t="shared" si="150"/>
        <v>60.73</v>
      </c>
      <c r="H1056" s="20"/>
      <c r="I1056" s="21">
        <f t="shared" si="151"/>
        <v>0</v>
      </c>
    </row>
    <row r="1057" spans="1:9" s="35" customFormat="1" ht="20.399999999999999" x14ac:dyDescent="0.3">
      <c r="A1057" s="18" t="s">
        <v>897</v>
      </c>
      <c r="B1057" s="5" t="s">
        <v>14</v>
      </c>
      <c r="C1057" s="5" t="s">
        <v>898</v>
      </c>
      <c r="D1057" s="19">
        <v>2496</v>
      </c>
      <c r="E1057" s="5" t="s">
        <v>15</v>
      </c>
      <c r="F1057" s="19">
        <v>157.84</v>
      </c>
      <c r="G1057" s="19">
        <f t="shared" si="150"/>
        <v>165.73</v>
      </c>
      <c r="H1057" s="20"/>
      <c r="I1057" s="21">
        <f t="shared" si="151"/>
        <v>0</v>
      </c>
    </row>
    <row r="1058" spans="1:9" s="35" customFormat="1" x14ac:dyDescent="0.3">
      <c r="A1058" s="18" t="s">
        <v>435</v>
      </c>
      <c r="B1058" s="5" t="s">
        <v>14</v>
      </c>
      <c r="C1058" s="5" t="s">
        <v>436</v>
      </c>
      <c r="D1058" s="19">
        <v>62</v>
      </c>
      <c r="E1058" s="5" t="s">
        <v>15</v>
      </c>
      <c r="F1058" s="19">
        <v>92.25</v>
      </c>
      <c r="G1058" s="19">
        <f t="shared" si="150"/>
        <v>96.86</v>
      </c>
      <c r="H1058" s="20"/>
      <c r="I1058" s="21">
        <f t="shared" si="151"/>
        <v>0</v>
      </c>
    </row>
    <row r="1059" spans="1:9" s="35" customFormat="1" ht="1.05" customHeight="1" x14ac:dyDescent="0.3">
      <c r="A1059" s="6"/>
      <c r="B1059" s="6"/>
      <c r="C1059" s="6"/>
      <c r="D1059" s="6"/>
      <c r="E1059" s="6"/>
      <c r="F1059" s="6"/>
      <c r="G1059" s="6"/>
      <c r="H1059" s="22"/>
      <c r="I1059" s="6"/>
    </row>
    <row r="1060" spans="1:9" s="35" customFormat="1" x14ac:dyDescent="0.3">
      <c r="A1060" s="8" t="s">
        <v>899</v>
      </c>
      <c r="B1060" s="8" t="s">
        <v>10</v>
      </c>
      <c r="C1060" s="8" t="s">
        <v>900</v>
      </c>
      <c r="D1060" s="25">
        <v>1</v>
      </c>
      <c r="E1060" s="8" t="s">
        <v>15</v>
      </c>
      <c r="F1060" s="25"/>
      <c r="G1060" s="25"/>
      <c r="H1060" s="26"/>
      <c r="I1060" s="25">
        <f>SUM(I1061:I1067)</f>
        <v>0</v>
      </c>
    </row>
    <row r="1061" spans="1:9" s="35" customFormat="1" ht="20.399999999999999" x14ac:dyDescent="0.3">
      <c r="A1061" s="18" t="s">
        <v>621</v>
      </c>
      <c r="B1061" s="5" t="s">
        <v>14</v>
      </c>
      <c r="C1061" s="5" t="s">
        <v>622</v>
      </c>
      <c r="D1061" s="19">
        <v>4</v>
      </c>
      <c r="E1061" s="5" t="s">
        <v>15</v>
      </c>
      <c r="F1061" s="19">
        <v>113.23</v>
      </c>
      <c r="G1061" s="19">
        <f>F1061*1.05</f>
        <v>118.89</v>
      </c>
      <c r="H1061" s="20"/>
      <c r="I1061" s="21">
        <f>D1061*H1061</f>
        <v>0</v>
      </c>
    </row>
    <row r="1062" spans="1:9" s="35" customFormat="1" x14ac:dyDescent="0.3">
      <c r="A1062" s="18" t="s">
        <v>457</v>
      </c>
      <c r="B1062" s="5" t="s">
        <v>14</v>
      </c>
      <c r="C1062" s="5" t="s">
        <v>458</v>
      </c>
      <c r="D1062" s="19">
        <v>82</v>
      </c>
      <c r="E1062" s="5" t="s">
        <v>15</v>
      </c>
      <c r="F1062" s="19">
        <v>85.34</v>
      </c>
      <c r="G1062" s="19">
        <f t="shared" ref="G1062:G1067" si="152">F1062*1.05</f>
        <v>89.61</v>
      </c>
      <c r="H1062" s="20"/>
      <c r="I1062" s="21">
        <f t="shared" ref="I1062:I1067" si="153">D1062*H1062</f>
        <v>0</v>
      </c>
    </row>
    <row r="1063" spans="1:9" s="35" customFormat="1" x14ac:dyDescent="0.3">
      <c r="A1063" s="18" t="s">
        <v>459</v>
      </c>
      <c r="B1063" s="5" t="s">
        <v>14</v>
      </c>
      <c r="C1063" s="5" t="s">
        <v>460</v>
      </c>
      <c r="D1063" s="19">
        <v>2</v>
      </c>
      <c r="E1063" s="5" t="s">
        <v>15</v>
      </c>
      <c r="F1063" s="19">
        <v>7751.92</v>
      </c>
      <c r="G1063" s="19">
        <f t="shared" si="152"/>
        <v>8139.52</v>
      </c>
      <c r="H1063" s="20"/>
      <c r="I1063" s="21">
        <f t="shared" si="153"/>
        <v>0</v>
      </c>
    </row>
    <row r="1064" spans="1:9" s="35" customFormat="1" x14ac:dyDescent="0.3">
      <c r="A1064" s="18" t="s">
        <v>461</v>
      </c>
      <c r="B1064" s="5" t="s">
        <v>14</v>
      </c>
      <c r="C1064" s="5" t="s">
        <v>462</v>
      </c>
      <c r="D1064" s="19">
        <v>2</v>
      </c>
      <c r="E1064" s="5" t="s">
        <v>15</v>
      </c>
      <c r="F1064" s="19">
        <v>180.64</v>
      </c>
      <c r="G1064" s="19">
        <f t="shared" si="152"/>
        <v>189.67</v>
      </c>
      <c r="H1064" s="20"/>
      <c r="I1064" s="21">
        <f t="shared" si="153"/>
        <v>0</v>
      </c>
    </row>
    <row r="1065" spans="1:9" s="35" customFormat="1" x14ac:dyDescent="0.3">
      <c r="A1065" s="18" t="s">
        <v>463</v>
      </c>
      <c r="B1065" s="5" t="s">
        <v>14</v>
      </c>
      <c r="C1065" s="5" t="s">
        <v>464</v>
      </c>
      <c r="D1065" s="19">
        <v>2</v>
      </c>
      <c r="E1065" s="5" t="s">
        <v>15</v>
      </c>
      <c r="F1065" s="19">
        <v>1348.16</v>
      </c>
      <c r="G1065" s="19">
        <f t="shared" si="152"/>
        <v>1415.57</v>
      </c>
      <c r="H1065" s="20"/>
      <c r="I1065" s="21">
        <f t="shared" si="153"/>
        <v>0</v>
      </c>
    </row>
    <row r="1066" spans="1:9" s="35" customFormat="1" x14ac:dyDescent="0.3">
      <c r="A1066" s="18" t="s">
        <v>465</v>
      </c>
      <c r="B1066" s="5" t="s">
        <v>14</v>
      </c>
      <c r="C1066" s="5" t="s">
        <v>466</v>
      </c>
      <c r="D1066" s="19">
        <v>18450</v>
      </c>
      <c r="E1066" s="5" t="s">
        <v>28</v>
      </c>
      <c r="F1066" s="19">
        <v>10.84</v>
      </c>
      <c r="G1066" s="19">
        <f t="shared" si="152"/>
        <v>11.38</v>
      </c>
      <c r="H1066" s="20"/>
      <c r="I1066" s="21">
        <f t="shared" si="153"/>
        <v>0</v>
      </c>
    </row>
    <row r="1067" spans="1:9" s="35" customFormat="1" x14ac:dyDescent="0.3">
      <c r="A1067" s="18" t="s">
        <v>901</v>
      </c>
      <c r="B1067" s="5" t="s">
        <v>14</v>
      </c>
      <c r="C1067" s="5" t="s">
        <v>902</v>
      </c>
      <c r="D1067" s="19">
        <v>7</v>
      </c>
      <c r="E1067" s="5" t="s">
        <v>15</v>
      </c>
      <c r="F1067" s="19">
        <v>18338.060000000001</v>
      </c>
      <c r="G1067" s="19">
        <f t="shared" si="152"/>
        <v>19254.96</v>
      </c>
      <c r="H1067" s="20"/>
      <c r="I1067" s="21">
        <f t="shared" si="153"/>
        <v>0</v>
      </c>
    </row>
    <row r="1068" spans="1:9" s="35" customFormat="1" ht="1.05" customHeight="1" x14ac:dyDescent="0.3">
      <c r="A1068" s="6"/>
      <c r="B1068" s="6"/>
      <c r="C1068" s="6"/>
      <c r="D1068" s="6"/>
      <c r="E1068" s="6"/>
      <c r="F1068" s="6"/>
      <c r="G1068" s="6"/>
      <c r="H1068" s="22"/>
      <c r="I1068" s="6"/>
    </row>
    <row r="1069" spans="1:9" s="35" customFormat="1" ht="20.399999999999999" x14ac:dyDescent="0.3">
      <c r="A1069" s="8" t="s">
        <v>903</v>
      </c>
      <c r="B1069" s="8" t="s">
        <v>10</v>
      </c>
      <c r="C1069" s="8" t="s">
        <v>474</v>
      </c>
      <c r="D1069" s="25">
        <v>1</v>
      </c>
      <c r="E1069" s="8" t="s">
        <v>11</v>
      </c>
      <c r="F1069" s="25"/>
      <c r="G1069" s="25"/>
      <c r="H1069" s="26"/>
      <c r="I1069" s="25">
        <f>SUM(I1070:I1072)</f>
        <v>0</v>
      </c>
    </row>
    <row r="1070" spans="1:9" s="35" customFormat="1" ht="20.399999999999999" x14ac:dyDescent="0.3">
      <c r="A1070" s="18" t="s">
        <v>475</v>
      </c>
      <c r="B1070" s="5" t="s">
        <v>14</v>
      </c>
      <c r="C1070" s="5" t="s">
        <v>476</v>
      </c>
      <c r="D1070" s="19">
        <v>1</v>
      </c>
      <c r="E1070" s="5" t="s">
        <v>15</v>
      </c>
      <c r="F1070" s="19">
        <v>1221.1199999999999</v>
      </c>
      <c r="G1070" s="19">
        <f>F1070*1.05</f>
        <v>1282.18</v>
      </c>
      <c r="H1070" s="20"/>
      <c r="I1070" s="21">
        <f>D1070*H1070</f>
        <v>0</v>
      </c>
    </row>
    <row r="1071" spans="1:9" s="35" customFormat="1" ht="20.399999999999999" x14ac:dyDescent="0.3">
      <c r="A1071" s="18" t="s">
        <v>46</v>
      </c>
      <c r="B1071" s="5" t="s">
        <v>14</v>
      </c>
      <c r="C1071" s="5" t="s">
        <v>47</v>
      </c>
      <c r="D1071" s="19">
        <v>10</v>
      </c>
      <c r="E1071" s="5" t="s">
        <v>36</v>
      </c>
      <c r="F1071" s="19">
        <v>26.38</v>
      </c>
      <c r="G1071" s="19">
        <f t="shared" ref="G1071:G1072" si="154">F1071*1.05</f>
        <v>27.7</v>
      </c>
      <c r="H1071" s="20"/>
      <c r="I1071" s="21">
        <f t="shared" ref="I1071:I1072" si="155">D1071*H1071</f>
        <v>0</v>
      </c>
    </row>
    <row r="1072" spans="1:9" s="35" customFormat="1" x14ac:dyDescent="0.3">
      <c r="A1072" s="18" t="s">
        <v>50</v>
      </c>
      <c r="B1072" s="5" t="s">
        <v>14</v>
      </c>
      <c r="C1072" s="5" t="s">
        <v>51</v>
      </c>
      <c r="D1072" s="19">
        <v>10</v>
      </c>
      <c r="E1072" s="5" t="s">
        <v>36</v>
      </c>
      <c r="F1072" s="19">
        <v>13.23</v>
      </c>
      <c r="G1072" s="19">
        <f t="shared" si="154"/>
        <v>13.89</v>
      </c>
      <c r="H1072" s="20"/>
      <c r="I1072" s="21">
        <f t="shared" si="155"/>
        <v>0</v>
      </c>
    </row>
    <row r="1073" spans="1:9" s="35" customFormat="1" ht="1.05" customHeight="1" x14ac:dyDescent="0.3">
      <c r="A1073" s="6"/>
      <c r="B1073" s="6"/>
      <c r="C1073" s="6"/>
      <c r="D1073" s="6"/>
      <c r="E1073" s="6"/>
      <c r="F1073" s="6"/>
      <c r="G1073" s="6"/>
      <c r="H1073" s="22"/>
      <c r="I1073" s="6"/>
    </row>
    <row r="1074" spans="1:9" s="35" customFormat="1" x14ac:dyDescent="0.3">
      <c r="A1074" s="8" t="s">
        <v>904</v>
      </c>
      <c r="B1074" s="8" t="s">
        <v>10</v>
      </c>
      <c r="C1074" s="8" t="s">
        <v>129</v>
      </c>
      <c r="D1074" s="25">
        <v>1</v>
      </c>
      <c r="E1074" s="8" t="s">
        <v>11</v>
      </c>
      <c r="F1074" s="25"/>
      <c r="G1074" s="25"/>
      <c r="H1074" s="26"/>
      <c r="I1074" s="25">
        <f>SUM(I1075:I1076)</f>
        <v>0</v>
      </c>
    </row>
    <row r="1075" spans="1:9" s="35" customFormat="1" ht="20.399999999999999" x14ac:dyDescent="0.3">
      <c r="A1075" s="18" t="s">
        <v>132</v>
      </c>
      <c r="B1075" s="5" t="s">
        <v>14</v>
      </c>
      <c r="C1075" s="5" t="s">
        <v>133</v>
      </c>
      <c r="D1075" s="19">
        <v>1</v>
      </c>
      <c r="E1075" s="5" t="s">
        <v>15</v>
      </c>
      <c r="F1075" s="19">
        <v>2352</v>
      </c>
      <c r="G1075" s="19">
        <f>F1075*1.05</f>
        <v>2469.6</v>
      </c>
      <c r="H1075" s="20"/>
      <c r="I1075" s="21">
        <f>D1075*H1075</f>
        <v>0</v>
      </c>
    </row>
    <row r="1076" spans="1:9" s="35" customFormat="1" ht="20.399999999999999" x14ac:dyDescent="0.3">
      <c r="A1076" s="18" t="s">
        <v>134</v>
      </c>
      <c r="B1076" s="5" t="s">
        <v>14</v>
      </c>
      <c r="C1076" s="5" t="s">
        <v>135</v>
      </c>
      <c r="D1076" s="19">
        <v>1</v>
      </c>
      <c r="E1076" s="5" t="s">
        <v>15</v>
      </c>
      <c r="F1076" s="19">
        <v>398.4</v>
      </c>
      <c r="G1076" s="19">
        <f>F1076*1.05</f>
        <v>418.32</v>
      </c>
      <c r="H1076" s="20"/>
      <c r="I1076" s="21">
        <f>D1076*H1076</f>
        <v>0</v>
      </c>
    </row>
    <row r="1077" spans="1:9" s="35" customFormat="1" ht="1.05" customHeight="1" x14ac:dyDescent="0.3">
      <c r="A1077" s="6"/>
      <c r="B1077" s="6"/>
      <c r="C1077" s="6"/>
      <c r="D1077" s="6"/>
      <c r="E1077" s="6"/>
      <c r="F1077" s="6"/>
      <c r="G1077" s="6"/>
      <c r="H1077" s="22"/>
      <c r="I1077" s="6"/>
    </row>
    <row r="1078" spans="1:9" s="35" customFormat="1" x14ac:dyDescent="0.3">
      <c r="A1078" s="8" t="s">
        <v>905</v>
      </c>
      <c r="B1078" s="8" t="s">
        <v>10</v>
      </c>
      <c r="C1078" s="8" t="s">
        <v>137</v>
      </c>
      <c r="D1078" s="25">
        <v>1</v>
      </c>
      <c r="E1078" s="8" t="s">
        <v>11</v>
      </c>
      <c r="F1078" s="25"/>
      <c r="G1078" s="25"/>
      <c r="H1078" s="26"/>
      <c r="I1078" s="25">
        <f>SUM(I1079:I1080)</f>
        <v>0</v>
      </c>
    </row>
    <row r="1079" spans="1:9" s="35" customFormat="1" x14ac:dyDescent="0.3">
      <c r="A1079" s="18" t="s">
        <v>138</v>
      </c>
      <c r="B1079" s="5" t="s">
        <v>14</v>
      </c>
      <c r="C1079" s="5" t="s">
        <v>139</v>
      </c>
      <c r="D1079" s="19">
        <v>1</v>
      </c>
      <c r="E1079" s="5" t="s">
        <v>15</v>
      </c>
      <c r="F1079" s="19">
        <v>3697.9</v>
      </c>
      <c r="G1079" s="19">
        <f>F1079*1.05</f>
        <v>3882.8</v>
      </c>
      <c r="H1079" s="20"/>
      <c r="I1079" s="21">
        <f>D1079*H1079</f>
        <v>0</v>
      </c>
    </row>
    <row r="1080" spans="1:9" s="35" customFormat="1" ht="30.6" x14ac:dyDescent="0.3">
      <c r="A1080" s="18" t="s">
        <v>479</v>
      </c>
      <c r="B1080" s="5" t="s">
        <v>14</v>
      </c>
      <c r="C1080" s="5" t="s">
        <v>480</v>
      </c>
      <c r="D1080" s="19">
        <v>1</v>
      </c>
      <c r="E1080" s="5" t="s">
        <v>15</v>
      </c>
      <c r="F1080" s="19">
        <v>3697.82</v>
      </c>
      <c r="G1080" s="19">
        <f>F1080*1.05</f>
        <v>3882.71</v>
      </c>
      <c r="H1080" s="20"/>
      <c r="I1080" s="21">
        <f>D1080*H1080</f>
        <v>0</v>
      </c>
    </row>
    <row r="1081" spans="1:9" s="35" customFormat="1" ht="1.05" customHeight="1" x14ac:dyDescent="0.3">
      <c r="A1081" s="6"/>
      <c r="B1081" s="6"/>
      <c r="C1081" s="6"/>
      <c r="D1081" s="6"/>
      <c r="E1081" s="6"/>
      <c r="F1081" s="6"/>
      <c r="G1081" s="6"/>
      <c r="H1081" s="22"/>
      <c r="I1081" s="6"/>
    </row>
    <row r="1082" spans="1:9" s="35" customFormat="1" x14ac:dyDescent="0.3">
      <c r="A1082" s="7" t="s">
        <v>906</v>
      </c>
      <c r="B1082" s="7" t="s">
        <v>10</v>
      </c>
      <c r="C1082" s="7" t="s">
        <v>907</v>
      </c>
      <c r="D1082" s="23">
        <v>1</v>
      </c>
      <c r="E1082" s="7" t="s">
        <v>11</v>
      </c>
      <c r="F1082" s="23"/>
      <c r="G1082" s="23"/>
      <c r="H1082" s="24"/>
      <c r="I1082" s="23">
        <f>SUM(I1083,I1088,I1099)</f>
        <v>0</v>
      </c>
    </row>
    <row r="1083" spans="1:9" s="35" customFormat="1" x14ac:dyDescent="0.3">
      <c r="A1083" s="8" t="s">
        <v>908</v>
      </c>
      <c r="B1083" s="8" t="s">
        <v>10</v>
      </c>
      <c r="C1083" s="8" t="s">
        <v>24</v>
      </c>
      <c r="D1083" s="25">
        <v>1</v>
      </c>
      <c r="E1083" s="8" t="s">
        <v>11</v>
      </c>
      <c r="F1083" s="25"/>
      <c r="G1083" s="25"/>
      <c r="H1083" s="26"/>
      <c r="I1083" s="25">
        <f>SUM(I1084:I1086)</f>
        <v>0</v>
      </c>
    </row>
    <row r="1084" spans="1:9" s="35" customFormat="1" x14ac:dyDescent="0.3">
      <c r="A1084" s="18" t="s">
        <v>909</v>
      </c>
      <c r="B1084" s="5" t="s">
        <v>14</v>
      </c>
      <c r="C1084" s="5" t="s">
        <v>910</v>
      </c>
      <c r="D1084" s="19">
        <v>282</v>
      </c>
      <c r="E1084" s="5" t="s">
        <v>15</v>
      </c>
      <c r="F1084" s="19">
        <v>18.63</v>
      </c>
      <c r="G1084" s="19">
        <f>F1084*1.05</f>
        <v>19.559999999999999</v>
      </c>
      <c r="H1084" s="20"/>
      <c r="I1084" s="21">
        <f>D1084*H1084</f>
        <v>0</v>
      </c>
    </row>
    <row r="1085" spans="1:9" s="35" customFormat="1" ht="20.399999999999999" x14ac:dyDescent="0.3">
      <c r="A1085" s="18" t="s">
        <v>911</v>
      </c>
      <c r="B1085" s="5" t="s">
        <v>14</v>
      </c>
      <c r="C1085" s="5" t="s">
        <v>912</v>
      </c>
      <c r="D1085" s="19">
        <v>16</v>
      </c>
      <c r="E1085" s="5" t="s">
        <v>15</v>
      </c>
      <c r="F1085" s="19">
        <v>42.84</v>
      </c>
      <c r="G1085" s="19">
        <f t="shared" ref="G1085:G1086" si="156">F1085*1.05</f>
        <v>44.98</v>
      </c>
      <c r="H1085" s="20"/>
      <c r="I1085" s="21">
        <f t="shared" ref="I1085:I1086" si="157">D1085*H1085</f>
        <v>0</v>
      </c>
    </row>
    <row r="1086" spans="1:9" s="35" customFormat="1" ht="20.399999999999999" x14ac:dyDescent="0.3">
      <c r="A1086" s="18" t="s">
        <v>913</v>
      </c>
      <c r="B1086" s="5" t="s">
        <v>14</v>
      </c>
      <c r="C1086" s="5" t="s">
        <v>914</v>
      </c>
      <c r="D1086" s="19">
        <v>6421</v>
      </c>
      <c r="E1086" s="5" t="s">
        <v>28</v>
      </c>
      <c r="F1086" s="19">
        <v>2.4900000000000002</v>
      </c>
      <c r="G1086" s="19">
        <f t="shared" si="156"/>
        <v>2.61</v>
      </c>
      <c r="H1086" s="20"/>
      <c r="I1086" s="21">
        <f t="shared" si="157"/>
        <v>0</v>
      </c>
    </row>
    <row r="1087" spans="1:9" s="35" customFormat="1" ht="1.05" customHeight="1" x14ac:dyDescent="0.3">
      <c r="A1087" s="6"/>
      <c r="B1087" s="6"/>
      <c r="C1087" s="6"/>
      <c r="D1087" s="6"/>
      <c r="E1087" s="6"/>
      <c r="F1087" s="6"/>
      <c r="G1087" s="6"/>
      <c r="H1087" s="22"/>
      <c r="I1087" s="6"/>
    </row>
    <row r="1088" spans="1:9" s="35" customFormat="1" x14ac:dyDescent="0.3">
      <c r="A1088" s="8" t="s">
        <v>915</v>
      </c>
      <c r="B1088" s="8" t="s">
        <v>10</v>
      </c>
      <c r="C1088" s="8" t="s">
        <v>420</v>
      </c>
      <c r="D1088" s="25">
        <v>1</v>
      </c>
      <c r="E1088" s="8" t="s">
        <v>11</v>
      </c>
      <c r="F1088" s="25"/>
      <c r="G1088" s="25"/>
      <c r="H1088" s="26"/>
      <c r="I1088" s="25">
        <f>SUM(I1089:I1097)</f>
        <v>0</v>
      </c>
    </row>
    <row r="1089" spans="1:9" s="35" customFormat="1" ht="20.399999999999999" x14ac:dyDescent="0.3">
      <c r="A1089" s="18" t="s">
        <v>916</v>
      </c>
      <c r="B1089" s="5" t="s">
        <v>14</v>
      </c>
      <c r="C1089" s="5" t="s">
        <v>917</v>
      </c>
      <c r="D1089" s="19">
        <v>13</v>
      </c>
      <c r="E1089" s="5" t="s">
        <v>15</v>
      </c>
      <c r="F1089" s="19">
        <v>170.11</v>
      </c>
      <c r="G1089" s="19">
        <f>F1089*1.05</f>
        <v>178.62</v>
      </c>
      <c r="H1089" s="20"/>
      <c r="I1089" s="21">
        <f>D1089*H1089</f>
        <v>0</v>
      </c>
    </row>
    <row r="1090" spans="1:9" s="35" customFormat="1" ht="20.399999999999999" x14ac:dyDescent="0.3">
      <c r="A1090" s="18" t="s">
        <v>918</v>
      </c>
      <c r="B1090" s="5" t="s">
        <v>14</v>
      </c>
      <c r="C1090" s="5" t="s">
        <v>919</v>
      </c>
      <c r="D1090" s="19">
        <v>272</v>
      </c>
      <c r="E1090" s="5" t="s">
        <v>15</v>
      </c>
      <c r="F1090" s="19">
        <v>243.37</v>
      </c>
      <c r="G1090" s="19">
        <f t="shared" ref="G1090:G1097" si="158">F1090*1.05</f>
        <v>255.54</v>
      </c>
      <c r="H1090" s="20"/>
      <c r="I1090" s="21">
        <f t="shared" ref="I1090:I1097" si="159">D1090*H1090</f>
        <v>0</v>
      </c>
    </row>
    <row r="1091" spans="1:9" s="35" customFormat="1" ht="20.399999999999999" x14ac:dyDescent="0.3">
      <c r="A1091" s="18" t="s">
        <v>920</v>
      </c>
      <c r="B1091" s="5" t="s">
        <v>14</v>
      </c>
      <c r="C1091" s="5" t="s">
        <v>921</v>
      </c>
      <c r="D1091" s="19">
        <v>9</v>
      </c>
      <c r="E1091" s="5" t="s">
        <v>15</v>
      </c>
      <c r="F1091" s="19">
        <v>258.97000000000003</v>
      </c>
      <c r="G1091" s="19">
        <f t="shared" si="158"/>
        <v>271.92</v>
      </c>
      <c r="H1091" s="20"/>
      <c r="I1091" s="21">
        <f t="shared" si="159"/>
        <v>0</v>
      </c>
    </row>
    <row r="1092" spans="1:9" s="35" customFormat="1" x14ac:dyDescent="0.3">
      <c r="A1092" s="18" t="s">
        <v>922</v>
      </c>
      <c r="B1092" s="5" t="s">
        <v>14</v>
      </c>
      <c r="C1092" s="5" t="s">
        <v>923</v>
      </c>
      <c r="D1092" s="19">
        <v>20</v>
      </c>
      <c r="E1092" s="5" t="s">
        <v>15</v>
      </c>
      <c r="F1092" s="19">
        <v>243.37</v>
      </c>
      <c r="G1092" s="19">
        <f t="shared" si="158"/>
        <v>255.54</v>
      </c>
      <c r="H1092" s="20"/>
      <c r="I1092" s="21">
        <f t="shared" si="159"/>
        <v>0</v>
      </c>
    </row>
    <row r="1093" spans="1:9" s="35" customFormat="1" x14ac:dyDescent="0.3">
      <c r="A1093" s="18" t="s">
        <v>924</v>
      </c>
      <c r="B1093" s="5" t="s">
        <v>14</v>
      </c>
      <c r="C1093" s="5" t="s">
        <v>925</v>
      </c>
      <c r="D1093" s="19">
        <v>301</v>
      </c>
      <c r="E1093" s="5" t="s">
        <v>15</v>
      </c>
      <c r="F1093" s="19">
        <v>11.97</v>
      </c>
      <c r="G1093" s="19">
        <f t="shared" si="158"/>
        <v>12.57</v>
      </c>
      <c r="H1093" s="20"/>
      <c r="I1093" s="21">
        <f t="shared" si="159"/>
        <v>0</v>
      </c>
    </row>
    <row r="1094" spans="1:9" s="35" customFormat="1" x14ac:dyDescent="0.3">
      <c r="A1094" s="18" t="s">
        <v>926</v>
      </c>
      <c r="B1094" s="5" t="s">
        <v>14</v>
      </c>
      <c r="C1094" s="5" t="s">
        <v>927</v>
      </c>
      <c r="D1094" s="19">
        <v>10</v>
      </c>
      <c r="E1094" s="5" t="s">
        <v>15</v>
      </c>
      <c r="F1094" s="19">
        <v>1202.3</v>
      </c>
      <c r="G1094" s="19">
        <f t="shared" si="158"/>
        <v>1262.42</v>
      </c>
      <c r="H1094" s="20"/>
      <c r="I1094" s="21">
        <f t="shared" si="159"/>
        <v>0</v>
      </c>
    </row>
    <row r="1095" spans="1:9" s="35" customFormat="1" ht="20.399999999999999" x14ac:dyDescent="0.3">
      <c r="A1095" s="18" t="s">
        <v>928</v>
      </c>
      <c r="B1095" s="5" t="s">
        <v>14</v>
      </c>
      <c r="C1095" s="5" t="s">
        <v>929</v>
      </c>
      <c r="D1095" s="19">
        <v>10</v>
      </c>
      <c r="E1095" s="5" t="s">
        <v>15</v>
      </c>
      <c r="F1095" s="19">
        <v>253.27</v>
      </c>
      <c r="G1095" s="19">
        <f t="shared" si="158"/>
        <v>265.93</v>
      </c>
      <c r="H1095" s="20"/>
      <c r="I1095" s="21">
        <f t="shared" si="159"/>
        <v>0</v>
      </c>
    </row>
    <row r="1096" spans="1:9" s="35" customFormat="1" ht="20.399999999999999" x14ac:dyDescent="0.3">
      <c r="A1096" s="18" t="s">
        <v>930</v>
      </c>
      <c r="B1096" s="5" t="s">
        <v>14</v>
      </c>
      <c r="C1096" s="5" t="s">
        <v>931</v>
      </c>
      <c r="D1096" s="19">
        <v>6421</v>
      </c>
      <c r="E1096" s="5" t="s">
        <v>28</v>
      </c>
      <c r="F1096" s="19">
        <v>12.49</v>
      </c>
      <c r="G1096" s="19">
        <f t="shared" si="158"/>
        <v>13.11</v>
      </c>
      <c r="H1096" s="20"/>
      <c r="I1096" s="21">
        <f t="shared" si="159"/>
        <v>0</v>
      </c>
    </row>
    <row r="1097" spans="1:9" s="35" customFormat="1" ht="20.399999999999999" x14ac:dyDescent="0.3">
      <c r="A1097" s="18" t="s">
        <v>365</v>
      </c>
      <c r="B1097" s="5" t="s">
        <v>14</v>
      </c>
      <c r="C1097" s="5" t="s">
        <v>366</v>
      </c>
      <c r="D1097" s="19">
        <v>3110</v>
      </c>
      <c r="E1097" s="5" t="s">
        <v>28</v>
      </c>
      <c r="F1097" s="19">
        <v>6.67</v>
      </c>
      <c r="G1097" s="19">
        <f t="shared" si="158"/>
        <v>7</v>
      </c>
      <c r="H1097" s="20"/>
      <c r="I1097" s="21">
        <f t="shared" si="159"/>
        <v>0</v>
      </c>
    </row>
    <row r="1098" spans="1:9" s="35" customFormat="1" ht="1.05" customHeight="1" x14ac:dyDescent="0.3">
      <c r="A1098" s="6"/>
      <c r="B1098" s="6"/>
      <c r="C1098" s="6"/>
      <c r="D1098" s="6"/>
      <c r="E1098" s="6"/>
      <c r="F1098" s="6"/>
      <c r="G1098" s="6"/>
      <c r="H1098" s="22"/>
      <c r="I1098" s="6"/>
    </row>
    <row r="1099" spans="1:9" s="35" customFormat="1" x14ac:dyDescent="0.3">
      <c r="A1099" s="8" t="s">
        <v>932</v>
      </c>
      <c r="B1099" s="8" t="s">
        <v>10</v>
      </c>
      <c r="C1099" s="8" t="s">
        <v>137</v>
      </c>
      <c r="D1099" s="25">
        <v>1</v>
      </c>
      <c r="E1099" s="8" t="s">
        <v>11</v>
      </c>
      <c r="F1099" s="25"/>
      <c r="G1099" s="25"/>
      <c r="H1099" s="26"/>
      <c r="I1099" s="25">
        <f>SUM(I1100:I1101)</f>
        <v>0</v>
      </c>
    </row>
    <row r="1100" spans="1:9" s="35" customFormat="1" x14ac:dyDescent="0.3">
      <c r="A1100" s="18" t="s">
        <v>933</v>
      </c>
      <c r="B1100" s="5" t="s">
        <v>14</v>
      </c>
      <c r="C1100" s="5" t="s">
        <v>139</v>
      </c>
      <c r="D1100" s="19">
        <v>1</v>
      </c>
      <c r="E1100" s="5" t="s">
        <v>15</v>
      </c>
      <c r="F1100" s="19">
        <v>3098.95</v>
      </c>
      <c r="G1100" s="19">
        <f>F1100*1.05</f>
        <v>3253.9</v>
      </c>
      <c r="H1100" s="20"/>
      <c r="I1100" s="21">
        <f>D1100*H1100</f>
        <v>0</v>
      </c>
    </row>
    <row r="1101" spans="1:9" s="35" customFormat="1" ht="20.399999999999999" x14ac:dyDescent="0.3">
      <c r="A1101" s="18" t="s">
        <v>934</v>
      </c>
      <c r="B1101" s="5" t="s">
        <v>14</v>
      </c>
      <c r="C1101" s="5" t="s">
        <v>935</v>
      </c>
      <c r="D1101" s="19">
        <v>1</v>
      </c>
      <c r="E1101" s="5" t="s">
        <v>15</v>
      </c>
      <c r="F1101" s="19">
        <v>3014</v>
      </c>
      <c r="G1101" s="19">
        <f>F1101*1.05</f>
        <v>3164.7</v>
      </c>
      <c r="H1101" s="20"/>
      <c r="I1101" s="21">
        <f>D1101*H1101</f>
        <v>0</v>
      </c>
    </row>
    <row r="1102" spans="1:9" s="35" customFormat="1" ht="1.05" customHeight="1" x14ac:dyDescent="0.3">
      <c r="A1102" s="6"/>
      <c r="B1102" s="6"/>
      <c r="C1102" s="6"/>
      <c r="D1102" s="6"/>
      <c r="E1102" s="6"/>
      <c r="F1102" s="6"/>
      <c r="G1102" s="6"/>
      <c r="H1102" s="22"/>
      <c r="I1102" s="6"/>
    </row>
    <row r="1103" spans="1:9" s="35" customFormat="1" x14ac:dyDescent="0.3">
      <c r="A1103" s="7" t="s">
        <v>936</v>
      </c>
      <c r="B1103" s="7" t="s">
        <v>10</v>
      </c>
      <c r="C1103" s="7" t="s">
        <v>937</v>
      </c>
      <c r="D1103" s="23">
        <v>1</v>
      </c>
      <c r="E1103" s="7" t="s">
        <v>15</v>
      </c>
      <c r="F1103" s="23"/>
      <c r="G1103" s="23"/>
      <c r="H1103" s="24"/>
      <c r="I1103" s="23">
        <f>SUM(I1104:I1105)</f>
        <v>0</v>
      </c>
    </row>
    <row r="1104" spans="1:9" s="35" customFormat="1" ht="20.399999999999999" x14ac:dyDescent="0.3">
      <c r="A1104" s="18" t="s">
        <v>938</v>
      </c>
      <c r="B1104" s="5" t="s">
        <v>14</v>
      </c>
      <c r="C1104" s="5" t="s">
        <v>939</v>
      </c>
      <c r="D1104" s="19">
        <v>1</v>
      </c>
      <c r="E1104" s="5" t="s">
        <v>15</v>
      </c>
      <c r="F1104" s="19">
        <v>2395.8000000000002</v>
      </c>
      <c r="G1104" s="19">
        <f>F1104*1.05</f>
        <v>2515.59</v>
      </c>
      <c r="H1104" s="20"/>
      <c r="I1104" s="21">
        <f>D1104*H1104</f>
        <v>0</v>
      </c>
    </row>
    <row r="1105" spans="1:9" s="35" customFormat="1" ht="20.399999999999999" x14ac:dyDescent="0.3">
      <c r="A1105" s="18" t="s">
        <v>940</v>
      </c>
      <c r="B1105" s="5" t="s">
        <v>14</v>
      </c>
      <c r="C1105" s="5" t="s">
        <v>941</v>
      </c>
      <c r="D1105" s="19">
        <v>1</v>
      </c>
      <c r="E1105" s="5" t="s">
        <v>15</v>
      </c>
      <c r="F1105" s="19">
        <v>6109.29</v>
      </c>
      <c r="G1105" s="19">
        <f>F1105*1.05</f>
        <v>6414.75</v>
      </c>
      <c r="H1105" s="20"/>
      <c r="I1105" s="21">
        <f>D1105*H1105</f>
        <v>0</v>
      </c>
    </row>
    <row r="1106" spans="1:9" s="35" customFormat="1" ht="1.05" customHeight="1" x14ac:dyDescent="0.3">
      <c r="A1106" s="6"/>
      <c r="B1106" s="6"/>
      <c r="C1106" s="6"/>
      <c r="D1106" s="6"/>
      <c r="E1106" s="6"/>
      <c r="F1106" s="6"/>
      <c r="G1106" s="6"/>
      <c r="H1106" s="22"/>
      <c r="I1106" s="6"/>
    </row>
    <row r="1107" spans="1:9" s="35" customFormat="1" x14ac:dyDescent="0.3">
      <c r="A1107" s="4" t="s">
        <v>942</v>
      </c>
      <c r="B1107" s="4" t="s">
        <v>10</v>
      </c>
      <c r="C1107" s="4" t="s">
        <v>943</v>
      </c>
      <c r="D1107" s="15">
        <v>1</v>
      </c>
      <c r="E1107" s="4" t="s">
        <v>11</v>
      </c>
      <c r="F1107" s="16"/>
      <c r="G1107" s="16"/>
      <c r="H1107" s="17"/>
      <c r="I1107" s="16">
        <f>SUM(I1108:I1112)</f>
        <v>0</v>
      </c>
    </row>
    <row r="1108" spans="1:9" s="35" customFormat="1" ht="20.399999999999999" x14ac:dyDescent="0.3">
      <c r="A1108" s="18" t="s">
        <v>944</v>
      </c>
      <c r="B1108" s="5" t="s">
        <v>14</v>
      </c>
      <c r="C1108" s="5" t="s">
        <v>945</v>
      </c>
      <c r="D1108" s="19">
        <v>754.3</v>
      </c>
      <c r="E1108" s="5" t="s">
        <v>36</v>
      </c>
      <c r="F1108" s="19">
        <v>36.08</v>
      </c>
      <c r="G1108" s="19">
        <f>F1108*1.05</f>
        <v>37.880000000000003</v>
      </c>
      <c r="H1108" s="20"/>
      <c r="I1108" s="21">
        <f>D1108*H1108</f>
        <v>0</v>
      </c>
    </row>
    <row r="1109" spans="1:9" s="35" customFormat="1" x14ac:dyDescent="0.3">
      <c r="A1109" s="18" t="s">
        <v>946</v>
      </c>
      <c r="B1109" s="5" t="s">
        <v>14</v>
      </c>
      <c r="C1109" s="5" t="s">
        <v>948</v>
      </c>
      <c r="D1109" s="19">
        <v>3360.9</v>
      </c>
      <c r="E1109" s="5" t="s">
        <v>947</v>
      </c>
      <c r="F1109" s="19">
        <v>35.75</v>
      </c>
      <c r="G1109" s="19">
        <f t="shared" ref="G1109:G1112" si="160">F1109*1.05</f>
        <v>37.54</v>
      </c>
      <c r="H1109" s="20"/>
      <c r="I1109" s="21">
        <f t="shared" ref="I1109:I1112" si="161">D1109*H1109</f>
        <v>0</v>
      </c>
    </row>
    <row r="1110" spans="1:9" s="35" customFormat="1" ht="20.399999999999999" x14ac:dyDescent="0.3">
      <c r="A1110" s="18" t="s">
        <v>949</v>
      </c>
      <c r="B1110" s="5" t="s">
        <v>14</v>
      </c>
      <c r="C1110" s="5" t="s">
        <v>950</v>
      </c>
      <c r="D1110" s="19">
        <v>400</v>
      </c>
      <c r="E1110" s="5" t="s">
        <v>36</v>
      </c>
      <c r="F1110" s="19">
        <v>22.45</v>
      </c>
      <c r="G1110" s="19">
        <f t="shared" si="160"/>
        <v>23.57</v>
      </c>
      <c r="H1110" s="20"/>
      <c r="I1110" s="21">
        <f t="shared" si="161"/>
        <v>0</v>
      </c>
    </row>
    <row r="1111" spans="1:9" s="35" customFormat="1" x14ac:dyDescent="0.3">
      <c r="A1111" s="18" t="s">
        <v>951</v>
      </c>
      <c r="B1111" s="5" t="s">
        <v>14</v>
      </c>
      <c r="C1111" s="5" t="s">
        <v>953</v>
      </c>
      <c r="D1111" s="19">
        <v>48</v>
      </c>
      <c r="E1111" s="5" t="s">
        <v>952</v>
      </c>
      <c r="F1111" s="19">
        <v>111.09</v>
      </c>
      <c r="G1111" s="19">
        <f t="shared" si="160"/>
        <v>116.64</v>
      </c>
      <c r="H1111" s="20"/>
      <c r="I1111" s="21">
        <f t="shared" si="161"/>
        <v>0</v>
      </c>
    </row>
    <row r="1112" spans="1:9" s="35" customFormat="1" ht="20.399999999999999" x14ac:dyDescent="0.3">
      <c r="A1112" s="18" t="s">
        <v>954</v>
      </c>
      <c r="B1112" s="5" t="s">
        <v>14</v>
      </c>
      <c r="C1112" s="5" t="s">
        <v>955</v>
      </c>
      <c r="D1112" s="19">
        <v>20</v>
      </c>
      <c r="E1112" s="5" t="s">
        <v>597</v>
      </c>
      <c r="F1112" s="19">
        <v>2445.4299999999998</v>
      </c>
      <c r="G1112" s="19">
        <f t="shared" si="160"/>
        <v>2567.6999999999998</v>
      </c>
      <c r="H1112" s="20"/>
      <c r="I1112" s="21">
        <f t="shared" si="161"/>
        <v>0</v>
      </c>
    </row>
    <row r="1113" spans="1:9" s="35" customFormat="1" ht="1.05" customHeight="1" x14ac:dyDescent="0.3">
      <c r="A1113" s="6"/>
      <c r="B1113" s="6"/>
      <c r="C1113" s="6"/>
      <c r="D1113" s="6"/>
      <c r="E1113" s="6"/>
      <c r="F1113" s="6"/>
      <c r="G1113" s="6"/>
      <c r="H1113" s="22"/>
      <c r="I1113" s="6"/>
    </row>
    <row r="1114" spans="1:9" s="35" customFormat="1" x14ac:dyDescent="0.3">
      <c r="A1114" s="4" t="s">
        <v>956</v>
      </c>
      <c r="B1114" s="4" t="s">
        <v>10</v>
      </c>
      <c r="C1114" s="4" t="s">
        <v>957</v>
      </c>
      <c r="D1114" s="15">
        <v>1</v>
      </c>
      <c r="E1114" s="4" t="s">
        <v>11</v>
      </c>
      <c r="F1114" s="16"/>
      <c r="G1114" s="16"/>
      <c r="H1114" s="17"/>
      <c r="I1114" s="16">
        <f>SUM(I1115,I1127,I1136,I1149)</f>
        <v>0</v>
      </c>
    </row>
    <row r="1115" spans="1:9" s="35" customFormat="1" x14ac:dyDescent="0.3">
      <c r="A1115" s="7" t="s">
        <v>958</v>
      </c>
      <c r="B1115" s="7" t="s">
        <v>10</v>
      </c>
      <c r="C1115" s="7" t="s">
        <v>959</v>
      </c>
      <c r="D1115" s="23">
        <v>1</v>
      </c>
      <c r="E1115" s="7" t="s">
        <v>11</v>
      </c>
      <c r="F1115" s="23"/>
      <c r="G1115" s="23"/>
      <c r="H1115" s="24"/>
      <c r="I1115" s="23">
        <f>SUM(I1116:I1125)</f>
        <v>0</v>
      </c>
    </row>
    <row r="1116" spans="1:9" s="35" customFormat="1" x14ac:dyDescent="0.3">
      <c r="A1116" s="18" t="s">
        <v>960</v>
      </c>
      <c r="B1116" s="5" t="s">
        <v>14</v>
      </c>
      <c r="C1116" s="5" t="s">
        <v>961</v>
      </c>
      <c r="D1116" s="19">
        <v>1</v>
      </c>
      <c r="E1116" s="5" t="s">
        <v>15</v>
      </c>
      <c r="F1116" s="19">
        <v>137.63999999999999</v>
      </c>
      <c r="G1116" s="19">
        <f>F1116*1.05</f>
        <v>144.52000000000001</v>
      </c>
      <c r="H1116" s="20"/>
      <c r="I1116" s="21">
        <f>D1116*H1116</f>
        <v>0</v>
      </c>
    </row>
    <row r="1117" spans="1:9" s="35" customFormat="1" ht="20.399999999999999" x14ac:dyDescent="0.3">
      <c r="A1117" s="18" t="s">
        <v>962</v>
      </c>
      <c r="B1117" s="5" t="s">
        <v>14</v>
      </c>
      <c r="C1117" s="5" t="s">
        <v>963</v>
      </c>
      <c r="D1117" s="19">
        <v>1</v>
      </c>
      <c r="E1117" s="5" t="s">
        <v>15</v>
      </c>
      <c r="F1117" s="19">
        <v>596.42999999999995</v>
      </c>
      <c r="G1117" s="19">
        <f t="shared" ref="G1117:G1125" si="162">F1117*1.05</f>
        <v>626.25</v>
      </c>
      <c r="H1117" s="20"/>
      <c r="I1117" s="21">
        <f t="shared" ref="I1117:I1125" si="163">D1117*H1117</f>
        <v>0</v>
      </c>
    </row>
    <row r="1118" spans="1:9" s="35" customFormat="1" x14ac:dyDescent="0.3">
      <c r="A1118" s="18" t="s">
        <v>964</v>
      </c>
      <c r="B1118" s="5" t="s">
        <v>14</v>
      </c>
      <c r="C1118" s="5" t="s">
        <v>965</v>
      </c>
      <c r="D1118" s="19">
        <v>20</v>
      </c>
      <c r="E1118" s="5" t="s">
        <v>28</v>
      </c>
      <c r="F1118" s="19">
        <v>6.56</v>
      </c>
      <c r="G1118" s="19">
        <f t="shared" si="162"/>
        <v>6.89</v>
      </c>
      <c r="H1118" s="20"/>
      <c r="I1118" s="21">
        <f t="shared" si="163"/>
        <v>0</v>
      </c>
    </row>
    <row r="1119" spans="1:9" s="35" customFormat="1" x14ac:dyDescent="0.3">
      <c r="A1119" s="18" t="s">
        <v>966</v>
      </c>
      <c r="B1119" s="5" t="s">
        <v>14</v>
      </c>
      <c r="C1119" s="5" t="s">
        <v>967</v>
      </c>
      <c r="D1119" s="19">
        <v>48</v>
      </c>
      <c r="E1119" s="5" t="s">
        <v>952</v>
      </c>
      <c r="F1119" s="19">
        <v>190.68</v>
      </c>
      <c r="G1119" s="19">
        <f t="shared" si="162"/>
        <v>200.21</v>
      </c>
      <c r="H1119" s="20"/>
      <c r="I1119" s="21">
        <f t="shared" si="163"/>
        <v>0</v>
      </c>
    </row>
    <row r="1120" spans="1:9" s="35" customFormat="1" x14ac:dyDescent="0.3">
      <c r="A1120" s="18" t="s">
        <v>968</v>
      </c>
      <c r="B1120" s="5" t="s">
        <v>14</v>
      </c>
      <c r="C1120" s="5" t="s">
        <v>969</v>
      </c>
      <c r="D1120" s="19">
        <v>48</v>
      </c>
      <c r="E1120" s="5" t="s">
        <v>952</v>
      </c>
      <c r="F1120" s="19">
        <v>185.38</v>
      </c>
      <c r="G1120" s="19">
        <f t="shared" si="162"/>
        <v>194.65</v>
      </c>
      <c r="H1120" s="20"/>
      <c r="I1120" s="21">
        <f t="shared" si="163"/>
        <v>0</v>
      </c>
    </row>
    <row r="1121" spans="1:9" s="35" customFormat="1" x14ac:dyDescent="0.3">
      <c r="A1121" s="18" t="s">
        <v>970</v>
      </c>
      <c r="B1121" s="5" t="s">
        <v>14</v>
      </c>
      <c r="C1121" s="5" t="s">
        <v>971</v>
      </c>
      <c r="D1121" s="19">
        <v>48</v>
      </c>
      <c r="E1121" s="5" t="s">
        <v>952</v>
      </c>
      <c r="F1121" s="19">
        <v>176.53</v>
      </c>
      <c r="G1121" s="19">
        <f t="shared" si="162"/>
        <v>185.36</v>
      </c>
      <c r="H1121" s="20"/>
      <c r="I1121" s="21">
        <f t="shared" si="163"/>
        <v>0</v>
      </c>
    </row>
    <row r="1122" spans="1:9" s="35" customFormat="1" x14ac:dyDescent="0.3">
      <c r="A1122" s="18" t="s">
        <v>972</v>
      </c>
      <c r="B1122" s="5" t="s">
        <v>14</v>
      </c>
      <c r="C1122" s="5" t="s">
        <v>973</v>
      </c>
      <c r="D1122" s="19">
        <v>4</v>
      </c>
      <c r="E1122" s="5" t="s">
        <v>15</v>
      </c>
      <c r="F1122" s="19">
        <v>76.7</v>
      </c>
      <c r="G1122" s="19">
        <f t="shared" si="162"/>
        <v>80.540000000000006</v>
      </c>
      <c r="H1122" s="20"/>
      <c r="I1122" s="21">
        <f t="shared" si="163"/>
        <v>0</v>
      </c>
    </row>
    <row r="1123" spans="1:9" s="35" customFormat="1" x14ac:dyDescent="0.3">
      <c r="A1123" s="18" t="s">
        <v>974</v>
      </c>
      <c r="B1123" s="5" t="s">
        <v>14</v>
      </c>
      <c r="C1123" s="5" t="s">
        <v>975</v>
      </c>
      <c r="D1123" s="19">
        <v>8</v>
      </c>
      <c r="E1123" s="5" t="s">
        <v>15</v>
      </c>
      <c r="F1123" s="19">
        <v>27.46</v>
      </c>
      <c r="G1123" s="19">
        <f t="shared" si="162"/>
        <v>28.83</v>
      </c>
      <c r="H1123" s="20"/>
      <c r="I1123" s="21">
        <f t="shared" si="163"/>
        <v>0</v>
      </c>
    </row>
    <row r="1124" spans="1:9" s="35" customFormat="1" x14ac:dyDescent="0.3">
      <c r="A1124" s="18" t="s">
        <v>976</v>
      </c>
      <c r="B1124" s="5" t="s">
        <v>14</v>
      </c>
      <c r="C1124" s="5" t="s">
        <v>977</v>
      </c>
      <c r="D1124" s="19">
        <v>4</v>
      </c>
      <c r="E1124" s="5" t="s">
        <v>15</v>
      </c>
      <c r="F1124" s="19">
        <v>6.34</v>
      </c>
      <c r="G1124" s="19">
        <f t="shared" si="162"/>
        <v>6.66</v>
      </c>
      <c r="H1124" s="20"/>
      <c r="I1124" s="21">
        <f t="shared" si="163"/>
        <v>0</v>
      </c>
    </row>
    <row r="1125" spans="1:9" s="35" customFormat="1" x14ac:dyDescent="0.3">
      <c r="A1125" s="18" t="s">
        <v>978</v>
      </c>
      <c r="B1125" s="5" t="s">
        <v>14</v>
      </c>
      <c r="C1125" s="5" t="s">
        <v>979</v>
      </c>
      <c r="D1125" s="19">
        <v>2</v>
      </c>
      <c r="E1125" s="5" t="s">
        <v>15</v>
      </c>
      <c r="F1125" s="19">
        <v>24.92</v>
      </c>
      <c r="G1125" s="19">
        <f t="shared" si="162"/>
        <v>26.17</v>
      </c>
      <c r="H1125" s="20"/>
      <c r="I1125" s="21">
        <f t="shared" si="163"/>
        <v>0</v>
      </c>
    </row>
    <row r="1126" spans="1:9" s="35" customFormat="1" ht="1.05" customHeight="1" x14ac:dyDescent="0.3">
      <c r="A1126" s="6"/>
      <c r="B1126" s="6"/>
      <c r="C1126" s="6"/>
      <c r="D1126" s="6"/>
      <c r="E1126" s="6"/>
      <c r="F1126" s="6"/>
      <c r="G1126" s="6"/>
      <c r="H1126" s="22"/>
      <c r="I1126" s="6"/>
    </row>
    <row r="1127" spans="1:9" s="35" customFormat="1" x14ac:dyDescent="0.3">
      <c r="A1127" s="7" t="s">
        <v>980</v>
      </c>
      <c r="B1127" s="7" t="s">
        <v>10</v>
      </c>
      <c r="C1127" s="7" t="s">
        <v>981</v>
      </c>
      <c r="D1127" s="23">
        <v>1</v>
      </c>
      <c r="E1127" s="7" t="s">
        <v>11</v>
      </c>
      <c r="F1127" s="23"/>
      <c r="G1127" s="23"/>
      <c r="H1127" s="24"/>
      <c r="I1127" s="23">
        <f>SUM(I1128:I1134)</f>
        <v>0</v>
      </c>
    </row>
    <row r="1128" spans="1:9" s="35" customFormat="1" x14ac:dyDescent="0.3">
      <c r="A1128" s="18" t="s">
        <v>982</v>
      </c>
      <c r="B1128" s="5" t="s">
        <v>14</v>
      </c>
      <c r="C1128" s="5" t="s">
        <v>983</v>
      </c>
      <c r="D1128" s="19">
        <v>20</v>
      </c>
      <c r="E1128" s="5" t="s">
        <v>15</v>
      </c>
      <c r="F1128" s="19">
        <v>9.35</v>
      </c>
      <c r="G1128" s="19">
        <f>F1128*1.05</f>
        <v>9.82</v>
      </c>
      <c r="H1128" s="20"/>
      <c r="I1128" s="21">
        <f>D1128*H1128</f>
        <v>0</v>
      </c>
    </row>
    <row r="1129" spans="1:9" s="35" customFormat="1" x14ac:dyDescent="0.3">
      <c r="A1129" s="18" t="s">
        <v>984</v>
      </c>
      <c r="B1129" s="5" t="s">
        <v>14</v>
      </c>
      <c r="C1129" s="5" t="s">
        <v>985</v>
      </c>
      <c r="D1129" s="19">
        <v>2</v>
      </c>
      <c r="E1129" s="5" t="s">
        <v>15</v>
      </c>
      <c r="F1129" s="19">
        <v>988.38</v>
      </c>
      <c r="G1129" s="19">
        <f t="shared" ref="G1129:G1134" si="164">F1129*1.05</f>
        <v>1037.8</v>
      </c>
      <c r="H1129" s="20"/>
      <c r="I1129" s="21">
        <f t="shared" ref="I1129:I1134" si="165">D1129*H1129</f>
        <v>0</v>
      </c>
    </row>
    <row r="1130" spans="1:9" s="35" customFormat="1" x14ac:dyDescent="0.3">
      <c r="A1130" s="18" t="s">
        <v>986</v>
      </c>
      <c r="B1130" s="5" t="s">
        <v>14</v>
      </c>
      <c r="C1130" s="5" t="s">
        <v>987</v>
      </c>
      <c r="D1130" s="19">
        <v>2</v>
      </c>
      <c r="E1130" s="5" t="s">
        <v>15</v>
      </c>
      <c r="F1130" s="19">
        <v>50.8</v>
      </c>
      <c r="G1130" s="19">
        <f t="shared" si="164"/>
        <v>53.34</v>
      </c>
      <c r="H1130" s="20"/>
      <c r="I1130" s="21">
        <f t="shared" si="165"/>
        <v>0</v>
      </c>
    </row>
    <row r="1131" spans="1:9" s="35" customFormat="1" x14ac:dyDescent="0.3">
      <c r="A1131" s="18" t="s">
        <v>988</v>
      </c>
      <c r="B1131" s="5" t="s">
        <v>14</v>
      </c>
      <c r="C1131" s="5" t="s">
        <v>989</v>
      </c>
      <c r="D1131" s="19">
        <v>2</v>
      </c>
      <c r="E1131" s="5" t="s">
        <v>15</v>
      </c>
      <c r="F1131" s="19">
        <v>125.76</v>
      </c>
      <c r="G1131" s="19">
        <f t="shared" si="164"/>
        <v>132.05000000000001</v>
      </c>
      <c r="H1131" s="20"/>
      <c r="I1131" s="21">
        <f t="shared" si="165"/>
        <v>0</v>
      </c>
    </row>
    <row r="1132" spans="1:9" s="35" customFormat="1" ht="20.399999999999999" x14ac:dyDescent="0.3">
      <c r="A1132" s="18" t="s">
        <v>990</v>
      </c>
      <c r="B1132" s="5" t="s">
        <v>14</v>
      </c>
      <c r="C1132" s="5" t="s">
        <v>991</v>
      </c>
      <c r="D1132" s="19">
        <v>40</v>
      </c>
      <c r="E1132" s="5" t="s">
        <v>28</v>
      </c>
      <c r="F1132" s="19">
        <v>73.680000000000007</v>
      </c>
      <c r="G1132" s="19">
        <f t="shared" si="164"/>
        <v>77.36</v>
      </c>
      <c r="H1132" s="20"/>
      <c r="I1132" s="21">
        <f t="shared" si="165"/>
        <v>0</v>
      </c>
    </row>
    <row r="1133" spans="1:9" s="35" customFormat="1" x14ac:dyDescent="0.3">
      <c r="A1133" s="18" t="s">
        <v>992</v>
      </c>
      <c r="B1133" s="5" t="s">
        <v>14</v>
      </c>
      <c r="C1133" s="5" t="s">
        <v>993</v>
      </c>
      <c r="D1133" s="19">
        <v>40</v>
      </c>
      <c r="E1133" s="5" t="s">
        <v>28</v>
      </c>
      <c r="F1133" s="19">
        <v>38.520000000000003</v>
      </c>
      <c r="G1133" s="19">
        <f t="shared" si="164"/>
        <v>40.450000000000003</v>
      </c>
      <c r="H1133" s="20"/>
      <c r="I1133" s="21">
        <f t="shared" si="165"/>
        <v>0</v>
      </c>
    </row>
    <row r="1134" spans="1:9" s="35" customFormat="1" x14ac:dyDescent="0.3">
      <c r="A1134" s="18" t="s">
        <v>994</v>
      </c>
      <c r="B1134" s="5" t="s">
        <v>14</v>
      </c>
      <c r="C1134" s="5" t="s">
        <v>995</v>
      </c>
      <c r="D1134" s="19">
        <v>10</v>
      </c>
      <c r="E1134" s="5" t="s">
        <v>15</v>
      </c>
      <c r="F1134" s="19">
        <v>18.670000000000002</v>
      </c>
      <c r="G1134" s="19">
        <f t="shared" si="164"/>
        <v>19.600000000000001</v>
      </c>
      <c r="H1134" s="20"/>
      <c r="I1134" s="21">
        <f t="shared" si="165"/>
        <v>0</v>
      </c>
    </row>
    <row r="1135" spans="1:9" s="35" customFormat="1" ht="1.05" customHeight="1" x14ac:dyDescent="0.3">
      <c r="A1135" s="6"/>
      <c r="B1135" s="6"/>
      <c r="C1135" s="6"/>
      <c r="D1135" s="6"/>
      <c r="E1135" s="6"/>
      <c r="F1135" s="6"/>
      <c r="G1135" s="6"/>
      <c r="H1135" s="22"/>
      <c r="I1135" s="6"/>
    </row>
    <row r="1136" spans="1:9" s="35" customFormat="1" x14ac:dyDescent="0.3">
      <c r="A1136" s="7" t="s">
        <v>996</v>
      </c>
      <c r="B1136" s="7" t="s">
        <v>10</v>
      </c>
      <c r="C1136" s="7" t="s">
        <v>997</v>
      </c>
      <c r="D1136" s="23">
        <v>1</v>
      </c>
      <c r="E1136" s="7" t="s">
        <v>11</v>
      </c>
      <c r="F1136" s="23"/>
      <c r="G1136" s="23"/>
      <c r="H1136" s="24"/>
      <c r="I1136" s="23">
        <f>SUM(I1137:I1147)</f>
        <v>0</v>
      </c>
    </row>
    <row r="1137" spans="1:9" s="35" customFormat="1" x14ac:dyDescent="0.3">
      <c r="A1137" s="18" t="s">
        <v>998</v>
      </c>
      <c r="B1137" s="5" t="s">
        <v>14</v>
      </c>
      <c r="C1137" s="5" t="s">
        <v>999</v>
      </c>
      <c r="D1137" s="19">
        <v>24</v>
      </c>
      <c r="E1137" s="5" t="s">
        <v>15</v>
      </c>
      <c r="F1137" s="19">
        <v>10.44</v>
      </c>
      <c r="G1137" s="19">
        <f>F1137*1.05</f>
        <v>10.96</v>
      </c>
      <c r="H1137" s="20"/>
      <c r="I1137" s="21">
        <f>D1137*H1137</f>
        <v>0</v>
      </c>
    </row>
    <row r="1138" spans="1:9" s="35" customFormat="1" x14ac:dyDescent="0.3">
      <c r="A1138" s="18" t="s">
        <v>1000</v>
      </c>
      <c r="B1138" s="5" t="s">
        <v>14</v>
      </c>
      <c r="C1138" s="5" t="s">
        <v>1001</v>
      </c>
      <c r="D1138" s="19">
        <v>24</v>
      </c>
      <c r="E1138" s="5" t="s">
        <v>15</v>
      </c>
      <c r="F1138" s="19">
        <v>3.08</v>
      </c>
      <c r="G1138" s="19">
        <f t="shared" ref="G1138:G1147" si="166">F1138*1.05</f>
        <v>3.23</v>
      </c>
      <c r="H1138" s="20"/>
      <c r="I1138" s="21">
        <f t="shared" ref="I1138:I1147" si="167">D1138*H1138</f>
        <v>0</v>
      </c>
    </row>
    <row r="1139" spans="1:9" s="35" customFormat="1" ht="20.399999999999999" x14ac:dyDescent="0.3">
      <c r="A1139" s="18" t="s">
        <v>1002</v>
      </c>
      <c r="B1139" s="5" t="s">
        <v>14</v>
      </c>
      <c r="C1139" s="5" t="s">
        <v>1003</v>
      </c>
      <c r="D1139" s="19">
        <v>24</v>
      </c>
      <c r="E1139" s="5" t="s">
        <v>15</v>
      </c>
      <c r="F1139" s="19">
        <v>0.36</v>
      </c>
      <c r="G1139" s="19">
        <f t="shared" si="166"/>
        <v>0.38</v>
      </c>
      <c r="H1139" s="20"/>
      <c r="I1139" s="21">
        <f t="shared" si="167"/>
        <v>0</v>
      </c>
    </row>
    <row r="1140" spans="1:9" s="35" customFormat="1" x14ac:dyDescent="0.3">
      <c r="A1140" s="18" t="s">
        <v>1004</v>
      </c>
      <c r="B1140" s="5" t="s">
        <v>14</v>
      </c>
      <c r="C1140" s="5" t="s">
        <v>1005</v>
      </c>
      <c r="D1140" s="19">
        <v>24</v>
      </c>
      <c r="E1140" s="5" t="s">
        <v>15</v>
      </c>
      <c r="F1140" s="19">
        <v>4.6900000000000004</v>
      </c>
      <c r="G1140" s="19">
        <f t="shared" si="166"/>
        <v>4.92</v>
      </c>
      <c r="H1140" s="20"/>
      <c r="I1140" s="21">
        <f t="shared" si="167"/>
        <v>0</v>
      </c>
    </row>
    <row r="1141" spans="1:9" s="35" customFormat="1" x14ac:dyDescent="0.3">
      <c r="A1141" s="18" t="s">
        <v>1006</v>
      </c>
      <c r="B1141" s="5" t="s">
        <v>14</v>
      </c>
      <c r="C1141" s="5" t="s">
        <v>1007</v>
      </c>
      <c r="D1141" s="19">
        <v>24</v>
      </c>
      <c r="E1141" s="5" t="s">
        <v>15</v>
      </c>
      <c r="F1141" s="19">
        <v>5.12</v>
      </c>
      <c r="G1141" s="19">
        <f t="shared" si="166"/>
        <v>5.38</v>
      </c>
      <c r="H1141" s="20"/>
      <c r="I1141" s="21">
        <f t="shared" si="167"/>
        <v>0</v>
      </c>
    </row>
    <row r="1142" spans="1:9" s="35" customFormat="1" x14ac:dyDescent="0.3">
      <c r="A1142" s="18" t="s">
        <v>1008</v>
      </c>
      <c r="B1142" s="5" t="s">
        <v>14</v>
      </c>
      <c r="C1142" s="5" t="s">
        <v>1009</v>
      </c>
      <c r="D1142" s="19">
        <v>24</v>
      </c>
      <c r="E1142" s="5" t="s">
        <v>15</v>
      </c>
      <c r="F1142" s="19">
        <v>3.19</v>
      </c>
      <c r="G1142" s="19">
        <f t="shared" si="166"/>
        <v>3.35</v>
      </c>
      <c r="H1142" s="20"/>
      <c r="I1142" s="21">
        <f t="shared" si="167"/>
        <v>0</v>
      </c>
    </row>
    <row r="1143" spans="1:9" s="35" customFormat="1" x14ac:dyDescent="0.3">
      <c r="A1143" s="18" t="s">
        <v>1010</v>
      </c>
      <c r="B1143" s="5" t="s">
        <v>14</v>
      </c>
      <c r="C1143" s="5" t="s">
        <v>1011</v>
      </c>
      <c r="D1143" s="19">
        <v>24</v>
      </c>
      <c r="E1143" s="5" t="s">
        <v>15</v>
      </c>
      <c r="F1143" s="19">
        <v>10.210000000000001</v>
      </c>
      <c r="G1143" s="19">
        <f t="shared" si="166"/>
        <v>10.72</v>
      </c>
      <c r="H1143" s="20"/>
      <c r="I1143" s="21">
        <f t="shared" si="167"/>
        <v>0</v>
      </c>
    </row>
    <row r="1144" spans="1:9" s="35" customFormat="1" x14ac:dyDescent="0.3">
      <c r="A1144" s="18" t="s">
        <v>1012</v>
      </c>
      <c r="B1144" s="5" t="s">
        <v>14</v>
      </c>
      <c r="C1144" s="5" t="s">
        <v>1013</v>
      </c>
      <c r="D1144" s="19">
        <v>24</v>
      </c>
      <c r="E1144" s="5" t="s">
        <v>15</v>
      </c>
      <c r="F1144" s="19">
        <v>5.68</v>
      </c>
      <c r="G1144" s="19">
        <f t="shared" si="166"/>
        <v>5.96</v>
      </c>
      <c r="H1144" s="20"/>
      <c r="I1144" s="21">
        <f t="shared" si="167"/>
        <v>0</v>
      </c>
    </row>
    <row r="1145" spans="1:9" s="35" customFormat="1" x14ac:dyDescent="0.3">
      <c r="A1145" s="18" t="s">
        <v>1014</v>
      </c>
      <c r="B1145" s="5" t="s">
        <v>14</v>
      </c>
      <c r="C1145" s="5" t="s">
        <v>1015</v>
      </c>
      <c r="D1145" s="19">
        <v>24</v>
      </c>
      <c r="E1145" s="5" t="s">
        <v>15</v>
      </c>
      <c r="F1145" s="19">
        <v>24.7</v>
      </c>
      <c r="G1145" s="19">
        <f t="shared" si="166"/>
        <v>25.94</v>
      </c>
      <c r="H1145" s="20"/>
      <c r="I1145" s="21">
        <f t="shared" si="167"/>
        <v>0</v>
      </c>
    </row>
    <row r="1146" spans="1:9" s="35" customFormat="1" x14ac:dyDescent="0.3">
      <c r="A1146" s="18" t="s">
        <v>1016</v>
      </c>
      <c r="B1146" s="5" t="s">
        <v>14</v>
      </c>
      <c r="C1146" s="5" t="s">
        <v>1017</v>
      </c>
      <c r="D1146" s="19">
        <v>24</v>
      </c>
      <c r="E1146" s="5" t="s">
        <v>15</v>
      </c>
      <c r="F1146" s="19">
        <v>5.86</v>
      </c>
      <c r="G1146" s="19">
        <f t="shared" si="166"/>
        <v>6.15</v>
      </c>
      <c r="H1146" s="20"/>
      <c r="I1146" s="21">
        <f t="shared" si="167"/>
        <v>0</v>
      </c>
    </row>
    <row r="1147" spans="1:9" s="35" customFormat="1" x14ac:dyDescent="0.3">
      <c r="A1147" s="18" t="s">
        <v>1018</v>
      </c>
      <c r="B1147" s="5" t="s">
        <v>14</v>
      </c>
      <c r="C1147" s="5" t="s">
        <v>1019</v>
      </c>
      <c r="D1147" s="19">
        <v>24</v>
      </c>
      <c r="E1147" s="5" t="s">
        <v>15</v>
      </c>
      <c r="F1147" s="19">
        <v>28.49</v>
      </c>
      <c r="G1147" s="19">
        <f t="shared" si="166"/>
        <v>29.91</v>
      </c>
      <c r="H1147" s="20"/>
      <c r="I1147" s="21">
        <f t="shared" si="167"/>
        <v>0</v>
      </c>
    </row>
    <row r="1148" spans="1:9" s="35" customFormat="1" ht="1.05" customHeight="1" x14ac:dyDescent="0.3">
      <c r="A1148" s="6"/>
      <c r="B1148" s="6"/>
      <c r="C1148" s="6"/>
      <c r="D1148" s="6"/>
      <c r="E1148" s="6"/>
      <c r="F1148" s="6"/>
      <c r="G1148" s="6"/>
      <c r="H1148" s="22"/>
      <c r="I1148" s="6"/>
    </row>
    <row r="1149" spans="1:9" s="35" customFormat="1" x14ac:dyDescent="0.3">
      <c r="A1149" s="7" t="s">
        <v>1020</v>
      </c>
      <c r="B1149" s="7" t="s">
        <v>10</v>
      </c>
      <c r="C1149" s="7" t="s">
        <v>129</v>
      </c>
      <c r="D1149" s="23">
        <v>1</v>
      </c>
      <c r="E1149" s="7" t="s">
        <v>11</v>
      </c>
      <c r="F1149" s="23"/>
      <c r="G1149" s="23"/>
      <c r="H1149" s="24"/>
      <c r="I1149" s="23">
        <f>SUM(I1150:I1156)</f>
        <v>0</v>
      </c>
    </row>
    <row r="1150" spans="1:9" s="35" customFormat="1" x14ac:dyDescent="0.3">
      <c r="A1150" s="18" t="s">
        <v>1021</v>
      </c>
      <c r="B1150" s="5" t="s">
        <v>14</v>
      </c>
      <c r="C1150" s="5" t="s">
        <v>1022</v>
      </c>
      <c r="D1150" s="19">
        <v>24</v>
      </c>
      <c r="E1150" s="5" t="s">
        <v>15</v>
      </c>
      <c r="F1150" s="19">
        <v>108.11</v>
      </c>
      <c r="G1150" s="19">
        <f>F1150*1.05</f>
        <v>113.52</v>
      </c>
      <c r="H1150" s="20"/>
      <c r="I1150" s="21">
        <f>D1150*H1150</f>
        <v>0</v>
      </c>
    </row>
    <row r="1151" spans="1:9" s="35" customFormat="1" x14ac:dyDescent="0.3">
      <c r="A1151" s="18" t="s">
        <v>1023</v>
      </c>
      <c r="B1151" s="5" t="s">
        <v>14</v>
      </c>
      <c r="C1151" s="5" t="s">
        <v>1024</v>
      </c>
      <c r="D1151" s="19">
        <v>2</v>
      </c>
      <c r="E1151" s="5" t="s">
        <v>15</v>
      </c>
      <c r="F1151" s="19">
        <v>262.12</v>
      </c>
      <c r="G1151" s="19">
        <f t="shared" ref="G1151:G1156" si="168">F1151*1.05</f>
        <v>275.23</v>
      </c>
      <c r="H1151" s="20"/>
      <c r="I1151" s="21">
        <f t="shared" ref="I1151:I1156" si="169">D1151*H1151</f>
        <v>0</v>
      </c>
    </row>
    <row r="1152" spans="1:9" s="35" customFormat="1" x14ac:dyDescent="0.3">
      <c r="A1152" s="18" t="s">
        <v>1025</v>
      </c>
      <c r="B1152" s="5" t="s">
        <v>14</v>
      </c>
      <c r="C1152" s="5" t="s">
        <v>1026</v>
      </c>
      <c r="D1152" s="19">
        <v>48</v>
      </c>
      <c r="E1152" s="5" t="s">
        <v>15</v>
      </c>
      <c r="F1152" s="19">
        <v>150.21</v>
      </c>
      <c r="G1152" s="19">
        <f t="shared" si="168"/>
        <v>157.72</v>
      </c>
      <c r="H1152" s="20"/>
      <c r="I1152" s="21">
        <f t="shared" si="169"/>
        <v>0</v>
      </c>
    </row>
    <row r="1153" spans="1:9" s="35" customFormat="1" x14ac:dyDescent="0.3">
      <c r="A1153" s="18" t="s">
        <v>1027</v>
      </c>
      <c r="B1153" s="5" t="s">
        <v>14</v>
      </c>
      <c r="C1153" s="5" t="s">
        <v>1028</v>
      </c>
      <c r="D1153" s="19">
        <v>48</v>
      </c>
      <c r="E1153" s="5" t="s">
        <v>15</v>
      </c>
      <c r="F1153" s="19">
        <v>149.62</v>
      </c>
      <c r="G1153" s="19">
        <f t="shared" si="168"/>
        <v>157.1</v>
      </c>
      <c r="H1153" s="20"/>
      <c r="I1153" s="21">
        <f t="shared" si="169"/>
        <v>0</v>
      </c>
    </row>
    <row r="1154" spans="1:9" s="35" customFormat="1" ht="20.399999999999999" x14ac:dyDescent="0.3">
      <c r="A1154" s="18" t="s">
        <v>1029</v>
      </c>
      <c r="B1154" s="5" t="s">
        <v>14</v>
      </c>
      <c r="C1154" s="5" t="s">
        <v>1030</v>
      </c>
      <c r="D1154" s="19">
        <v>48</v>
      </c>
      <c r="E1154" s="5" t="s">
        <v>15</v>
      </c>
      <c r="F1154" s="19">
        <v>91.17</v>
      </c>
      <c r="G1154" s="19">
        <f t="shared" si="168"/>
        <v>95.73</v>
      </c>
      <c r="H1154" s="20"/>
      <c r="I1154" s="21">
        <f t="shared" si="169"/>
        <v>0</v>
      </c>
    </row>
    <row r="1155" spans="1:9" s="35" customFormat="1" x14ac:dyDescent="0.3">
      <c r="A1155" s="18" t="s">
        <v>1031</v>
      </c>
      <c r="B1155" s="5" t="s">
        <v>14</v>
      </c>
      <c r="C1155" s="5" t="s">
        <v>1032</v>
      </c>
      <c r="D1155" s="19">
        <v>1000</v>
      </c>
      <c r="E1155" s="5" t="s">
        <v>28</v>
      </c>
      <c r="F1155" s="19">
        <v>1.27</v>
      </c>
      <c r="G1155" s="19">
        <f t="shared" si="168"/>
        <v>1.33</v>
      </c>
      <c r="H1155" s="20"/>
      <c r="I1155" s="21">
        <f t="shared" si="169"/>
        <v>0</v>
      </c>
    </row>
    <row r="1156" spans="1:9" s="35" customFormat="1" x14ac:dyDescent="0.3">
      <c r="A1156" s="18" t="s">
        <v>1033</v>
      </c>
      <c r="B1156" s="5" t="s">
        <v>14</v>
      </c>
      <c r="C1156" s="5" t="s">
        <v>1034</v>
      </c>
      <c r="D1156" s="19">
        <v>40</v>
      </c>
      <c r="E1156" s="5" t="s">
        <v>15</v>
      </c>
      <c r="F1156" s="19">
        <v>3.64</v>
      </c>
      <c r="G1156" s="19">
        <f t="shared" si="168"/>
        <v>3.82</v>
      </c>
      <c r="H1156" s="20"/>
      <c r="I1156" s="21">
        <f t="shared" si="169"/>
        <v>0</v>
      </c>
    </row>
    <row r="1157" spans="1:9" s="35" customFormat="1" ht="1.05" customHeight="1" x14ac:dyDescent="0.3">
      <c r="A1157" s="6"/>
      <c r="B1157" s="6"/>
      <c r="C1157" s="6"/>
      <c r="D1157" s="6"/>
      <c r="E1157" s="6"/>
      <c r="F1157" s="6"/>
      <c r="G1157" s="6"/>
      <c r="H1157" s="22"/>
      <c r="I1157" s="6"/>
    </row>
    <row r="1158" spans="1:9" s="35" customFormat="1" ht="1.05" customHeight="1" x14ac:dyDescent="0.3">
      <c r="A1158" s="6"/>
      <c r="B1158" s="6"/>
      <c r="C1158" s="6"/>
      <c r="D1158" s="6"/>
      <c r="E1158" s="6"/>
      <c r="F1158" s="6"/>
      <c r="G1158" s="6"/>
      <c r="H1158" s="22"/>
      <c r="I1158" s="6"/>
    </row>
    <row r="1159" spans="1:9" s="35" customFormat="1" x14ac:dyDescent="0.3">
      <c r="A1159" s="28"/>
      <c r="B1159" s="28"/>
      <c r="C1159" s="28"/>
      <c r="D1159" s="28"/>
      <c r="E1159" s="28"/>
      <c r="F1159" s="28"/>
      <c r="G1159" s="28"/>
      <c r="H1159" s="30"/>
      <c r="I1159" s="28"/>
    </row>
    <row r="1160" spans="1:9" s="35" customFormat="1" x14ac:dyDescent="0.3">
      <c r="A1160" s="28"/>
      <c r="B1160" s="28"/>
      <c r="C1160" s="28"/>
      <c r="D1160" s="28"/>
      <c r="E1160" s="28"/>
      <c r="F1160" s="28"/>
      <c r="G1160" s="28"/>
      <c r="H1160" s="30"/>
      <c r="I1160" s="28"/>
    </row>
    <row r="1161" spans="1:9" s="35" customFormat="1" x14ac:dyDescent="0.3">
      <c r="A1161" s="28"/>
      <c r="B1161" s="28"/>
      <c r="C1161" s="28"/>
      <c r="D1161" s="28"/>
      <c r="E1161" s="28"/>
      <c r="F1161" s="28"/>
      <c r="G1161" s="28"/>
      <c r="H1161" s="30"/>
      <c r="I1161" s="28"/>
    </row>
    <row r="1162" spans="1:9" s="35" customFormat="1" ht="15.6" x14ac:dyDescent="0.3">
      <c r="A1162" s="28"/>
      <c r="B1162" s="28"/>
      <c r="C1162" s="29" t="s">
        <v>1037</v>
      </c>
      <c r="D1162" s="28"/>
      <c r="E1162" s="28"/>
      <c r="F1162" s="28"/>
      <c r="G1162" s="28"/>
      <c r="H1162" s="30"/>
      <c r="I1162" s="31">
        <f>I4</f>
        <v>0</v>
      </c>
    </row>
    <row r="1163" spans="1:9" s="35" customFormat="1" x14ac:dyDescent="0.3">
      <c r="A1163" s="28"/>
      <c r="B1163" s="28"/>
      <c r="C1163" s="28"/>
      <c r="D1163" s="28"/>
      <c r="E1163" s="28"/>
      <c r="F1163" s="28"/>
      <c r="G1163" s="28"/>
      <c r="H1163" s="30"/>
      <c r="I1163" s="28"/>
    </row>
    <row r="1164" spans="1:9" s="35" customFormat="1" x14ac:dyDescent="0.3">
      <c r="A1164" s="28"/>
      <c r="B1164" s="28"/>
      <c r="C1164" s="28" t="s">
        <v>1038</v>
      </c>
      <c r="D1164" s="28"/>
      <c r="E1164" s="28"/>
      <c r="F1164" s="28"/>
      <c r="G1164" s="28"/>
      <c r="H1164" s="32"/>
      <c r="I1164" s="31">
        <f>I1162*H1164</f>
        <v>0</v>
      </c>
    </row>
    <row r="1165" spans="1:9" s="35" customFormat="1" x14ac:dyDescent="0.3">
      <c r="A1165" s="28"/>
      <c r="B1165" s="28"/>
      <c r="C1165" s="28"/>
      <c r="D1165" s="28"/>
      <c r="E1165" s="28"/>
      <c r="F1165" s="28"/>
      <c r="G1165" s="28"/>
      <c r="H1165" s="33"/>
      <c r="I1165" s="28"/>
    </row>
    <row r="1166" spans="1:9" s="35" customFormat="1" x14ac:dyDescent="0.3">
      <c r="A1166" s="28"/>
      <c r="B1166" s="28"/>
      <c r="C1166" s="28" t="s">
        <v>1039</v>
      </c>
      <c r="D1166" s="28"/>
      <c r="E1166" s="28"/>
      <c r="F1166" s="28"/>
      <c r="G1166" s="28"/>
      <c r="H1166" s="32"/>
      <c r="I1166" s="31">
        <f>I1162*H1166</f>
        <v>0</v>
      </c>
    </row>
    <row r="1167" spans="1:9" s="35" customFormat="1" x14ac:dyDescent="0.3">
      <c r="A1167" s="28"/>
      <c r="B1167" s="28"/>
      <c r="C1167" s="28"/>
      <c r="D1167" s="28"/>
      <c r="E1167" s="28"/>
      <c r="F1167" s="28"/>
      <c r="G1167" s="28"/>
      <c r="H1167" s="33"/>
      <c r="I1167" s="28"/>
    </row>
    <row r="1168" spans="1:9" s="35" customFormat="1" x14ac:dyDescent="0.3">
      <c r="A1168" s="28"/>
      <c r="B1168" s="28"/>
      <c r="C1168" s="28" t="s">
        <v>1040</v>
      </c>
      <c r="D1168" s="28"/>
      <c r="E1168" s="28"/>
      <c r="F1168" s="28"/>
      <c r="G1168" s="28"/>
      <c r="H1168" s="33"/>
      <c r="I1168" s="31">
        <f>I1162+I1164+I1166</f>
        <v>0</v>
      </c>
    </row>
    <row r="1169" spans="1:9" s="35" customFormat="1" x14ac:dyDescent="0.3">
      <c r="A1169" s="28"/>
      <c r="B1169" s="28"/>
      <c r="C1169" s="28"/>
      <c r="D1169" s="28"/>
      <c r="E1169" s="28"/>
      <c r="F1169" s="28"/>
      <c r="G1169" s="28"/>
      <c r="H1169" s="33"/>
      <c r="I1169" s="28"/>
    </row>
    <row r="1170" spans="1:9" s="35" customFormat="1" x14ac:dyDescent="0.3">
      <c r="A1170" s="28"/>
      <c r="B1170" s="28"/>
      <c r="C1170" s="28" t="s">
        <v>1041</v>
      </c>
      <c r="D1170" s="28"/>
      <c r="E1170" s="28"/>
      <c r="F1170" s="28"/>
      <c r="G1170" s="28"/>
      <c r="H1170" s="34">
        <v>0.21</v>
      </c>
      <c r="I1170" s="31">
        <f>I1168*H1170</f>
        <v>0</v>
      </c>
    </row>
    <row r="1171" spans="1:9" s="35" customFormat="1" x14ac:dyDescent="0.3">
      <c r="A1171" s="28"/>
      <c r="B1171" s="28"/>
      <c r="C1171" s="28"/>
      <c r="D1171" s="28"/>
      <c r="E1171" s="28"/>
      <c r="F1171" s="28"/>
      <c r="G1171" s="28"/>
      <c r="H1171" s="33"/>
      <c r="I1171" s="28"/>
    </row>
    <row r="1172" spans="1:9" s="35" customFormat="1" ht="15.6" x14ac:dyDescent="0.3">
      <c r="A1172" s="28"/>
      <c r="B1172" s="28"/>
      <c r="C1172" s="29" t="s">
        <v>1042</v>
      </c>
      <c r="D1172" s="28"/>
      <c r="E1172" s="28"/>
      <c r="F1172" s="28"/>
      <c r="G1172" s="28"/>
      <c r="H1172" s="30"/>
      <c r="I1172" s="31">
        <f>I1168+I1170</f>
        <v>0</v>
      </c>
    </row>
    <row r="1173" spans="1:9" s="35" customFormat="1" x14ac:dyDescent="0.3">
      <c r="A1173" s="28"/>
      <c r="B1173" s="28"/>
      <c r="C1173" s="28"/>
      <c r="D1173" s="28"/>
      <c r="E1173" s="28"/>
      <c r="F1173" s="28"/>
      <c r="G1173" s="28"/>
      <c r="H1173" s="30"/>
      <c r="I1173" s="28"/>
    </row>
    <row r="1174" spans="1:9" s="35" customFormat="1" x14ac:dyDescent="0.3">
      <c r="A1174" s="28"/>
      <c r="B1174" s="28"/>
      <c r="C1174" s="28"/>
      <c r="D1174" s="28"/>
      <c r="E1174" s="28"/>
      <c r="F1174" s="28"/>
      <c r="G1174" s="28"/>
      <c r="H1174" s="30"/>
      <c r="I1174" s="28"/>
    </row>
  </sheetData>
  <sheetProtection algorithmName="SHA-512" hashValue="zaQq4WiNl3p8YO9lAkYZqJipv7ynoYBQMb3+4tjz5ghlILQzguHtcIBpTf6g/LYPTkjyt1fXNuaWyR2Nn6MXrQ==" saltValue="ibrNUGz0Y/Cer1Pd1LfnXg==" spinCount="100000" sheet="1" objects="1" scenarios="1"/>
  <mergeCells count="1">
    <mergeCell ref="A2:B2"/>
  </mergeCells>
  <dataValidations disablePrompts="1" count="1">
    <dataValidation type="list" allowBlank="1" showInputMessage="1" showErrorMessage="1" sqref="B5:B1158" xr:uid="{330E1BF3-AFAE-40AD-94C7-04C1875CCC88}">
      <formula1>"Capítulo,Partida,Mano de obra,Maquinaria,Material,Otros,Tarea,"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204582-4484-425D-9FDB-AF37DBB39FB9}">
  <dimension ref="B2:J34"/>
  <sheetViews>
    <sheetView workbookViewId="0">
      <selection activeCell="H32" sqref="H32"/>
    </sheetView>
  </sheetViews>
  <sheetFormatPr baseColWidth="10" defaultRowHeight="14.4" x14ac:dyDescent="0.3"/>
  <cols>
    <col min="3" max="3" width="16.33203125" bestFit="1" customWidth="1"/>
    <col min="4" max="4" width="15.33203125" bestFit="1" customWidth="1"/>
    <col min="5" max="5" width="16.88671875" customWidth="1"/>
    <col min="6" max="6" width="14.33203125" bestFit="1" customWidth="1"/>
    <col min="7" max="7" width="15.33203125" bestFit="1" customWidth="1"/>
    <col min="8" max="9" width="12.5546875" bestFit="1" customWidth="1"/>
  </cols>
  <sheetData>
    <row r="2" spans="2:10" ht="15" thickBot="1" x14ac:dyDescent="0.35"/>
    <row r="3" spans="2:10" ht="28.2" thickBot="1" x14ac:dyDescent="0.35">
      <c r="B3" s="36" t="s">
        <v>1043</v>
      </c>
      <c r="C3" s="38">
        <v>21289170.280000001</v>
      </c>
      <c r="D3" s="37"/>
    </row>
    <row r="4" spans="2:10" ht="15" thickBot="1" x14ac:dyDescent="0.35"/>
    <row r="5" spans="2:10" ht="15" thickBot="1" x14ac:dyDescent="0.35">
      <c r="C5" s="42" t="s">
        <v>1065</v>
      </c>
      <c r="D5" s="48">
        <v>25</v>
      </c>
      <c r="E5" s="49">
        <v>26</v>
      </c>
      <c r="F5" s="49">
        <v>27</v>
      </c>
      <c r="G5" s="50" t="s">
        <v>1062</v>
      </c>
    </row>
    <row r="6" spans="2:10" x14ac:dyDescent="0.3">
      <c r="C6" s="43" t="s">
        <v>1037</v>
      </c>
      <c r="D6" s="46">
        <f>H12+H15+H26+H31+H32+(H33/3)+(H34/3)+H27</f>
        <v>8716546.5299999993</v>
      </c>
      <c r="E6" s="47">
        <f>H30+H28+(H33/3)+(H34/3)</f>
        <v>5799438.3099999996</v>
      </c>
      <c r="F6" s="47">
        <f>H29+(H33/3)+(H34/3)</f>
        <v>3374074.23</v>
      </c>
      <c r="G6" s="47">
        <f>SUM(D6:F6)</f>
        <v>17890059.07</v>
      </c>
    </row>
    <row r="7" spans="2:10" x14ac:dyDescent="0.3">
      <c r="C7" s="44">
        <v>0.19</v>
      </c>
      <c r="D7" s="41">
        <f>D6*C7</f>
        <v>1656143.84</v>
      </c>
      <c r="E7" s="40">
        <f>E6*C7</f>
        <v>1101893.28</v>
      </c>
      <c r="F7" s="40">
        <f>F6*C7</f>
        <v>641074.1</v>
      </c>
      <c r="G7" s="40">
        <f>SUM(D7:F7)</f>
        <v>3399111.22</v>
      </c>
    </row>
    <row r="8" spans="2:10" ht="15" thickBot="1" x14ac:dyDescent="0.35">
      <c r="C8" s="45" t="s">
        <v>1063</v>
      </c>
      <c r="D8" s="41">
        <f>SUM(D6:D7)</f>
        <v>10372690.369999999</v>
      </c>
      <c r="E8" s="40">
        <f t="shared" ref="E8:F8" si="0">SUM(E6:E7)</f>
        <v>6901331.5899999999</v>
      </c>
      <c r="F8" s="40">
        <f t="shared" si="0"/>
        <v>4015148.33</v>
      </c>
      <c r="G8" s="40">
        <f>SUM(G6:G7)</f>
        <v>21289170.289999999</v>
      </c>
    </row>
    <row r="11" spans="2:10" ht="72" x14ac:dyDescent="0.3">
      <c r="C11">
        <v>0</v>
      </c>
      <c r="E11" s="35" t="s">
        <v>0</v>
      </c>
      <c r="F11">
        <v>1</v>
      </c>
      <c r="H11" s="39">
        <v>17890059.059999999</v>
      </c>
      <c r="I11" s="39">
        <v>17890059.059999999</v>
      </c>
    </row>
    <row r="12" spans="2:10" ht="31.8" customHeight="1" x14ac:dyDescent="0.3">
      <c r="B12">
        <v>1</v>
      </c>
      <c r="C12" t="s">
        <v>9</v>
      </c>
      <c r="E12" s="35" t="s">
        <v>12</v>
      </c>
      <c r="F12">
        <v>1</v>
      </c>
      <c r="H12" s="39">
        <v>293074.95</v>
      </c>
      <c r="I12" s="39">
        <v>293074.95</v>
      </c>
      <c r="J12">
        <v>25</v>
      </c>
    </row>
    <row r="13" spans="2:10" ht="28.8" hidden="1" x14ac:dyDescent="0.3">
      <c r="B13" t="s">
        <v>1044</v>
      </c>
      <c r="C13" t="s">
        <v>13</v>
      </c>
      <c r="E13" s="35" t="s">
        <v>16</v>
      </c>
      <c r="F13">
        <v>1</v>
      </c>
      <c r="G13" t="s">
        <v>15</v>
      </c>
      <c r="H13" s="39">
        <v>278160.44</v>
      </c>
      <c r="I13" s="39">
        <v>292068.46000000002</v>
      </c>
    </row>
    <row r="14" spans="2:10" ht="43.2" hidden="1" x14ac:dyDescent="0.3">
      <c r="B14" t="s">
        <v>1045</v>
      </c>
      <c r="C14" t="s">
        <v>17</v>
      </c>
      <c r="E14" s="35" t="s">
        <v>18</v>
      </c>
      <c r="F14">
        <v>1</v>
      </c>
      <c r="G14" t="s">
        <v>15</v>
      </c>
      <c r="H14">
        <v>958.56</v>
      </c>
      <c r="I14" s="39">
        <v>1006.49</v>
      </c>
    </row>
    <row r="15" spans="2:10" x14ac:dyDescent="0.3">
      <c r="B15">
        <v>2</v>
      </c>
      <c r="C15" t="s">
        <v>19</v>
      </c>
      <c r="E15" s="35" t="s">
        <v>20</v>
      </c>
      <c r="F15">
        <v>1</v>
      </c>
      <c r="H15" s="39">
        <v>2530827.0499999998</v>
      </c>
      <c r="I15" s="39">
        <v>2530827.0499999998</v>
      </c>
      <c r="J15">
        <v>25</v>
      </c>
    </row>
    <row r="16" spans="2:10" hidden="1" x14ac:dyDescent="0.3">
      <c r="B16" t="s">
        <v>1046</v>
      </c>
      <c r="C16" t="s">
        <v>21</v>
      </c>
      <c r="E16" s="35" t="s">
        <v>22</v>
      </c>
      <c r="F16">
        <v>1</v>
      </c>
      <c r="H16" s="39">
        <v>501771.5</v>
      </c>
      <c r="I16" s="39">
        <v>501771.5</v>
      </c>
    </row>
    <row r="17" spans="2:10" hidden="1" x14ac:dyDescent="0.3">
      <c r="B17" t="s">
        <v>1047</v>
      </c>
      <c r="C17" t="s">
        <v>142</v>
      </c>
      <c r="E17" s="35" t="s">
        <v>143</v>
      </c>
      <c r="F17">
        <v>1</v>
      </c>
      <c r="H17" s="39">
        <v>400396.38</v>
      </c>
      <c r="I17" s="39">
        <v>400396.38</v>
      </c>
    </row>
    <row r="18" spans="2:10" hidden="1" x14ac:dyDescent="0.3">
      <c r="B18" t="s">
        <v>1048</v>
      </c>
      <c r="C18" t="s">
        <v>156</v>
      </c>
      <c r="E18" s="35" t="s">
        <v>157</v>
      </c>
      <c r="F18">
        <v>1</v>
      </c>
      <c r="H18" s="39">
        <v>354702.8</v>
      </c>
      <c r="I18" s="39">
        <v>354702.8</v>
      </c>
    </row>
    <row r="19" spans="2:10" hidden="1" x14ac:dyDescent="0.3">
      <c r="B19" t="s">
        <v>1049</v>
      </c>
      <c r="C19" t="s">
        <v>168</v>
      </c>
      <c r="E19" s="35" t="s">
        <v>169</v>
      </c>
      <c r="F19">
        <v>1</v>
      </c>
      <c r="H19" s="39">
        <v>654257.59</v>
      </c>
      <c r="I19" s="39">
        <v>654257.59</v>
      </c>
    </row>
    <row r="20" spans="2:10" hidden="1" x14ac:dyDescent="0.3">
      <c r="B20" t="s">
        <v>1050</v>
      </c>
      <c r="C20" t="s">
        <v>177</v>
      </c>
      <c r="E20" s="35" t="s">
        <v>178</v>
      </c>
      <c r="F20">
        <v>1</v>
      </c>
      <c r="H20" s="39">
        <v>102085.88</v>
      </c>
      <c r="I20" s="39">
        <v>102085.88</v>
      </c>
    </row>
    <row r="21" spans="2:10" hidden="1" x14ac:dyDescent="0.3">
      <c r="B21" t="s">
        <v>1051</v>
      </c>
      <c r="C21" t="s">
        <v>185</v>
      </c>
      <c r="E21" s="35" t="s">
        <v>186</v>
      </c>
      <c r="F21">
        <v>1</v>
      </c>
      <c r="H21" s="39">
        <v>380514.01</v>
      </c>
      <c r="I21" s="39">
        <v>380514.01</v>
      </c>
    </row>
    <row r="22" spans="2:10" hidden="1" x14ac:dyDescent="0.3">
      <c r="B22" t="s">
        <v>1052</v>
      </c>
      <c r="C22" t="s">
        <v>194</v>
      </c>
      <c r="E22" s="35" t="s">
        <v>195</v>
      </c>
      <c r="F22">
        <v>1</v>
      </c>
      <c r="H22" s="39">
        <v>118142.53</v>
      </c>
      <c r="I22" s="39">
        <v>118142.53</v>
      </c>
    </row>
    <row r="23" spans="2:10" hidden="1" x14ac:dyDescent="0.3">
      <c r="B23" t="s">
        <v>1053</v>
      </c>
      <c r="C23" t="s">
        <v>203</v>
      </c>
      <c r="E23" s="35" t="s">
        <v>204</v>
      </c>
      <c r="F23">
        <v>1</v>
      </c>
      <c r="H23" s="39">
        <v>11099.42</v>
      </c>
      <c r="I23" s="39">
        <v>11099.42</v>
      </c>
    </row>
    <row r="24" spans="2:10" hidden="1" x14ac:dyDescent="0.3">
      <c r="B24" t="s">
        <v>1054</v>
      </c>
      <c r="C24" t="s">
        <v>211</v>
      </c>
      <c r="E24" s="35" t="s">
        <v>212</v>
      </c>
      <c r="F24">
        <v>1</v>
      </c>
      <c r="H24" s="39">
        <v>7856.94</v>
      </c>
      <c r="I24" s="39">
        <v>7856.94</v>
      </c>
    </row>
    <row r="25" spans="2:10" x14ac:dyDescent="0.3">
      <c r="B25">
        <v>3</v>
      </c>
      <c r="C25" t="s">
        <v>215</v>
      </c>
      <c r="E25" s="35" t="s">
        <v>216</v>
      </c>
      <c r="F25">
        <v>1</v>
      </c>
      <c r="H25" s="39">
        <v>14781063.439999999</v>
      </c>
      <c r="I25" s="39">
        <v>14781063.439999999</v>
      </c>
    </row>
    <row r="26" spans="2:10" ht="43.2" x14ac:dyDescent="0.3">
      <c r="B26" t="s">
        <v>1055</v>
      </c>
      <c r="C26" t="s">
        <v>217</v>
      </c>
      <c r="E26" s="35" t="s">
        <v>218</v>
      </c>
      <c r="F26">
        <v>1</v>
      </c>
      <c r="H26" s="39">
        <v>3230919.09</v>
      </c>
      <c r="I26" s="39">
        <v>3230919.09</v>
      </c>
      <c r="J26">
        <v>25</v>
      </c>
    </row>
    <row r="27" spans="2:10" ht="43.2" x14ac:dyDescent="0.3">
      <c r="B27" t="s">
        <v>1056</v>
      </c>
      <c r="C27" t="s">
        <v>481</v>
      </c>
      <c r="E27" s="35" t="s">
        <v>482</v>
      </c>
      <c r="F27">
        <v>1</v>
      </c>
      <c r="H27" s="39">
        <v>2323947.48</v>
      </c>
      <c r="I27" s="39">
        <v>2323947.48</v>
      </c>
      <c r="J27">
        <v>25</v>
      </c>
    </row>
    <row r="28" spans="2:10" ht="43.2" x14ac:dyDescent="0.3">
      <c r="B28" t="s">
        <v>1057</v>
      </c>
      <c r="C28" t="s">
        <v>632</v>
      </c>
      <c r="E28" s="35" t="s">
        <v>633</v>
      </c>
      <c r="F28">
        <v>1</v>
      </c>
      <c r="H28" s="39">
        <v>1138395.31</v>
      </c>
      <c r="I28" s="39">
        <v>1138395.31</v>
      </c>
      <c r="J28">
        <v>26</v>
      </c>
    </row>
    <row r="29" spans="2:10" ht="43.2" x14ac:dyDescent="0.3">
      <c r="B29" t="s">
        <v>1058</v>
      </c>
      <c r="C29" t="s">
        <v>716</v>
      </c>
      <c r="E29" s="35" t="s">
        <v>717</v>
      </c>
      <c r="F29">
        <v>1</v>
      </c>
      <c r="H29" s="39">
        <v>3279043.02</v>
      </c>
      <c r="I29" s="39">
        <v>3279043.02</v>
      </c>
      <c r="J29">
        <v>27</v>
      </c>
    </row>
    <row r="30" spans="2:10" ht="43.2" x14ac:dyDescent="0.3">
      <c r="B30" t="s">
        <v>1059</v>
      </c>
      <c r="C30" t="s">
        <v>812</v>
      </c>
      <c r="E30" s="35" t="s">
        <v>813</v>
      </c>
      <c r="F30">
        <v>1</v>
      </c>
      <c r="H30" s="39">
        <v>4566011.79</v>
      </c>
      <c r="I30" s="39">
        <v>4566011.79</v>
      </c>
      <c r="J30">
        <v>26</v>
      </c>
    </row>
    <row r="31" spans="2:10" ht="28.8" x14ac:dyDescent="0.3">
      <c r="B31" t="s">
        <v>1060</v>
      </c>
      <c r="C31" t="s">
        <v>906</v>
      </c>
      <c r="E31" s="35" t="s">
        <v>907</v>
      </c>
      <c r="F31">
        <v>1</v>
      </c>
      <c r="H31" s="39">
        <v>233816.41</v>
      </c>
      <c r="I31" s="39">
        <v>233816.41</v>
      </c>
      <c r="J31">
        <v>25</v>
      </c>
    </row>
    <row r="32" spans="2:10" ht="28.8" x14ac:dyDescent="0.3">
      <c r="B32" t="s">
        <v>1061</v>
      </c>
      <c r="C32" t="s">
        <v>936</v>
      </c>
      <c r="E32" s="35" t="s">
        <v>937</v>
      </c>
      <c r="F32">
        <v>1</v>
      </c>
      <c r="G32" t="s">
        <v>15</v>
      </c>
      <c r="H32" s="39">
        <v>8930.34</v>
      </c>
      <c r="I32" s="39">
        <v>8930.34</v>
      </c>
      <c r="J32">
        <v>25</v>
      </c>
    </row>
    <row r="33" spans="2:10" ht="28.8" x14ac:dyDescent="0.3">
      <c r="B33">
        <v>4</v>
      </c>
      <c r="C33" t="s">
        <v>942</v>
      </c>
      <c r="E33" s="35" t="s">
        <v>943</v>
      </c>
      <c r="F33">
        <v>1</v>
      </c>
      <c r="H33" s="39">
        <v>221121.79</v>
      </c>
      <c r="I33" s="39">
        <v>221121.79</v>
      </c>
      <c r="J33" t="s">
        <v>1064</v>
      </c>
    </row>
    <row r="34" spans="2:10" ht="28.8" x14ac:dyDescent="0.3">
      <c r="B34">
        <v>5</v>
      </c>
      <c r="C34" t="s">
        <v>956</v>
      </c>
      <c r="E34" s="35" t="s">
        <v>957</v>
      </c>
      <c r="F34">
        <v>1</v>
      </c>
      <c r="H34" s="39">
        <v>63971.83</v>
      </c>
      <c r="I34" s="39">
        <v>63971.83</v>
      </c>
      <c r="J34" t="s">
        <v>1064</v>
      </c>
    </row>
  </sheetData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Hoja1</vt:lpstr>
      <vt:lpstr>Hoja2</vt:lpstr>
    </vt:vector>
  </TitlesOfParts>
  <Company>Metro de Madrid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Zafra Iniesta, Marta Guadalupe</dc:creator>
  <cp:lastModifiedBy>Poveda de la Güida, Héctor Alberto</cp:lastModifiedBy>
  <cp:lastPrinted>2023-08-02T10:12:23Z</cp:lastPrinted>
  <dcterms:created xsi:type="dcterms:W3CDTF">2023-08-02T06:24:33Z</dcterms:created>
  <dcterms:modified xsi:type="dcterms:W3CDTF">2024-05-10T07:34:14Z</dcterms:modified>
</cp:coreProperties>
</file>