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F566F108-341F-4CEA-9CAD-47597D1F4E23}" xr6:coauthVersionLast="47" xr6:coauthVersionMax="47" xr10:uidLastSave="{00000000-0000-0000-0000-000000000000}"/>
  <bookViews>
    <workbookView xWindow="-108" yWindow="-16308" windowWidth="29016" windowHeight="15816" xr2:uid="{7CF6D496-EF5E-4622-9448-59499378F416}"/>
  </bookViews>
  <sheets>
    <sheet name="Presupuesto" sheetId="1" r:id="rId1"/>
  </sheets>
  <definedNames>
    <definedName name="_xlnm.Print_Area" localSheetId="0">Presupuesto!$A$1:$H$41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F43" i="1"/>
  <c r="F42" i="1"/>
  <c r="H5" i="1" l="1"/>
  <c r="H6" i="1"/>
  <c r="H7" i="1"/>
  <c r="H8" i="1"/>
  <c r="H12" i="1"/>
  <c r="H17" i="1"/>
  <c r="H20" i="1"/>
  <c r="H21" i="1" s="1"/>
  <c r="H24" i="1"/>
  <c r="H27" i="1"/>
  <c r="H28" i="1" s="1"/>
  <c r="H30" i="1"/>
  <c r="H31" i="1"/>
  <c r="H34" i="1"/>
  <c r="H36" i="1"/>
  <c r="H4" i="1"/>
  <c r="H32" i="1" l="1"/>
  <c r="H25" i="1"/>
  <c r="H9" i="1"/>
  <c r="F36" i="1" l="1"/>
  <c r="F34" i="1"/>
  <c r="D11" i="1" l="1"/>
  <c r="H11" i="1" s="1"/>
  <c r="D16" i="1" l="1"/>
  <c r="F16" i="1" s="1"/>
  <c r="H16" i="1" l="1"/>
  <c r="H18" i="1" s="1"/>
  <c r="D35" i="1"/>
  <c r="D13" i="1"/>
  <c r="H13" i="1" s="1"/>
  <c r="H14" i="1" s="1"/>
  <c r="F6" i="1"/>
  <c r="F12" i="1"/>
  <c r="F20" i="1"/>
  <c r="F21" i="1" s="1"/>
  <c r="F23" i="1"/>
  <c r="F27" i="1"/>
  <c r="F28" i="1" s="1"/>
  <c r="F30" i="1"/>
  <c r="F31" i="1"/>
  <c r="F4" i="1"/>
  <c r="F24" i="1"/>
  <c r="F17" i="1"/>
  <c r="F8" i="1"/>
  <c r="F7" i="1"/>
  <c r="F5" i="1"/>
  <c r="F35" i="1" l="1"/>
  <c r="F37" i="1" s="1"/>
  <c r="H35" i="1"/>
  <c r="H37" i="1" s="1"/>
  <c r="H38" i="1" s="1"/>
  <c r="F13" i="1"/>
  <c r="F9" i="1"/>
  <c r="F18" i="1"/>
  <c r="F11" i="1"/>
  <c r="F32" i="1"/>
  <c r="F25" i="1"/>
  <c r="H40" i="1" l="1"/>
  <c r="H39" i="1"/>
  <c r="F14" i="1"/>
  <c r="F38" i="1" s="1"/>
  <c r="H41" i="1" l="1"/>
  <c r="F41" i="1"/>
  <c r="H42" i="1" l="1"/>
  <c r="H43" i="1" s="1"/>
</calcChain>
</file>

<file path=xl/sharedStrings.xml><?xml version="1.0" encoding="utf-8"?>
<sst xmlns="http://schemas.openxmlformats.org/spreadsheetml/2006/main" count="88" uniqueCount="65">
  <si>
    <t>CONCEPTO</t>
  </si>
  <si>
    <t>Ud</t>
  </si>
  <si>
    <t>Cantidad</t>
  </si>
  <si>
    <t>Precio Unitario (€)</t>
  </si>
  <si>
    <t>Importe (€)</t>
  </si>
  <si>
    <t>1.Trabajos preliminares</t>
  </si>
  <si>
    <t>PA</t>
  </si>
  <si>
    <t>1.4</t>
  </si>
  <si>
    <t>1.5</t>
  </si>
  <si>
    <t xml:space="preserve">Redacción de Plan de excavación </t>
  </si>
  <si>
    <t>Gestión de permisos, autorizaciones y preparación de los trabajos.</t>
  </si>
  <si>
    <t>Implantación de báscula, lavadero de ruedas de camiones y de zona de trabajo (caseta de obra y aseos).</t>
  </si>
  <si>
    <t>Preparación de acopio temporal  (lámina PEAD de 1 mm de espesor y geotextil) para protección superficial del terreno, incluida instalación y posterior retirada.</t>
  </si>
  <si>
    <t>Subtotal</t>
  </si>
  <si>
    <t>2. Excavación selectiva de materiales</t>
  </si>
  <si>
    <t>2.1</t>
  </si>
  <si>
    <t>Jornada de personal técnico en campo para la supervisión ambiental de tareas de excavación (incluido desplazamiento y manutención).</t>
  </si>
  <si>
    <t>día</t>
  </si>
  <si>
    <t>m3</t>
  </si>
  <si>
    <t>2.3</t>
  </si>
  <si>
    <t>Excavación de relleno de escorias</t>
  </si>
  <si>
    <t>ud</t>
  </si>
  <si>
    <t>Tn</t>
  </si>
  <si>
    <t>Gestión y transporte de residuo LER 101003 "Escorias de horno" como residuo NO PELIGROSO</t>
  </si>
  <si>
    <t>5.1</t>
  </si>
  <si>
    <t>6.1</t>
  </si>
  <si>
    <t xml:space="preserve">Jornada de personal técnico en campo para el muestreo de suelo remanente (incluido desplazamiento y manutención). </t>
  </si>
  <si>
    <t>Determinación analítica de TPH- Fracciones alifáticas y aromáticas, BTEX y PAH (16 EPA), metales (NGR Madrid) en suelos</t>
  </si>
  <si>
    <t>7.1</t>
  </si>
  <si>
    <t xml:space="preserve">Elaboración de Plan de Seguridad. Incluido medidas de seguridad en la obra (vallas, cintas de balizamiento, EPIs individuales y colectivos, etc.). </t>
  </si>
  <si>
    <t>8.1</t>
  </si>
  <si>
    <t>Redacción de informe final</t>
  </si>
  <si>
    <t>8.2</t>
  </si>
  <si>
    <t>Análisis Cuantitativo de Riesgos</t>
  </si>
  <si>
    <t>Total</t>
  </si>
  <si>
    <t>Gastos Generales</t>
  </si>
  <si>
    <t>Beneficio Industrial</t>
  </si>
  <si>
    <t>TOTAL (IVA no incluido)</t>
  </si>
  <si>
    <t>Levantamiento topográfico según ncesidades de obra. Incluye dedicación de campo y trabajos de gabinete</t>
  </si>
  <si>
    <t>Gestión y transporte de residuos estructurales (plásticos, hierro y acero, etc) procedentes de la segregacion de los residuos, acondicionamiento de zonas de acopio temporal, etc</t>
  </si>
  <si>
    <t>Determinación analítica para la caracterización los materiales excavados, de acuerdo a lo establecido en la normativa de aplicación en vigor para aceptabilidad en vertedero (Pruebas de cumplimiento).</t>
  </si>
  <si>
    <t>1.1</t>
  </si>
  <si>
    <t>1.2</t>
  </si>
  <si>
    <t>1.3</t>
  </si>
  <si>
    <t>Elaboración de informe de caracterización basica de los residuos presentes en la denominada zona de escorias segun la  normativa de aplicación en vigor (incluye toma de muestras y determinaciones analíticas en caso de ser necesarias)</t>
  </si>
  <si>
    <t>Residuos inertes</t>
  </si>
  <si>
    <t>Residuos No Peligrosos</t>
  </si>
  <si>
    <t>Residuos peligrosos</t>
  </si>
  <si>
    <t>2.2</t>
  </si>
  <si>
    <t>3. Transporte y gestión de residuos</t>
  </si>
  <si>
    <t>3.1</t>
  </si>
  <si>
    <t>3.2</t>
  </si>
  <si>
    <t>4. Topografía</t>
  </si>
  <si>
    <t>4.1</t>
  </si>
  <si>
    <t>5.  Verificación de suelo remanente</t>
  </si>
  <si>
    <t>5.2</t>
  </si>
  <si>
    <t>6. Seguridad y Salud</t>
  </si>
  <si>
    <t>7. Informes finales</t>
  </si>
  <si>
    <t>7.2</t>
  </si>
  <si>
    <t>8. Impuesto sobre el Deposito de Residuos en Vertedero, la Incineración y la Coincineración de Residuos (IDRVICR), de acuerdo con lo establecido en la Ley 7/2022</t>
  </si>
  <si>
    <t>8.3</t>
  </si>
  <si>
    <t>PROYECTO</t>
  </si>
  <si>
    <t>OFERTA</t>
  </si>
  <si>
    <t>IVA</t>
  </si>
  <si>
    <t>TOTAL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</si>
</sst>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4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/>
    </xf>
    <xf numFmtId="0" fontId="1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164" fontId="2" fillId="8" borderId="5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/>
    <xf numFmtId="164" fontId="2" fillId="8" borderId="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/>
    </xf>
    <xf numFmtId="0" fontId="2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2" fillId="3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3" fontId="2" fillId="5" borderId="1" xfId="0" applyNumberFormat="1" applyFont="1" applyFill="1" applyBorder="1" applyAlignment="1">
      <alignment horizontal="center"/>
    </xf>
    <xf numFmtId="0" fontId="2" fillId="3" borderId="8" xfId="0" applyFont="1" applyFill="1" applyBorder="1"/>
    <xf numFmtId="164" fontId="2" fillId="8" borderId="9" xfId="0" applyNumberFormat="1" applyFont="1" applyFill="1" applyBorder="1"/>
    <xf numFmtId="0" fontId="2" fillId="6" borderId="1" xfId="0" applyFont="1" applyFill="1" applyBorder="1"/>
    <xf numFmtId="4" fontId="4" fillId="6" borderId="1" xfId="0" applyNumberFormat="1" applyFont="1" applyFill="1" applyBorder="1" applyAlignment="1">
      <alignment horizontal="center" vertical="center"/>
    </xf>
    <xf numFmtId="0" fontId="1" fillId="9" borderId="4" xfId="0" applyFont="1" applyFill="1" applyBorder="1" applyAlignment="1">
      <alignment vertical="center" wrapText="1"/>
    </xf>
    <xf numFmtId="164" fontId="1" fillId="9" borderId="5" xfId="0" applyNumberFormat="1" applyFont="1" applyFill="1" applyBorder="1" applyAlignment="1">
      <alignment vertical="center" wrapText="1"/>
    </xf>
    <xf numFmtId="164" fontId="2" fillId="8" borderId="3" xfId="0" applyNumberFormat="1" applyFont="1" applyFill="1" applyBorder="1"/>
    <xf numFmtId="164" fontId="2" fillId="8" borderId="10" xfId="0" applyNumberFormat="1" applyFont="1" applyFill="1" applyBorder="1"/>
    <xf numFmtId="0" fontId="2" fillId="9" borderId="4" xfId="0" applyFont="1" applyFill="1" applyBorder="1"/>
    <xf numFmtId="164" fontId="2" fillId="9" borderId="5" xfId="0" applyNumberFormat="1" applyFont="1" applyFill="1" applyBorder="1"/>
    <xf numFmtId="0" fontId="2" fillId="7" borderId="4" xfId="0" applyFont="1" applyFill="1" applyBorder="1" applyProtection="1">
      <protection locked="0"/>
    </xf>
    <xf numFmtId="10" fontId="2" fillId="0" borderId="1" xfId="0" applyNumberFormat="1" applyFont="1" applyBorder="1" applyAlignment="1">
      <alignment horizontal="center" vertical="center" wrapText="1"/>
    </xf>
    <xf numFmtId="9" fontId="2" fillId="7" borderId="3" xfId="1" applyFont="1" applyFill="1" applyBorder="1" applyProtection="1">
      <protection locked="0"/>
    </xf>
    <xf numFmtId="0" fontId="1" fillId="3" borderId="1" xfId="0" applyFont="1" applyFill="1" applyBorder="1" applyAlignment="1">
      <alignment horizontal="right"/>
    </xf>
    <xf numFmtId="0" fontId="1" fillId="6" borderId="1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right"/>
    </xf>
    <xf numFmtId="2" fontId="2" fillId="3" borderId="0" xfId="0" applyNumberFormat="1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0FE14-2A95-4292-932D-A9C68815DA0A}">
  <dimension ref="A1:I43"/>
  <sheetViews>
    <sheetView tabSelected="1" topLeftCell="A14" zoomScaleNormal="100" workbookViewId="0">
      <selection activeCell="J25" sqref="J25"/>
    </sheetView>
  </sheetViews>
  <sheetFormatPr baseColWidth="10" defaultColWidth="11.5546875" defaultRowHeight="10.199999999999999" x14ac:dyDescent="0.2"/>
  <cols>
    <col min="1" max="1" width="4.77734375" style="1" customWidth="1"/>
    <col min="2" max="2" width="53.109375" style="1" customWidth="1"/>
    <col min="3" max="3" width="5.109375" style="3" customWidth="1"/>
    <col min="4" max="4" width="7.6640625" style="1" customWidth="1"/>
    <col min="5" max="5" width="13.33203125" style="3" customWidth="1"/>
    <col min="6" max="6" width="11.5546875" style="1"/>
    <col min="7" max="7" width="13" style="1" customWidth="1"/>
    <col min="8" max="8" width="11.5546875" style="1"/>
    <col min="9" max="9" width="1.77734375" style="1" customWidth="1"/>
    <col min="10" max="16384" width="11.5546875" style="1"/>
  </cols>
  <sheetData>
    <row r="1" spans="1:8" ht="14.4" customHeight="1" x14ac:dyDescent="0.2">
      <c r="A1" s="60" t="s">
        <v>0</v>
      </c>
      <c r="B1" s="60"/>
      <c r="C1" s="60" t="s">
        <v>1</v>
      </c>
      <c r="D1" s="60" t="s">
        <v>2</v>
      </c>
      <c r="E1" s="57" t="s">
        <v>61</v>
      </c>
      <c r="F1" s="58"/>
      <c r="G1" s="57" t="s">
        <v>62</v>
      </c>
      <c r="H1" s="59"/>
    </row>
    <row r="2" spans="1:8" ht="15" customHeight="1" x14ac:dyDescent="0.2">
      <c r="A2" s="61"/>
      <c r="B2" s="61"/>
      <c r="C2" s="61"/>
      <c r="D2" s="61"/>
      <c r="E2" s="5" t="s">
        <v>3</v>
      </c>
      <c r="F2" s="6" t="s">
        <v>4</v>
      </c>
      <c r="G2" s="5" t="s">
        <v>3</v>
      </c>
      <c r="H2" s="7" t="s">
        <v>4</v>
      </c>
    </row>
    <row r="3" spans="1:8" ht="15" customHeight="1" x14ac:dyDescent="0.2">
      <c r="A3" s="55" t="s">
        <v>5</v>
      </c>
      <c r="B3" s="55"/>
      <c r="C3" s="8"/>
      <c r="D3" s="9"/>
      <c r="E3" s="8"/>
      <c r="F3" s="9"/>
      <c r="G3" s="10"/>
      <c r="H3" s="11"/>
    </row>
    <row r="4" spans="1:8" ht="15.6" customHeight="1" x14ac:dyDescent="0.2">
      <c r="A4" s="12" t="s">
        <v>41</v>
      </c>
      <c r="B4" s="13" t="s">
        <v>10</v>
      </c>
      <c r="C4" s="14" t="s">
        <v>6</v>
      </c>
      <c r="D4" s="15">
        <v>1</v>
      </c>
      <c r="E4" s="16">
        <v>998.91</v>
      </c>
      <c r="F4" s="17">
        <f>D4*E4</f>
        <v>998.91</v>
      </c>
      <c r="G4" s="49"/>
      <c r="H4" s="18">
        <f>D4*G4</f>
        <v>0</v>
      </c>
    </row>
    <row r="5" spans="1:8" ht="39" customHeight="1" x14ac:dyDescent="0.2">
      <c r="A5" s="12" t="s">
        <v>42</v>
      </c>
      <c r="B5" s="13" t="s">
        <v>44</v>
      </c>
      <c r="C5" s="14" t="s">
        <v>1</v>
      </c>
      <c r="D5" s="15">
        <v>1</v>
      </c>
      <c r="E5" s="16">
        <v>2504.029</v>
      </c>
      <c r="F5" s="17">
        <f t="shared" ref="F5:F8" si="0">D5*E5</f>
        <v>2504.029</v>
      </c>
      <c r="G5" s="49"/>
      <c r="H5" s="18">
        <f t="shared" ref="H5:H34" si="1">D5*G5</f>
        <v>0</v>
      </c>
    </row>
    <row r="6" spans="1:8" ht="18.600000000000001" customHeight="1" x14ac:dyDescent="0.2">
      <c r="A6" s="12" t="s">
        <v>43</v>
      </c>
      <c r="B6" s="13" t="s">
        <v>9</v>
      </c>
      <c r="C6" s="14" t="s">
        <v>1</v>
      </c>
      <c r="D6" s="15">
        <v>1</v>
      </c>
      <c r="E6" s="16">
        <v>2450.9100000000003</v>
      </c>
      <c r="F6" s="17">
        <f t="shared" si="0"/>
        <v>2450.9100000000003</v>
      </c>
      <c r="G6" s="49"/>
      <c r="H6" s="18">
        <f t="shared" si="1"/>
        <v>0</v>
      </c>
    </row>
    <row r="7" spans="1:8" ht="20.399999999999999" x14ac:dyDescent="0.2">
      <c r="A7" s="12" t="s">
        <v>7</v>
      </c>
      <c r="B7" s="13" t="s">
        <v>11</v>
      </c>
      <c r="C7" s="14" t="s">
        <v>6</v>
      </c>
      <c r="D7" s="15">
        <v>1</v>
      </c>
      <c r="E7" s="17">
        <v>12850</v>
      </c>
      <c r="F7" s="17">
        <f t="shared" si="0"/>
        <v>12850</v>
      </c>
      <c r="G7" s="49"/>
      <c r="H7" s="18">
        <f t="shared" si="1"/>
        <v>0</v>
      </c>
    </row>
    <row r="8" spans="1:8" ht="27" customHeight="1" x14ac:dyDescent="0.2">
      <c r="A8" s="12" t="s">
        <v>8</v>
      </c>
      <c r="B8" s="13" t="s">
        <v>12</v>
      </c>
      <c r="C8" s="14" t="s">
        <v>6</v>
      </c>
      <c r="D8" s="19">
        <v>1</v>
      </c>
      <c r="E8" s="17">
        <v>2890.2</v>
      </c>
      <c r="F8" s="17">
        <f t="shared" si="0"/>
        <v>2890.2</v>
      </c>
      <c r="G8" s="49"/>
      <c r="H8" s="18">
        <f t="shared" si="1"/>
        <v>0</v>
      </c>
    </row>
    <row r="9" spans="1:8" ht="12.6" customHeight="1" x14ac:dyDescent="0.2">
      <c r="A9" s="54" t="s">
        <v>13</v>
      </c>
      <c r="B9" s="54"/>
      <c r="C9" s="54"/>
      <c r="D9" s="54"/>
      <c r="E9" s="20"/>
      <c r="F9" s="21">
        <f>SUM(F4:F8)</f>
        <v>21694.049000000003</v>
      </c>
      <c r="G9" s="22"/>
      <c r="H9" s="23">
        <f>SUM(H4:H8)</f>
        <v>0</v>
      </c>
    </row>
    <row r="10" spans="1:8" s="2" customFormat="1" ht="15" customHeight="1" x14ac:dyDescent="0.3">
      <c r="A10" s="55" t="s">
        <v>14</v>
      </c>
      <c r="B10" s="55"/>
      <c r="C10" s="8"/>
      <c r="D10" s="9"/>
      <c r="E10" s="8"/>
      <c r="F10" s="9"/>
      <c r="G10" s="8"/>
      <c r="H10" s="11"/>
    </row>
    <row r="11" spans="1:8" ht="20.399999999999999" x14ac:dyDescent="0.2">
      <c r="A11" s="12" t="s">
        <v>15</v>
      </c>
      <c r="B11" s="24" t="s">
        <v>16</v>
      </c>
      <c r="C11" s="25" t="s">
        <v>17</v>
      </c>
      <c r="D11" s="26">
        <f>(D12*2.1)/(25*8)</f>
        <v>11.7075</v>
      </c>
      <c r="E11" s="16">
        <v>311.399</v>
      </c>
      <c r="F11" s="16">
        <f t="shared" ref="F11:F13" si="2">D11*E11</f>
        <v>3645.7037925</v>
      </c>
      <c r="G11" s="49"/>
      <c r="H11" s="18">
        <f t="shared" si="1"/>
        <v>0</v>
      </c>
    </row>
    <row r="12" spans="1:8" x14ac:dyDescent="0.2">
      <c r="A12" s="12" t="s">
        <v>48</v>
      </c>
      <c r="B12" s="27" t="s">
        <v>20</v>
      </c>
      <c r="C12" s="28" t="s">
        <v>18</v>
      </c>
      <c r="D12" s="29">
        <v>1115</v>
      </c>
      <c r="E12" s="16">
        <v>7.4634999999999998</v>
      </c>
      <c r="F12" s="16">
        <f t="shared" si="2"/>
        <v>8321.8024999999998</v>
      </c>
      <c r="G12" s="49"/>
      <c r="H12" s="23">
        <f t="shared" si="1"/>
        <v>0</v>
      </c>
    </row>
    <row r="13" spans="1:8" ht="28.95" customHeight="1" x14ac:dyDescent="0.2">
      <c r="A13" s="12" t="s">
        <v>19</v>
      </c>
      <c r="B13" s="24" t="s">
        <v>40</v>
      </c>
      <c r="C13" s="25" t="s">
        <v>21</v>
      </c>
      <c r="D13" s="26">
        <f>D16/500</f>
        <v>7.4705000000000004</v>
      </c>
      <c r="E13" s="16">
        <v>250.08500000000001</v>
      </c>
      <c r="F13" s="16">
        <f t="shared" si="2"/>
        <v>1868.2599925000002</v>
      </c>
      <c r="G13" s="49"/>
      <c r="H13" s="18">
        <f t="shared" si="1"/>
        <v>0</v>
      </c>
    </row>
    <row r="14" spans="1:8" ht="12.6" customHeight="1" x14ac:dyDescent="0.2">
      <c r="A14" s="30"/>
      <c r="B14" s="54" t="s">
        <v>13</v>
      </c>
      <c r="C14" s="54"/>
      <c r="D14" s="54"/>
      <c r="E14" s="20"/>
      <c r="F14" s="21">
        <f>SUM(F11:F13)</f>
        <v>13835.766285</v>
      </c>
      <c r="G14" s="22"/>
      <c r="H14" s="23">
        <f>SUM(H11:H13)</f>
        <v>0</v>
      </c>
    </row>
    <row r="15" spans="1:8" s="2" customFormat="1" ht="15" customHeight="1" x14ac:dyDescent="0.3">
      <c r="A15" s="55" t="s">
        <v>49</v>
      </c>
      <c r="B15" s="55"/>
      <c r="C15" s="8"/>
      <c r="D15" s="9"/>
      <c r="E15" s="8"/>
      <c r="F15" s="9"/>
      <c r="G15" s="8"/>
      <c r="H15" s="8"/>
    </row>
    <row r="16" spans="1:8" ht="21.6" customHeight="1" x14ac:dyDescent="0.2">
      <c r="A16" s="12" t="s">
        <v>50</v>
      </c>
      <c r="B16" s="24" t="s">
        <v>23</v>
      </c>
      <c r="C16" s="25" t="s">
        <v>22</v>
      </c>
      <c r="D16" s="26">
        <f>D12*3.35</f>
        <v>3735.25</v>
      </c>
      <c r="E16" s="16">
        <v>71.035499999999999</v>
      </c>
      <c r="F16" s="17">
        <f t="shared" ref="F16:F17" si="3">D16*E16</f>
        <v>265335.35137499997</v>
      </c>
      <c r="G16" s="49"/>
      <c r="H16" s="23">
        <f t="shared" si="1"/>
        <v>0</v>
      </c>
    </row>
    <row r="17" spans="1:8" ht="30.6" x14ac:dyDescent="0.2">
      <c r="A17" s="12" t="s">
        <v>51</v>
      </c>
      <c r="B17" s="24" t="s">
        <v>39</v>
      </c>
      <c r="C17" s="25" t="s">
        <v>6</v>
      </c>
      <c r="D17" s="26">
        <v>1</v>
      </c>
      <c r="E17" s="16">
        <v>825</v>
      </c>
      <c r="F17" s="17">
        <f t="shared" si="3"/>
        <v>825</v>
      </c>
      <c r="G17" s="49"/>
      <c r="H17" s="18">
        <f t="shared" si="1"/>
        <v>0</v>
      </c>
    </row>
    <row r="18" spans="1:8" ht="12.6" customHeight="1" x14ac:dyDescent="0.2">
      <c r="A18" s="31"/>
      <c r="B18" s="54" t="s">
        <v>13</v>
      </c>
      <c r="C18" s="54"/>
      <c r="D18" s="54"/>
      <c r="E18" s="20"/>
      <c r="F18" s="21">
        <f>SUM(F16:F17)</f>
        <v>266160.35137499997</v>
      </c>
      <c r="G18" s="22"/>
      <c r="H18" s="23">
        <f>SUM(H16:H17)</f>
        <v>0</v>
      </c>
    </row>
    <row r="19" spans="1:8" s="2" customFormat="1" ht="15" customHeight="1" x14ac:dyDescent="0.3">
      <c r="A19" s="55" t="s">
        <v>52</v>
      </c>
      <c r="B19" s="55"/>
      <c r="C19" s="8"/>
      <c r="D19" s="9"/>
      <c r="E19" s="8"/>
      <c r="F19" s="9"/>
      <c r="G19" s="8"/>
      <c r="H19" s="8"/>
    </row>
    <row r="20" spans="1:8" ht="20.399999999999999" x14ac:dyDescent="0.2">
      <c r="A20" s="12" t="s">
        <v>53</v>
      </c>
      <c r="B20" s="24" t="s">
        <v>38</v>
      </c>
      <c r="C20" s="25" t="s">
        <v>6</v>
      </c>
      <c r="D20" s="26">
        <v>1</v>
      </c>
      <c r="E20" s="16">
        <v>1893.5748000000001</v>
      </c>
      <c r="F20" s="17">
        <f>D20*E20</f>
        <v>1893.5748000000001</v>
      </c>
      <c r="G20" s="49"/>
      <c r="H20" s="18">
        <f t="shared" si="1"/>
        <v>0</v>
      </c>
    </row>
    <row r="21" spans="1:8" ht="12.6" customHeight="1" x14ac:dyDescent="0.2">
      <c r="A21" s="30"/>
      <c r="B21" s="54" t="s">
        <v>13</v>
      </c>
      <c r="C21" s="54"/>
      <c r="D21" s="54"/>
      <c r="E21" s="20"/>
      <c r="F21" s="21">
        <f>SUM(F20)</f>
        <v>1893.5748000000001</v>
      </c>
      <c r="G21" s="22"/>
      <c r="H21" s="23">
        <f>H20</f>
        <v>0</v>
      </c>
    </row>
    <row r="22" spans="1:8" ht="15" customHeight="1" x14ac:dyDescent="0.2">
      <c r="A22" s="55" t="s">
        <v>54</v>
      </c>
      <c r="B22" s="55"/>
      <c r="C22" s="32"/>
      <c r="D22" s="33"/>
      <c r="E22" s="32"/>
      <c r="F22" s="33"/>
      <c r="G22" s="32"/>
      <c r="H22" s="32"/>
    </row>
    <row r="23" spans="1:8" ht="19.2" customHeight="1" x14ac:dyDescent="0.2">
      <c r="A23" s="12" t="s">
        <v>24</v>
      </c>
      <c r="B23" s="24" t="s">
        <v>26</v>
      </c>
      <c r="C23" s="25" t="s">
        <v>17</v>
      </c>
      <c r="D23" s="26">
        <v>2</v>
      </c>
      <c r="E23" s="16">
        <v>311.399</v>
      </c>
      <c r="F23" s="17">
        <f>D23*E23</f>
        <v>622.798</v>
      </c>
      <c r="G23" s="49"/>
      <c r="H23" s="23">
        <f t="shared" si="1"/>
        <v>0</v>
      </c>
    </row>
    <row r="24" spans="1:8" ht="20.399999999999999" x14ac:dyDescent="0.2">
      <c r="A24" s="12" t="s">
        <v>55</v>
      </c>
      <c r="B24" s="24" t="s">
        <v>27</v>
      </c>
      <c r="C24" s="25" t="s">
        <v>1</v>
      </c>
      <c r="D24" s="26">
        <v>16</v>
      </c>
      <c r="E24" s="17">
        <v>120.94880000000001</v>
      </c>
      <c r="F24" s="17">
        <f>D24*E24</f>
        <v>1935.1808000000001</v>
      </c>
      <c r="G24" s="49"/>
      <c r="H24" s="18">
        <f t="shared" si="1"/>
        <v>0</v>
      </c>
    </row>
    <row r="25" spans="1:8" ht="12.6" customHeight="1" x14ac:dyDescent="0.2">
      <c r="A25" s="34"/>
      <c r="B25" s="54" t="s">
        <v>13</v>
      </c>
      <c r="C25" s="54"/>
      <c r="D25" s="54"/>
      <c r="E25" s="20"/>
      <c r="F25" s="21">
        <f>SUM(F23:F24)</f>
        <v>2557.9787999999999</v>
      </c>
      <c r="G25" s="22"/>
      <c r="H25" s="23">
        <f>SUM(H23:H24)</f>
        <v>0</v>
      </c>
    </row>
    <row r="26" spans="1:8" ht="15" customHeight="1" x14ac:dyDescent="0.2">
      <c r="A26" s="55" t="s">
        <v>56</v>
      </c>
      <c r="B26" s="55"/>
      <c r="C26" s="32"/>
      <c r="D26" s="33"/>
      <c r="E26" s="32"/>
      <c r="F26" s="33"/>
      <c r="G26" s="32"/>
      <c r="H26" s="32"/>
    </row>
    <row r="27" spans="1:8" ht="21" customHeight="1" x14ac:dyDescent="0.2">
      <c r="A27" s="12" t="s">
        <v>25</v>
      </c>
      <c r="B27" s="24" t="s">
        <v>29</v>
      </c>
      <c r="C27" s="25" t="s">
        <v>6</v>
      </c>
      <c r="D27" s="35">
        <v>1</v>
      </c>
      <c r="E27" s="16">
        <v>2205.2140000000004</v>
      </c>
      <c r="F27" s="17">
        <f>D27*E27</f>
        <v>2205.2140000000004</v>
      </c>
      <c r="G27" s="49"/>
      <c r="H27" s="18">
        <f t="shared" si="1"/>
        <v>0</v>
      </c>
    </row>
    <row r="28" spans="1:8" ht="12.6" customHeight="1" x14ac:dyDescent="0.2">
      <c r="A28" s="30"/>
      <c r="B28" s="54" t="s">
        <v>13</v>
      </c>
      <c r="C28" s="54"/>
      <c r="D28" s="54"/>
      <c r="E28" s="20"/>
      <c r="F28" s="21">
        <f>SUM(F27)</f>
        <v>2205.2140000000004</v>
      </c>
      <c r="G28" s="22"/>
      <c r="H28" s="23">
        <f>H27</f>
        <v>0</v>
      </c>
    </row>
    <row r="29" spans="1:8" ht="15" customHeight="1" x14ac:dyDescent="0.2">
      <c r="A29" s="55" t="s">
        <v>57</v>
      </c>
      <c r="B29" s="55"/>
      <c r="C29" s="32"/>
      <c r="D29" s="33"/>
      <c r="E29" s="32"/>
      <c r="F29" s="33"/>
      <c r="G29" s="32"/>
      <c r="H29" s="32"/>
    </row>
    <row r="30" spans="1:8" x14ac:dyDescent="0.2">
      <c r="A30" s="12" t="s">
        <v>28</v>
      </c>
      <c r="B30" s="34" t="s">
        <v>31</v>
      </c>
      <c r="C30" s="36" t="s">
        <v>1</v>
      </c>
      <c r="D30" s="37">
        <v>1</v>
      </c>
      <c r="E30" s="16">
        <v>1750.6170000000002</v>
      </c>
      <c r="F30" s="17">
        <f>D30*E30</f>
        <v>1750.6170000000002</v>
      </c>
      <c r="G30" s="49"/>
      <c r="H30" s="23">
        <f t="shared" si="1"/>
        <v>0</v>
      </c>
    </row>
    <row r="31" spans="1:8" x14ac:dyDescent="0.2">
      <c r="A31" s="12" t="s">
        <v>58</v>
      </c>
      <c r="B31" s="34" t="s">
        <v>33</v>
      </c>
      <c r="C31" s="36" t="s">
        <v>1</v>
      </c>
      <c r="D31" s="37">
        <v>1</v>
      </c>
      <c r="E31" s="16">
        <v>1400.4980000000003</v>
      </c>
      <c r="F31" s="17">
        <f>D31*E31</f>
        <v>1400.4980000000003</v>
      </c>
      <c r="G31" s="49"/>
      <c r="H31" s="18">
        <f t="shared" si="1"/>
        <v>0</v>
      </c>
    </row>
    <row r="32" spans="1:8" ht="12.6" customHeight="1" x14ac:dyDescent="0.2">
      <c r="A32" s="30"/>
      <c r="B32" s="54" t="s">
        <v>13</v>
      </c>
      <c r="C32" s="54"/>
      <c r="D32" s="54"/>
      <c r="E32" s="20"/>
      <c r="F32" s="21">
        <f>SUM(F30:F31)</f>
        <v>3151.1150000000007</v>
      </c>
      <c r="G32" s="22"/>
      <c r="H32" s="23">
        <f>SUM(H30:H31)</f>
        <v>0</v>
      </c>
    </row>
    <row r="33" spans="1:9" ht="28.2" customHeight="1" x14ac:dyDescent="0.2">
      <c r="A33" s="56" t="s">
        <v>59</v>
      </c>
      <c r="B33" s="55"/>
      <c r="C33" s="32"/>
      <c r="D33" s="33"/>
      <c r="E33" s="32"/>
      <c r="F33" s="33"/>
      <c r="G33" s="32"/>
      <c r="H33" s="32"/>
    </row>
    <row r="34" spans="1:9" x14ac:dyDescent="0.2">
      <c r="A34" s="12" t="s">
        <v>30</v>
      </c>
      <c r="B34" s="34" t="s">
        <v>45</v>
      </c>
      <c r="C34" s="36" t="s">
        <v>22</v>
      </c>
      <c r="D34" s="37">
        <v>0</v>
      </c>
      <c r="E34" s="16">
        <v>3</v>
      </c>
      <c r="F34" s="17">
        <f>D34*E34</f>
        <v>0</v>
      </c>
      <c r="G34" s="49"/>
      <c r="H34" s="23">
        <f t="shared" si="1"/>
        <v>0</v>
      </c>
    </row>
    <row r="35" spans="1:9" x14ac:dyDescent="0.2">
      <c r="A35" s="12" t="s">
        <v>32</v>
      </c>
      <c r="B35" s="34" t="s">
        <v>46</v>
      </c>
      <c r="C35" s="36" t="s">
        <v>22</v>
      </c>
      <c r="D35" s="38">
        <f>D16</f>
        <v>3735.25</v>
      </c>
      <c r="E35" s="16">
        <v>15</v>
      </c>
      <c r="F35" s="17">
        <f t="shared" ref="F35:F36" si="4">D35*E35</f>
        <v>56028.75</v>
      </c>
      <c r="G35" s="49"/>
      <c r="H35" s="18">
        <f>D35*G35</f>
        <v>0</v>
      </c>
    </row>
    <row r="36" spans="1:9" x14ac:dyDescent="0.2">
      <c r="A36" s="12" t="s">
        <v>60</v>
      </c>
      <c r="B36" s="34" t="s">
        <v>47</v>
      </c>
      <c r="C36" s="36" t="s">
        <v>22</v>
      </c>
      <c r="D36" s="37">
        <v>0</v>
      </c>
      <c r="E36" s="16">
        <v>8</v>
      </c>
      <c r="F36" s="17">
        <f t="shared" si="4"/>
        <v>0</v>
      </c>
      <c r="G36" s="49"/>
      <c r="H36" s="18">
        <f>D36*G36</f>
        <v>0</v>
      </c>
    </row>
    <row r="37" spans="1:9" ht="12.6" customHeight="1" x14ac:dyDescent="0.2">
      <c r="A37" s="30"/>
      <c r="B37" s="54" t="s">
        <v>13</v>
      </c>
      <c r="C37" s="54"/>
      <c r="D37" s="54"/>
      <c r="E37" s="20"/>
      <c r="F37" s="21">
        <f>SUM(F34:F36)</f>
        <v>56028.75</v>
      </c>
      <c r="G37" s="39"/>
      <c r="H37" s="40">
        <f>SUM(H34:H36)</f>
        <v>0</v>
      </c>
    </row>
    <row r="38" spans="1:9" ht="11.4" customHeight="1" x14ac:dyDescent="0.2">
      <c r="A38" s="41"/>
      <c r="B38" s="53" t="s">
        <v>34</v>
      </c>
      <c r="C38" s="53"/>
      <c r="D38" s="53"/>
      <c r="E38" s="53"/>
      <c r="F38" s="42">
        <f>F9+F14+F18+F21+F25+F28+F32+F37</f>
        <v>367526.79925999994</v>
      </c>
      <c r="G38" s="43"/>
      <c r="H38" s="44">
        <f>SUM(H9+H14+H18+H21+H25+H28+H32+H37)</f>
        <v>0</v>
      </c>
      <c r="I38" s="4"/>
    </row>
    <row r="39" spans="1:9" x14ac:dyDescent="0.2">
      <c r="A39" s="34"/>
      <c r="B39" s="52" t="s">
        <v>35</v>
      </c>
      <c r="C39" s="52"/>
      <c r="D39" s="52"/>
      <c r="E39" s="50">
        <v>0.13</v>
      </c>
      <c r="F39" s="17">
        <v>47778.483903799992</v>
      </c>
      <c r="G39" s="51"/>
      <c r="H39" s="45">
        <f>G39*H38</f>
        <v>0</v>
      </c>
    </row>
    <row r="40" spans="1:9" x14ac:dyDescent="0.2">
      <c r="A40" s="34"/>
      <c r="B40" s="52" t="s">
        <v>36</v>
      </c>
      <c r="C40" s="52"/>
      <c r="D40" s="52"/>
      <c r="E40" s="50">
        <v>0.06</v>
      </c>
      <c r="F40" s="17">
        <v>22051.607955599997</v>
      </c>
      <c r="G40" s="51"/>
      <c r="H40" s="46">
        <f>G40*H38</f>
        <v>0</v>
      </c>
    </row>
    <row r="41" spans="1:9" ht="20.399999999999999" customHeight="1" x14ac:dyDescent="0.2">
      <c r="A41" s="41"/>
      <c r="B41" s="53" t="s">
        <v>37</v>
      </c>
      <c r="C41" s="53"/>
      <c r="D41" s="53"/>
      <c r="E41" s="53"/>
      <c r="F41" s="42">
        <f>F38+F39+F40</f>
        <v>437356.89111939992</v>
      </c>
      <c r="G41" s="47"/>
      <c r="H41" s="48">
        <f>SUM(H38:H40)</f>
        <v>0</v>
      </c>
    </row>
    <row r="42" spans="1:9" x14ac:dyDescent="0.2">
      <c r="D42" s="62" t="s">
        <v>63</v>
      </c>
      <c r="E42" s="50">
        <v>0.21</v>
      </c>
      <c r="F42" s="17">
        <f>F41*E42</f>
        <v>91844.947135073977</v>
      </c>
      <c r="H42" s="63">
        <f>E42*H41</f>
        <v>0</v>
      </c>
    </row>
    <row r="43" spans="1:9" ht="16.2" customHeight="1" x14ac:dyDescent="0.2">
      <c r="A43" s="53" t="s">
        <v>64</v>
      </c>
      <c r="B43" s="53"/>
      <c r="C43" s="53"/>
      <c r="D43" s="53"/>
      <c r="E43" s="53"/>
      <c r="F43" s="42">
        <f>F41+F42</f>
        <v>529201.83825447387</v>
      </c>
      <c r="G43" s="47"/>
      <c r="H43" s="48">
        <f>H41+H42</f>
        <v>0</v>
      </c>
    </row>
  </sheetData>
  <sheetProtection algorithmName="SHA-512" hashValue="FFq02iR35DIbpRToaFb6BQbAxgBF3peg11KLsieJiKVzM9aPYtKaSuMCY3yjDnfp7/q6yXRQigPBYOx4jEmM2g==" saltValue="rkrMAZB8jAUUWC42I7x3iA==" spinCount="100000" sheet="1" objects="1" scenarios="1"/>
  <mergeCells count="26">
    <mergeCell ref="A43:E43"/>
    <mergeCell ref="E1:F1"/>
    <mergeCell ref="G1:H1"/>
    <mergeCell ref="D1:D2"/>
    <mergeCell ref="C1:C2"/>
    <mergeCell ref="A1:B2"/>
    <mergeCell ref="A22:B22"/>
    <mergeCell ref="A3:B3"/>
    <mergeCell ref="A9:D9"/>
    <mergeCell ref="A10:B10"/>
    <mergeCell ref="B14:D14"/>
    <mergeCell ref="A15:B15"/>
    <mergeCell ref="B18:D18"/>
    <mergeCell ref="A19:B19"/>
    <mergeCell ref="B21:D21"/>
    <mergeCell ref="B39:D39"/>
    <mergeCell ref="B40:D40"/>
    <mergeCell ref="B41:E41"/>
    <mergeCell ref="B25:D25"/>
    <mergeCell ref="A26:B26"/>
    <mergeCell ref="B28:D28"/>
    <mergeCell ref="A29:B29"/>
    <mergeCell ref="B32:D32"/>
    <mergeCell ref="B38:E38"/>
    <mergeCell ref="A33:B33"/>
    <mergeCell ref="B37:D37"/>
  </mergeCells>
  <phoneticPr fontId="3" type="noConversion"/>
  <dataValidations count="3">
    <dataValidation type="decimal" allowBlank="1" showInputMessage="1" showErrorMessage="1" sqref="G4:G8 G11:G13 G16:G17 G20 G23:G24 G27 G30:G31 G34:G36" xr:uid="{1BDF636F-8FD4-48B0-AE9A-88F5911E5479}">
      <formula1>0</formula1>
      <formula2>E4</formula2>
    </dataValidation>
    <dataValidation type="decimal" allowBlank="1" showInputMessage="1" showErrorMessage="1" sqref="G40" xr:uid="{C1FDFB18-FE4F-4232-BA88-3C6041F9BAB0}">
      <formula1>0</formula1>
      <formula2>0.06</formula2>
    </dataValidation>
    <dataValidation type="decimal" showInputMessage="1" showErrorMessage="1" sqref="G39" xr:uid="{B59746E9-158C-4ABC-9AD6-D3FD5DF0F71E}">
      <formula1>0</formula1>
      <formula2>0.13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</vt:lpstr>
      <vt:lpstr>Presupuesto!Área_de_impresión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2024-05-10T08:17:18Z</dcterms:created>
  <dcterms:modified xsi:type="dcterms:W3CDTF">2024-05-10T08:18:49Z</dcterms:modified>
</cp:coreProperties>
</file>