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202300"/>
  <xr:revisionPtr revIDLastSave="0" documentId="13_ncr:1_{DC28B9BF-F6EF-4FA4-B490-77493C76A6C3}" xr6:coauthVersionLast="47" xr6:coauthVersionMax="47" xr10:uidLastSave="{00000000-0000-0000-0000-000000000000}"/>
  <bookViews>
    <workbookView xWindow="-108" yWindow="-108" windowWidth="23256" windowHeight="12576" xr2:uid="{6BA7223B-C7CD-4F64-9226-341216C7DC6C}"/>
  </bookViews>
  <sheets>
    <sheet name="Presupuesto AT lote 2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8" l="1"/>
  <c r="H51" i="8"/>
  <c r="H46" i="8"/>
  <c r="H44" i="8"/>
  <c r="H42" i="8"/>
  <c r="H41" i="8"/>
  <c r="H40" i="8"/>
  <c r="H39" i="8"/>
  <c r="H38" i="8"/>
  <c r="H37" i="8"/>
  <c r="H36" i="8"/>
  <c r="H35" i="8"/>
  <c r="H33" i="8"/>
  <c r="H32" i="8"/>
  <c r="H31" i="8"/>
  <c r="H30" i="8"/>
  <c r="H29" i="8"/>
  <c r="H28" i="8"/>
  <c r="H27" i="8"/>
  <c r="H26" i="8"/>
  <c r="H24" i="8"/>
  <c r="H23" i="8"/>
  <c r="H22" i="8"/>
  <c r="H21" i="8"/>
  <c r="H19" i="8"/>
  <c r="H18" i="8"/>
  <c r="H17" i="8"/>
  <c r="H15" i="8"/>
  <c r="H14" i="8"/>
  <c r="H13" i="8"/>
  <c r="H12" i="8"/>
  <c r="H10" i="8"/>
  <c r="H9" i="8"/>
  <c r="H8" i="8"/>
  <c r="H6" i="8"/>
  <c r="F42" i="8"/>
  <c r="F41" i="8"/>
  <c r="F40" i="8"/>
  <c r="F39" i="8"/>
  <c r="F38" i="8"/>
  <c r="F37" i="8"/>
  <c r="F36" i="8"/>
  <c r="F35" i="8"/>
  <c r="F33" i="8"/>
  <c r="F32" i="8"/>
  <c r="F31" i="8"/>
  <c r="F30" i="8"/>
  <c r="F29" i="8"/>
  <c r="F28" i="8"/>
  <c r="F27" i="8"/>
  <c r="F26" i="8"/>
  <c r="F24" i="8"/>
  <c r="F23" i="8"/>
  <c r="F22" i="8"/>
  <c r="F21" i="8"/>
  <c r="F19" i="8"/>
  <c r="F18" i="8"/>
  <c r="F17" i="8"/>
  <c r="F15" i="8"/>
  <c r="F14" i="8"/>
  <c r="F13" i="8"/>
  <c r="F12" i="8"/>
  <c r="F10" i="8"/>
  <c r="F9" i="8"/>
  <c r="D8" i="8"/>
  <c r="F6" i="8"/>
  <c r="F8" i="8" l="1"/>
  <c r="F44" i="8" s="1"/>
  <c r="H47" i="8" l="1"/>
  <c r="F46" i="8"/>
  <c r="F47" i="8"/>
  <c r="F49" i="8" s="1"/>
  <c r="H49" i="8" l="1"/>
  <c r="F51" i="8"/>
  <c r="F53" i="8" s="1"/>
</calcChain>
</file>

<file path=xl/sharedStrings.xml><?xml version="1.0" encoding="utf-8"?>
<sst xmlns="http://schemas.openxmlformats.org/spreadsheetml/2006/main" count="126" uniqueCount="94">
  <si>
    <t>CÓDIGO</t>
  </si>
  <si>
    <t>UNIDAD</t>
  </si>
  <si>
    <t>RESUMEN</t>
  </si>
  <si>
    <t>MEDICIÓN</t>
  </si>
  <si>
    <t>IMPORTE</t>
  </si>
  <si>
    <t>1. ACTIVIDADES A COMPLETAR ANTES DEL INICIO DE LAS OBRAS</t>
  </si>
  <si>
    <t>1.1</t>
  </si>
  <si>
    <t>2.1</t>
  </si>
  <si>
    <t>2.2</t>
  </si>
  <si>
    <t>2.3</t>
  </si>
  <si>
    <t>Ud</t>
  </si>
  <si>
    <t>3.1</t>
  </si>
  <si>
    <t xml:space="preserve">TOTAL PRESUPUESTO DE EJECUCIÓN </t>
  </si>
  <si>
    <t>BASE IMPONIBLE</t>
  </si>
  <si>
    <t>Informe de estado inicial según actividades contempladas en el PPTP del contrato incluyendo al menos el plan de inspección, vigilancia y control de calidad, revisión y aprobación del plan de gestión medioambiental, estudio de afecciones y, todas aquellas necesarias para poner en marcha la obra.</t>
  </si>
  <si>
    <t>2. ACTUACIONES A COMPLETAR DURANTE LA FASE PREVIA AL CIERRE DE SERVICIO</t>
  </si>
  <si>
    <t>3. ACTIVIDADES A COMPLETAR DURANTE LA FASE DE CIERRE DEL SERVICIO</t>
  </si>
  <si>
    <t>Informe mensual según actividades contempladas en el PPTP del contrato para el control cualitativo, geométrico, cuantitativo y de programación de la fase previa al cierre del servicio de la línea.</t>
  </si>
  <si>
    <t>Informe mensual según actividades contempladas en el PPTP del contrato para el control cualitativo, geométrico, cuantitativo y de programación en la fase de cierre del servicio de la línea.</t>
  </si>
  <si>
    <t>3.2</t>
  </si>
  <si>
    <t>Mes</t>
  </si>
  <si>
    <t>Informe final de obra según actividades contempladas en el PPTP del contrato para el control cualitativo, geométrico, cuantitativo y de programació una vez finalizadas las obras asociadas.</t>
  </si>
  <si>
    <t>4.1</t>
  </si>
  <si>
    <t>4.2</t>
  </si>
  <si>
    <t>4.3</t>
  </si>
  <si>
    <t>Mantenimiento y desarrollo mensual de plataforma informática para la gestión, control y seguimiento de la obra.</t>
  </si>
  <si>
    <t>5.1</t>
  </si>
  <si>
    <t>5.2</t>
  </si>
  <si>
    <t>PA</t>
  </si>
  <si>
    <t>Redacción y tramitación de proyecto modificado, complementario u obra de emergencia de obra.</t>
  </si>
  <si>
    <t>5.3</t>
  </si>
  <si>
    <t>Oficina</t>
  </si>
  <si>
    <t>Informe específico sobre aspectos geotécnicos, estructurales, de análisis de riesgos, instalaciones o aspectos jurídicos concretos de la obra realizado por un asesor experto en la correspondiente especialidad y sus colaboradores, incluyendo visitas a obra si fuese necesario.</t>
  </si>
  <si>
    <t>3.3</t>
  </si>
  <si>
    <t>3.4</t>
  </si>
  <si>
    <t>Radio teléfono tipo walkie talkie Tetra para comunicación con Oficina de Circulación de Obra homologado por Metro de Madrid.</t>
  </si>
  <si>
    <t>Informe de evaluación independiente de cumplimiento del proceso de gestión de riesgos conforme al Reglamento 402/2013 en los subsistemas infraestructura, energía y control, mando y señalización o informe independiente del seguridad (ISA) basado en la normativa CENELEC.</t>
  </si>
  <si>
    <t>5. ACTIVIDADES A CONTEMPLAR DURANTE LA FASE FINAL</t>
  </si>
  <si>
    <t>6. OTROS CONCEPTOS</t>
  </si>
  <si>
    <t>6.1</t>
  </si>
  <si>
    <t>6.2</t>
  </si>
  <si>
    <t>6.3</t>
  </si>
  <si>
    <t>6.4</t>
  </si>
  <si>
    <t>4. ACTUACIONES A COMPLETAR DURANTE LA FASE POSTERIOR AL CIERRE DE SERVICIO</t>
  </si>
  <si>
    <t>Informe mensual según actividades contempladas en el PPTP del contrato para el control cualitativo, geométrico, cuantitativo y de programación de la fase posterior al cierre del servicio de la línea.</t>
  </si>
  <si>
    <t xml:space="preserve">Ud </t>
  </si>
  <si>
    <t>Informe para la certificación final de las obras asociadas y proyecto as built  según actividades contempladas en el PPTP del contrato.</t>
  </si>
  <si>
    <t>5.4</t>
  </si>
  <si>
    <t>Informe durante el periodo de garantía y de liquidación de la obra.</t>
  </si>
  <si>
    <t>Vehículos para transporte (6 furgonetas/coches)</t>
  </si>
  <si>
    <t>Vehículo para transporte (furgoneta/coche)</t>
  </si>
  <si>
    <t>7. CONTROL DE CALIDAD</t>
  </si>
  <si>
    <t>6.5</t>
  </si>
  <si>
    <t>6.6</t>
  </si>
  <si>
    <t>6.7</t>
  </si>
  <si>
    <t>Informe mensual de Jefe de Unidad de Asistencia Técnica</t>
  </si>
  <si>
    <t>Informe mensual de titulado superior</t>
  </si>
  <si>
    <t>Informe mensual de titulado medio</t>
  </si>
  <si>
    <t>Informe mensual de topógrafo</t>
  </si>
  <si>
    <t>6.8</t>
  </si>
  <si>
    <t>Informe mensual de vigilante</t>
  </si>
  <si>
    <t>7.1</t>
  </si>
  <si>
    <t>7.2</t>
  </si>
  <si>
    <t>7.3</t>
  </si>
  <si>
    <t>7.4</t>
  </si>
  <si>
    <t>7.5</t>
  </si>
  <si>
    <t>7.6</t>
  </si>
  <si>
    <t>Control de soldadura aluminotérmica/eléctrica diurno</t>
  </si>
  <si>
    <t>Control de soldadura aluminotérmica/eléctrica nocturno (2:30 a 5:30 a.m.)</t>
  </si>
  <si>
    <t>7.7</t>
  </si>
  <si>
    <t>Ensayo de flexión en soldadura eléctrica y análisis de caras de fractura</t>
  </si>
  <si>
    <t>Control de calidad del hormigón (compresión simple)</t>
  </si>
  <si>
    <t>7.8</t>
  </si>
  <si>
    <t>Extracción de testigo en hormigón de 40 cm de longitud y 100 mm de diámetro y relleno con mortero reparación con cierre de servicio.</t>
  </si>
  <si>
    <t>Análisis químico de agua para determinar sales, pH y conductividad.</t>
  </si>
  <si>
    <t>Control de calidad del mortero</t>
  </si>
  <si>
    <t>Elaboración de ensayos adicionales a realizar</t>
  </si>
  <si>
    <t>PRESUPUESTO OFERTA</t>
  </si>
  <si>
    <t>PRESUPUESTO LICITACIÓN</t>
  </si>
  <si>
    <t>PRECIO UNITARIO</t>
  </si>
  <si>
    <t>GASTOS GENERALES</t>
  </si>
  <si>
    <t>BENEFICIO INDUSTRIAL</t>
  </si>
  <si>
    <t>IMPORTE DEL IVA</t>
  </si>
  <si>
    <t>PRESUPUESTO BASE DE LICITACIÓN</t>
  </si>
  <si>
    <t>NOMBRE EMPRESA /
RAZÓN SOCIAL</t>
  </si>
  <si>
    <t>FECHA</t>
  </si>
  <si>
    <t>DOMICILIO FISCAL</t>
  </si>
  <si>
    <t>SELLO</t>
  </si>
  <si>
    <t>CIF</t>
  </si>
  <si>
    <t>FIRMA</t>
  </si>
  <si>
    <r>
      <rPr>
        <sz val="10"/>
        <color theme="1"/>
        <rFont val="Verdana"/>
        <family val="2"/>
      </rPr>
      <t>**</t>
    </r>
    <r>
      <rPr>
        <sz val="9"/>
        <color theme="1"/>
        <rFont val="Verdana"/>
        <family val="2"/>
      </rPr>
      <t>El sumatorio del total correspondiente a la celda presupuesto de ejecución de la oferta no puede superar el valor del presupuesto máximo de licitación.</t>
    </r>
  </si>
  <si>
    <r>
      <rPr>
        <sz val="10"/>
        <color theme="1"/>
        <rFont val="Verdana"/>
        <family val="2"/>
      </rPr>
      <t>*</t>
    </r>
    <r>
      <rPr>
        <sz val="9"/>
        <color theme="1"/>
        <rFont val="Verdana"/>
        <family val="2"/>
      </rPr>
      <t>El precio ofertado en cada una de las partidas no puede superar el precio unitario de licitación.</t>
    </r>
  </si>
  <si>
    <t>via</t>
  </si>
  <si>
    <r>
      <rPr>
        <sz val="10"/>
        <color theme="1"/>
        <rFont val="Verdana"/>
        <family val="2"/>
      </rPr>
      <t>***</t>
    </r>
    <r>
      <rPr>
        <sz val="9"/>
        <color theme="1"/>
        <rFont val="Verdana"/>
        <family val="2"/>
      </rPr>
      <t>Se tendrán en cuenta las Notas del apartado 27 del Cuadro Resumen del Pliego de Condiciones Particulares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</si>
</sst>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b/>
      <i/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Verdana"/>
      <family val="2"/>
    </font>
    <font>
      <sz val="11"/>
      <color theme="1"/>
      <name val="Aptos Narrow"/>
      <family val="2"/>
      <scheme val="minor"/>
    </font>
    <font>
      <b/>
      <i/>
      <sz val="14"/>
      <color rgb="FFFFFFFF"/>
      <name val="Calibri"/>
      <family val="2"/>
    </font>
    <font>
      <b/>
      <i/>
      <sz val="12"/>
      <color rgb="FF000000"/>
      <name val="Calibri"/>
      <family val="2"/>
    </font>
    <font>
      <b/>
      <sz val="12"/>
      <color rgb="FF215967"/>
      <name val="Calibri"/>
      <family val="2"/>
    </font>
    <font>
      <b/>
      <sz val="11"/>
      <color theme="1"/>
      <name val="Aptos Narrow"/>
      <family val="2"/>
      <scheme val="minor"/>
    </font>
    <font>
      <b/>
      <sz val="10"/>
      <color theme="0"/>
      <name val="Arial"/>
      <family val="2"/>
    </font>
    <font>
      <b/>
      <sz val="11"/>
      <name val="Aptos Narrow"/>
      <family val="2"/>
      <scheme val="minor"/>
    </font>
    <font>
      <sz val="9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36609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64" fontId="7" fillId="4" borderId="5" xfId="0" applyNumberFormat="1" applyFont="1" applyFill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9" fontId="7" fillId="4" borderId="0" xfId="1" applyFont="1" applyFill="1" applyBorder="1" applyAlignment="1">
      <alignment horizontal="center" vertical="center" wrapText="1"/>
    </xf>
    <xf numFmtId="164" fontId="7" fillId="4" borderId="0" xfId="0" applyNumberFormat="1" applyFont="1" applyFill="1" applyAlignment="1">
      <alignment vertical="center" wrapText="1"/>
    </xf>
    <xf numFmtId="44" fontId="1" fillId="0" borderId="4" xfId="3" applyFont="1" applyBorder="1" applyAlignment="1">
      <alignment horizontal="center" vertical="center"/>
    </xf>
    <xf numFmtId="44" fontId="0" fillId="0" borderId="4" xfId="3" applyFont="1" applyBorder="1" applyAlignment="1">
      <alignment horizontal="center" vertical="center" wrapText="1"/>
    </xf>
    <xf numFmtId="44" fontId="0" fillId="0" borderId="0" xfId="3" applyFont="1" applyAlignment="1">
      <alignment horizontal="center" vertical="center"/>
    </xf>
    <xf numFmtId="44" fontId="0" fillId="0" borderId="0" xfId="3" applyFont="1"/>
    <xf numFmtId="44" fontId="9" fillId="5" borderId="5" xfId="3" applyFont="1" applyFill="1" applyBorder="1" applyAlignment="1">
      <alignment horizontal="center" vertical="center"/>
    </xf>
    <xf numFmtId="43" fontId="0" fillId="0" borderId="0" xfId="2" applyFont="1" applyAlignment="1">
      <alignment horizontal="center" vertical="center"/>
    </xf>
    <xf numFmtId="43" fontId="0" fillId="0" borderId="0" xfId="2" applyFont="1" applyAlignment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  <protection locked="0"/>
    </xf>
    <xf numFmtId="9" fontId="7" fillId="4" borderId="0" xfId="1" applyFont="1" applyFill="1" applyBorder="1" applyAlignment="1" applyProtection="1">
      <alignment horizontal="center" vertical="center" wrapText="1"/>
      <protection locked="0"/>
    </xf>
    <xf numFmtId="165" fontId="0" fillId="0" borderId="0" xfId="2" applyNumberFormat="1" applyFont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10" fillId="6" borderId="10" xfId="0" applyFont="1" applyFill="1" applyBorder="1" applyAlignment="1" applyProtection="1">
      <alignment horizontal="center" vertical="center" wrapText="1"/>
      <protection locked="0"/>
    </xf>
    <xf numFmtId="0" fontId="10" fillId="6" borderId="11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</cellXfs>
  <cellStyles count="4">
    <cellStyle name="Millares" xfId="2" builtinId="3"/>
    <cellStyle name="Moneda" xfId="3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0C549-AA93-4D81-AE2A-C291855D0CE3}">
  <dimension ref="A1:J63"/>
  <sheetViews>
    <sheetView tabSelected="1" topLeftCell="A40" zoomScaleNormal="100" workbookViewId="0">
      <selection activeCell="G51" sqref="G51"/>
    </sheetView>
  </sheetViews>
  <sheetFormatPr baseColWidth="10" defaultColWidth="11.44140625" defaultRowHeight="14.4" x14ac:dyDescent="0.3"/>
  <cols>
    <col min="1" max="1" width="8" style="1" bestFit="1" customWidth="1"/>
    <col min="2" max="2" width="8.109375" style="1" bestFit="1" customWidth="1"/>
    <col min="3" max="3" width="56.109375" style="1" customWidth="1"/>
    <col min="4" max="4" width="15.44140625" style="1" bestFit="1" customWidth="1"/>
    <col min="5" max="5" width="15.6640625" style="16" customWidth="1"/>
    <col min="6" max="6" width="16.5546875" style="1" bestFit="1" customWidth="1"/>
    <col min="7" max="7" width="15.44140625" style="1" bestFit="1" customWidth="1"/>
    <col min="8" max="8" width="17.44140625" style="1" customWidth="1"/>
    <col min="9" max="9" width="11.44140625" style="1"/>
    <col min="10" max="10" width="12.33203125" style="19" bestFit="1" customWidth="1"/>
    <col min="11" max="16384" width="11.44140625" style="1"/>
  </cols>
  <sheetData>
    <row r="1" spans="1:10" ht="58.5" customHeight="1" x14ac:dyDescent="0.3">
      <c r="A1" s="47" t="s">
        <v>92</v>
      </c>
      <c r="B1" s="48"/>
      <c r="C1" s="48"/>
      <c r="D1" s="48"/>
      <c r="E1" s="48"/>
      <c r="F1" s="48"/>
      <c r="G1" s="48"/>
      <c r="H1" s="48"/>
    </row>
    <row r="3" spans="1:10" x14ac:dyDescent="0.3">
      <c r="A3" s="49" t="s">
        <v>0</v>
      </c>
      <c r="B3" s="49" t="s">
        <v>1</v>
      </c>
      <c r="C3" s="50" t="s">
        <v>2</v>
      </c>
      <c r="D3" s="49" t="s">
        <v>3</v>
      </c>
      <c r="E3" s="51" t="s">
        <v>78</v>
      </c>
      <c r="F3" s="51"/>
      <c r="G3" s="51" t="s">
        <v>77</v>
      </c>
      <c r="H3" s="51"/>
    </row>
    <row r="4" spans="1:10" x14ac:dyDescent="0.3">
      <c r="A4" s="49"/>
      <c r="B4" s="49"/>
      <c r="C4" s="50"/>
      <c r="D4" s="49"/>
      <c r="E4" s="14" t="s">
        <v>79</v>
      </c>
      <c r="F4" s="9" t="s">
        <v>4</v>
      </c>
      <c r="G4" s="9" t="s">
        <v>79</v>
      </c>
      <c r="H4" s="9" t="s">
        <v>4</v>
      </c>
    </row>
    <row r="5" spans="1:10" ht="15.75" customHeight="1" x14ac:dyDescent="0.3">
      <c r="A5" s="52" t="s">
        <v>5</v>
      </c>
      <c r="B5" s="53"/>
      <c r="C5" s="53"/>
      <c r="D5" s="53"/>
      <c r="E5" s="53"/>
      <c r="F5" s="53"/>
      <c r="G5" s="53"/>
      <c r="H5" s="53"/>
    </row>
    <row r="6" spans="1:10" s="2" customFormat="1" ht="75.599999999999994" x14ac:dyDescent="0.3">
      <c r="A6" s="3" t="s">
        <v>6</v>
      </c>
      <c r="B6" s="3" t="s">
        <v>10</v>
      </c>
      <c r="C6" s="11" t="s">
        <v>14</v>
      </c>
      <c r="D6" s="3">
        <v>1</v>
      </c>
      <c r="E6" s="15">
        <v>12826.52</v>
      </c>
      <c r="F6" s="8">
        <f>E6*D6</f>
        <v>12826.52</v>
      </c>
      <c r="G6" s="21"/>
      <c r="H6" s="8">
        <f>ROUND(ROUND(G6,2)*D6,2)</f>
        <v>0</v>
      </c>
      <c r="J6" s="23"/>
    </row>
    <row r="7" spans="1:10" ht="15.75" customHeight="1" x14ac:dyDescent="0.3">
      <c r="A7" s="54" t="s">
        <v>15</v>
      </c>
      <c r="B7" s="55"/>
      <c r="C7" s="55"/>
      <c r="D7" s="55"/>
      <c r="E7" s="55"/>
      <c r="F7" s="55"/>
      <c r="G7" s="55"/>
      <c r="H7" s="55"/>
    </row>
    <row r="8" spans="1:10" s="2" customFormat="1" ht="50.4" x14ac:dyDescent="0.3">
      <c r="A8" s="3" t="s">
        <v>7</v>
      </c>
      <c r="B8" s="3" t="s">
        <v>20</v>
      </c>
      <c r="C8" s="11" t="s">
        <v>17</v>
      </c>
      <c r="D8" s="3">
        <f>7+4</f>
        <v>11</v>
      </c>
      <c r="E8" s="15">
        <v>43082.07</v>
      </c>
      <c r="F8" s="8">
        <f>E8*D8</f>
        <v>473902.77</v>
      </c>
      <c r="G8" s="21"/>
      <c r="H8" s="8">
        <f t="shared" ref="H8:H10" si="0">ROUND(ROUND(G8,2)*D8,2)</f>
        <v>0</v>
      </c>
      <c r="J8" s="20"/>
    </row>
    <row r="9" spans="1:10" s="2" customFormat="1" x14ac:dyDescent="0.3">
      <c r="A9" s="3" t="s">
        <v>8</v>
      </c>
      <c r="B9" s="3" t="s">
        <v>20</v>
      </c>
      <c r="C9" s="11" t="s">
        <v>50</v>
      </c>
      <c r="D9" s="3">
        <v>7</v>
      </c>
      <c r="E9" s="15">
        <v>1196</v>
      </c>
      <c r="F9" s="8">
        <f t="shared" ref="F9:F10" si="1">E9*D9</f>
        <v>8372</v>
      </c>
      <c r="G9" s="21"/>
      <c r="H9" s="8">
        <f t="shared" si="0"/>
        <v>0</v>
      </c>
      <c r="J9" s="20"/>
    </row>
    <row r="10" spans="1:10" s="2" customFormat="1" x14ac:dyDescent="0.3">
      <c r="A10" s="3" t="s">
        <v>9</v>
      </c>
      <c r="B10" s="3" t="s">
        <v>20</v>
      </c>
      <c r="C10" s="11" t="s">
        <v>31</v>
      </c>
      <c r="D10" s="3">
        <v>7</v>
      </c>
      <c r="E10" s="15">
        <v>1052.8699999999999</v>
      </c>
      <c r="F10" s="8">
        <f t="shared" si="1"/>
        <v>7370.0899999999992</v>
      </c>
      <c r="G10" s="21"/>
      <c r="H10" s="8">
        <f t="shared" si="0"/>
        <v>0</v>
      </c>
      <c r="J10" s="20"/>
    </row>
    <row r="11" spans="1:10" ht="15.75" customHeight="1" x14ac:dyDescent="0.3">
      <c r="A11" s="56" t="s">
        <v>16</v>
      </c>
      <c r="B11" s="57"/>
      <c r="C11" s="57"/>
      <c r="D11" s="57"/>
      <c r="E11" s="57"/>
      <c r="F11" s="57"/>
      <c r="G11" s="57"/>
      <c r="H11" s="57"/>
    </row>
    <row r="12" spans="1:10" ht="50.4" x14ac:dyDescent="0.3">
      <c r="A12" s="4" t="s">
        <v>11</v>
      </c>
      <c r="B12" s="4" t="s">
        <v>20</v>
      </c>
      <c r="C12" s="11" t="s">
        <v>18</v>
      </c>
      <c r="D12" s="4">
        <v>8</v>
      </c>
      <c r="E12" s="15">
        <v>153792.51</v>
      </c>
      <c r="F12" s="7">
        <f>E12*D12</f>
        <v>1230340.08</v>
      </c>
      <c r="G12" s="21"/>
      <c r="H12" s="8">
        <f t="shared" ref="H12:H15" si="2">ROUND(ROUND(G12,2)*D12,2)</f>
        <v>0</v>
      </c>
    </row>
    <row r="13" spans="1:10" ht="25.2" x14ac:dyDescent="0.3">
      <c r="A13" s="4" t="s">
        <v>19</v>
      </c>
      <c r="B13" s="4" t="s">
        <v>10</v>
      </c>
      <c r="C13" s="11" t="s">
        <v>29</v>
      </c>
      <c r="D13" s="4">
        <v>1</v>
      </c>
      <c r="E13" s="15">
        <v>25964.44</v>
      </c>
      <c r="F13" s="7">
        <f>D13*E13</f>
        <v>25964.44</v>
      </c>
      <c r="G13" s="21"/>
      <c r="H13" s="8">
        <f t="shared" si="2"/>
        <v>0</v>
      </c>
    </row>
    <row r="14" spans="1:10" x14ac:dyDescent="0.3">
      <c r="A14" s="3" t="s">
        <v>33</v>
      </c>
      <c r="B14" s="3" t="s">
        <v>20</v>
      </c>
      <c r="C14" s="11" t="s">
        <v>49</v>
      </c>
      <c r="D14" s="3">
        <v>8</v>
      </c>
      <c r="E14" s="15">
        <v>7176</v>
      </c>
      <c r="F14" s="7">
        <f t="shared" ref="F14:F15" si="3">D14*E14</f>
        <v>57408</v>
      </c>
      <c r="G14" s="21"/>
      <c r="H14" s="8">
        <f t="shared" si="2"/>
        <v>0</v>
      </c>
    </row>
    <row r="15" spans="1:10" x14ac:dyDescent="0.3">
      <c r="A15" s="3" t="s">
        <v>34</v>
      </c>
      <c r="B15" s="3" t="s">
        <v>20</v>
      </c>
      <c r="C15" s="11" t="s">
        <v>31</v>
      </c>
      <c r="D15" s="3">
        <v>8</v>
      </c>
      <c r="E15" s="15">
        <v>1754.79</v>
      </c>
      <c r="F15" s="7">
        <f t="shared" si="3"/>
        <v>14038.32</v>
      </c>
      <c r="G15" s="21"/>
      <c r="H15" s="8">
        <f t="shared" si="2"/>
        <v>0</v>
      </c>
    </row>
    <row r="16" spans="1:10" ht="15.75" customHeight="1" x14ac:dyDescent="0.3">
      <c r="A16" s="56" t="s">
        <v>43</v>
      </c>
      <c r="B16" s="57"/>
      <c r="C16" s="57"/>
      <c r="D16" s="57"/>
      <c r="E16" s="57"/>
      <c r="F16" s="57"/>
      <c r="G16" s="57"/>
      <c r="H16" s="57"/>
    </row>
    <row r="17" spans="1:8" ht="50.4" x14ac:dyDescent="0.3">
      <c r="A17" s="3" t="s">
        <v>22</v>
      </c>
      <c r="B17" s="3" t="s">
        <v>20</v>
      </c>
      <c r="C17" s="11" t="s">
        <v>44</v>
      </c>
      <c r="D17" s="3">
        <v>12</v>
      </c>
      <c r="E17" s="15">
        <v>13900.85</v>
      </c>
      <c r="F17" s="8">
        <f>E17*D17</f>
        <v>166810.20000000001</v>
      </c>
      <c r="G17" s="21"/>
      <c r="H17" s="8">
        <f t="shared" ref="H17:H19" si="4">ROUND(ROUND(G17,2)*D17,2)</f>
        <v>0</v>
      </c>
    </row>
    <row r="18" spans="1:8" x14ac:dyDescent="0.3">
      <c r="A18" s="3" t="s">
        <v>23</v>
      </c>
      <c r="B18" s="3" t="s">
        <v>20</v>
      </c>
      <c r="C18" s="11" t="s">
        <v>50</v>
      </c>
      <c r="D18" s="3">
        <v>12</v>
      </c>
      <c r="E18" s="15">
        <v>1196</v>
      </c>
      <c r="F18" s="8">
        <f t="shared" ref="F18:F19" si="5">E18*D18</f>
        <v>14352</v>
      </c>
      <c r="G18" s="21"/>
      <c r="H18" s="8">
        <f t="shared" si="4"/>
        <v>0</v>
      </c>
    </row>
    <row r="19" spans="1:8" x14ac:dyDescent="0.3">
      <c r="A19" s="3" t="s">
        <v>24</v>
      </c>
      <c r="B19" s="3" t="s">
        <v>20</v>
      </c>
      <c r="C19" s="11" t="s">
        <v>31</v>
      </c>
      <c r="D19" s="3">
        <v>12</v>
      </c>
      <c r="E19" s="15">
        <v>877.39</v>
      </c>
      <c r="F19" s="8">
        <f t="shared" si="5"/>
        <v>10528.68</v>
      </c>
      <c r="G19" s="21"/>
      <c r="H19" s="8">
        <f t="shared" si="4"/>
        <v>0</v>
      </c>
    </row>
    <row r="20" spans="1:8" ht="15.75" customHeight="1" x14ac:dyDescent="0.3">
      <c r="A20" s="56" t="s">
        <v>37</v>
      </c>
      <c r="B20" s="57"/>
      <c r="C20" s="57"/>
      <c r="D20" s="57"/>
      <c r="E20" s="57"/>
      <c r="F20" s="57"/>
      <c r="G20" s="57"/>
      <c r="H20" s="57"/>
    </row>
    <row r="21" spans="1:8" ht="50.4" x14ac:dyDescent="0.3">
      <c r="A21" s="4" t="s">
        <v>26</v>
      </c>
      <c r="B21" s="4" t="s">
        <v>10</v>
      </c>
      <c r="C21" s="11" t="s">
        <v>21</v>
      </c>
      <c r="D21" s="4">
        <v>1</v>
      </c>
      <c r="E21" s="15">
        <v>25501.35</v>
      </c>
      <c r="F21" s="7">
        <f>E21*D21</f>
        <v>25501.35</v>
      </c>
      <c r="G21" s="21"/>
      <c r="H21" s="8">
        <f t="shared" ref="H21:H24" si="6">ROUND(ROUND(G21,2)*D21,2)</f>
        <v>0</v>
      </c>
    </row>
    <row r="22" spans="1:8" ht="37.799999999999997" x14ac:dyDescent="0.3">
      <c r="A22" s="4" t="s">
        <v>27</v>
      </c>
      <c r="B22" s="4" t="s">
        <v>10</v>
      </c>
      <c r="C22" s="11" t="s">
        <v>46</v>
      </c>
      <c r="D22" s="4">
        <v>1</v>
      </c>
      <c r="E22" s="15">
        <v>23747.99</v>
      </c>
      <c r="F22" s="7">
        <f t="shared" ref="F22:F24" si="7">E22*D22</f>
        <v>23747.99</v>
      </c>
      <c r="G22" s="21"/>
      <c r="H22" s="8">
        <f t="shared" si="6"/>
        <v>0</v>
      </c>
    </row>
    <row r="23" spans="1:8" ht="75.599999999999994" x14ac:dyDescent="0.3">
      <c r="A23" s="4" t="s">
        <v>30</v>
      </c>
      <c r="B23" s="4" t="s">
        <v>10</v>
      </c>
      <c r="C23" s="11" t="s">
        <v>36</v>
      </c>
      <c r="D23" s="4">
        <v>1</v>
      </c>
      <c r="E23" s="15">
        <v>14010.66</v>
      </c>
      <c r="F23" s="7">
        <f t="shared" si="7"/>
        <v>14010.66</v>
      </c>
      <c r="G23" s="21"/>
      <c r="H23" s="8">
        <f t="shared" si="6"/>
        <v>0</v>
      </c>
    </row>
    <row r="24" spans="1:8" ht="25.2" x14ac:dyDescent="0.3">
      <c r="A24" s="4" t="s">
        <v>47</v>
      </c>
      <c r="B24" s="4" t="s">
        <v>45</v>
      </c>
      <c r="C24" s="11" t="s">
        <v>48</v>
      </c>
      <c r="D24" s="4">
        <v>6</v>
      </c>
      <c r="E24" s="15">
        <v>2137.75</v>
      </c>
      <c r="F24" s="7">
        <f t="shared" si="7"/>
        <v>12826.5</v>
      </c>
      <c r="G24" s="21"/>
      <c r="H24" s="8">
        <f t="shared" si="6"/>
        <v>0</v>
      </c>
    </row>
    <row r="25" spans="1:8" ht="15.75" customHeight="1" x14ac:dyDescent="0.3">
      <c r="A25" s="56" t="s">
        <v>38</v>
      </c>
      <c r="B25" s="57"/>
      <c r="C25" s="57"/>
      <c r="D25" s="57"/>
      <c r="E25" s="57"/>
      <c r="F25" s="57"/>
      <c r="G25" s="57"/>
      <c r="H25" s="57"/>
    </row>
    <row r="26" spans="1:8" ht="37.799999999999997" x14ac:dyDescent="0.3">
      <c r="A26" s="4" t="s">
        <v>39</v>
      </c>
      <c r="B26" s="4" t="s">
        <v>20</v>
      </c>
      <c r="C26" s="11" t="s">
        <v>25</v>
      </c>
      <c r="D26" s="4">
        <v>27</v>
      </c>
      <c r="E26" s="15">
        <v>3146</v>
      </c>
      <c r="F26" s="7">
        <f>E26*D26</f>
        <v>84942</v>
      </c>
      <c r="G26" s="21"/>
      <c r="H26" s="8">
        <f t="shared" ref="H26:H33" si="8">ROUND(ROUND(G26,2)*D26,2)</f>
        <v>0</v>
      </c>
    </row>
    <row r="27" spans="1:8" ht="75.599999999999994" x14ac:dyDescent="0.3">
      <c r="A27" s="4" t="s">
        <v>40</v>
      </c>
      <c r="B27" s="4" t="s">
        <v>10</v>
      </c>
      <c r="C27" s="11" t="s">
        <v>32</v>
      </c>
      <c r="D27" s="4">
        <v>6</v>
      </c>
      <c r="E27" s="15">
        <v>3908.07</v>
      </c>
      <c r="F27" s="7">
        <f>E27*D27</f>
        <v>23448.420000000002</v>
      </c>
      <c r="G27" s="21"/>
      <c r="H27" s="8">
        <f t="shared" si="8"/>
        <v>0</v>
      </c>
    </row>
    <row r="28" spans="1:8" ht="25.2" x14ac:dyDescent="0.3">
      <c r="A28" s="4" t="s">
        <v>41</v>
      </c>
      <c r="B28" s="4" t="s">
        <v>20</v>
      </c>
      <c r="C28" s="11" t="s">
        <v>55</v>
      </c>
      <c r="D28" s="4">
        <v>1</v>
      </c>
      <c r="E28" s="15">
        <v>9656.25</v>
      </c>
      <c r="F28" s="7">
        <f t="shared" ref="F28:F32" si="9">E28*D28</f>
        <v>9656.25</v>
      </c>
      <c r="G28" s="21"/>
      <c r="H28" s="8">
        <f t="shared" si="8"/>
        <v>0</v>
      </c>
    </row>
    <row r="29" spans="1:8" x14ac:dyDescent="0.3">
      <c r="A29" s="4" t="s">
        <v>42</v>
      </c>
      <c r="B29" s="4" t="s">
        <v>20</v>
      </c>
      <c r="C29" s="11" t="s">
        <v>56</v>
      </c>
      <c r="D29" s="4">
        <v>1</v>
      </c>
      <c r="E29" s="15">
        <v>8551.01</v>
      </c>
      <c r="F29" s="7">
        <f t="shared" si="9"/>
        <v>8551.01</v>
      </c>
      <c r="G29" s="21"/>
      <c r="H29" s="8">
        <f t="shared" si="8"/>
        <v>0</v>
      </c>
    </row>
    <row r="30" spans="1:8" x14ac:dyDescent="0.3">
      <c r="A30" s="4" t="s">
        <v>52</v>
      </c>
      <c r="B30" s="4" t="s">
        <v>20</v>
      </c>
      <c r="C30" s="11" t="s">
        <v>57</v>
      </c>
      <c r="D30" s="4">
        <v>1</v>
      </c>
      <c r="E30" s="15">
        <v>7803.9</v>
      </c>
      <c r="F30" s="7">
        <f t="shared" si="9"/>
        <v>7803.9</v>
      </c>
      <c r="G30" s="21"/>
      <c r="H30" s="8">
        <f t="shared" si="8"/>
        <v>0</v>
      </c>
    </row>
    <row r="31" spans="1:8" x14ac:dyDescent="0.3">
      <c r="A31" s="4" t="s">
        <v>53</v>
      </c>
      <c r="B31" s="4" t="s">
        <v>20</v>
      </c>
      <c r="C31" s="11" t="s">
        <v>58</v>
      </c>
      <c r="D31" s="4">
        <v>1</v>
      </c>
      <c r="E31" s="15">
        <v>7803.9</v>
      </c>
      <c r="F31" s="7">
        <f t="shared" si="9"/>
        <v>7803.9</v>
      </c>
      <c r="G31" s="21"/>
      <c r="H31" s="8">
        <f t="shared" si="8"/>
        <v>0</v>
      </c>
    </row>
    <row r="32" spans="1:8" x14ac:dyDescent="0.3">
      <c r="A32" s="4" t="s">
        <v>54</v>
      </c>
      <c r="B32" s="4" t="s">
        <v>20</v>
      </c>
      <c r="C32" s="11" t="s">
        <v>60</v>
      </c>
      <c r="D32" s="4">
        <v>1</v>
      </c>
      <c r="E32" s="15">
        <v>3904.06</v>
      </c>
      <c r="F32" s="7">
        <f t="shared" si="9"/>
        <v>3904.06</v>
      </c>
      <c r="G32" s="21"/>
      <c r="H32" s="8">
        <f t="shared" si="8"/>
        <v>0</v>
      </c>
    </row>
    <row r="33" spans="1:8" ht="37.799999999999997" x14ac:dyDescent="0.3">
      <c r="A33" s="4" t="s">
        <v>59</v>
      </c>
      <c r="B33" s="4" t="s">
        <v>10</v>
      </c>
      <c r="C33" s="11" t="s">
        <v>35</v>
      </c>
      <c r="D33" s="4">
        <v>20</v>
      </c>
      <c r="E33" s="15">
        <v>900</v>
      </c>
      <c r="F33" s="7">
        <f>E33*D33</f>
        <v>18000</v>
      </c>
      <c r="G33" s="21"/>
      <c r="H33" s="8">
        <f t="shared" si="8"/>
        <v>0</v>
      </c>
    </row>
    <row r="34" spans="1:8" ht="15.75" customHeight="1" x14ac:dyDescent="0.3">
      <c r="A34" s="56" t="s">
        <v>51</v>
      </c>
      <c r="B34" s="57"/>
      <c r="C34" s="57"/>
      <c r="D34" s="57"/>
      <c r="E34" s="57"/>
      <c r="F34" s="57"/>
      <c r="G34" s="57"/>
      <c r="H34" s="57"/>
    </row>
    <row r="35" spans="1:8" x14ac:dyDescent="0.3">
      <c r="A35" s="4" t="s">
        <v>61</v>
      </c>
      <c r="B35" s="4" t="s">
        <v>10</v>
      </c>
      <c r="C35" s="11" t="s">
        <v>67</v>
      </c>
      <c r="D35" s="4">
        <v>400</v>
      </c>
      <c r="E35" s="15">
        <v>12</v>
      </c>
      <c r="F35" s="7">
        <f>E35*D35</f>
        <v>4800</v>
      </c>
      <c r="G35" s="21"/>
      <c r="H35" s="8">
        <f t="shared" ref="H35:H42" si="10">ROUND(ROUND(G35,2)*D35,2)</f>
        <v>0</v>
      </c>
    </row>
    <row r="36" spans="1:8" ht="25.2" x14ac:dyDescent="0.3">
      <c r="A36" s="4" t="s">
        <v>62</v>
      </c>
      <c r="B36" s="4" t="s">
        <v>10</v>
      </c>
      <c r="C36" s="11" t="s">
        <v>68</v>
      </c>
      <c r="D36" s="4">
        <v>100</v>
      </c>
      <c r="E36" s="15">
        <v>24</v>
      </c>
      <c r="F36" s="7">
        <f t="shared" ref="F36:F42" si="11">E36*D36</f>
        <v>2400</v>
      </c>
      <c r="G36" s="21"/>
      <c r="H36" s="8">
        <f t="shared" si="10"/>
        <v>0</v>
      </c>
    </row>
    <row r="37" spans="1:8" x14ac:dyDescent="0.3">
      <c r="A37" s="4" t="s">
        <v>63</v>
      </c>
      <c r="B37" s="4" t="s">
        <v>10</v>
      </c>
      <c r="C37" s="11" t="s">
        <v>71</v>
      </c>
      <c r="D37" s="4">
        <v>50</v>
      </c>
      <c r="E37" s="15">
        <v>170</v>
      </c>
      <c r="F37" s="7">
        <f t="shared" si="11"/>
        <v>8500</v>
      </c>
      <c r="G37" s="21"/>
      <c r="H37" s="8">
        <f t="shared" si="10"/>
        <v>0</v>
      </c>
    </row>
    <row r="38" spans="1:8" x14ac:dyDescent="0.3">
      <c r="A38" s="4" t="s">
        <v>64</v>
      </c>
      <c r="B38" s="4" t="s">
        <v>10</v>
      </c>
      <c r="C38" s="11" t="s">
        <v>75</v>
      </c>
      <c r="D38" s="4">
        <v>20</v>
      </c>
      <c r="E38" s="15">
        <v>165</v>
      </c>
      <c r="F38" s="7">
        <f t="shared" si="11"/>
        <v>3300</v>
      </c>
      <c r="G38" s="21"/>
      <c r="H38" s="8">
        <f t="shared" si="10"/>
        <v>0</v>
      </c>
    </row>
    <row r="39" spans="1:8" ht="25.2" x14ac:dyDescent="0.3">
      <c r="A39" s="4" t="s">
        <v>65</v>
      </c>
      <c r="B39" s="4" t="s">
        <v>10</v>
      </c>
      <c r="C39" s="11" t="s">
        <v>74</v>
      </c>
      <c r="D39" s="4">
        <v>1</v>
      </c>
      <c r="E39" s="15">
        <v>120</v>
      </c>
      <c r="F39" s="7">
        <f t="shared" si="11"/>
        <v>120</v>
      </c>
      <c r="G39" s="21"/>
      <c r="H39" s="8">
        <f t="shared" si="10"/>
        <v>0</v>
      </c>
    </row>
    <row r="40" spans="1:8" ht="37.799999999999997" x14ac:dyDescent="0.3">
      <c r="A40" s="4" t="s">
        <v>66</v>
      </c>
      <c r="B40" s="4" t="s">
        <v>10</v>
      </c>
      <c r="C40" s="11" t="s">
        <v>73</v>
      </c>
      <c r="D40" s="4">
        <v>1</v>
      </c>
      <c r="E40" s="15">
        <v>170</v>
      </c>
      <c r="F40" s="7">
        <f t="shared" si="11"/>
        <v>170</v>
      </c>
      <c r="G40" s="21"/>
      <c r="H40" s="8">
        <f t="shared" si="10"/>
        <v>0</v>
      </c>
    </row>
    <row r="41" spans="1:8" ht="25.2" x14ac:dyDescent="0.3">
      <c r="A41" s="4" t="s">
        <v>69</v>
      </c>
      <c r="B41" s="4" t="s">
        <v>10</v>
      </c>
      <c r="C41" s="11" t="s">
        <v>70</v>
      </c>
      <c r="D41" s="4">
        <v>1</v>
      </c>
      <c r="E41" s="15">
        <v>600</v>
      </c>
      <c r="F41" s="7">
        <f t="shared" si="11"/>
        <v>600</v>
      </c>
      <c r="G41" s="21"/>
      <c r="H41" s="8">
        <f t="shared" si="10"/>
        <v>0</v>
      </c>
    </row>
    <row r="42" spans="1:8" x14ac:dyDescent="0.3">
      <c r="A42" s="4" t="s">
        <v>72</v>
      </c>
      <c r="B42" s="4" t="s">
        <v>28</v>
      </c>
      <c r="C42" s="11" t="s">
        <v>76</v>
      </c>
      <c r="D42" s="4">
        <v>1</v>
      </c>
      <c r="E42" s="15">
        <v>10000</v>
      </c>
      <c r="F42" s="7">
        <f t="shared" si="11"/>
        <v>10000</v>
      </c>
      <c r="G42" s="21"/>
      <c r="H42" s="8">
        <f t="shared" si="10"/>
        <v>0</v>
      </c>
    </row>
    <row r="43" spans="1:8" ht="15" thickBot="1" x14ac:dyDescent="0.35"/>
    <row r="44" spans="1:8" ht="16.2" thickBot="1" x14ac:dyDescent="0.35">
      <c r="A44" s="39" t="s">
        <v>12</v>
      </c>
      <c r="B44" s="40"/>
      <c r="C44" s="40"/>
      <c r="D44" s="40"/>
      <c r="E44" s="40"/>
      <c r="F44" s="10">
        <f>SUM(F6:F42)</f>
        <v>2291999.1399999997</v>
      </c>
      <c r="H44" s="10">
        <f>SUM(H6:H42)</f>
        <v>0</v>
      </c>
    </row>
    <row r="46" spans="1:8" ht="15.6" x14ac:dyDescent="0.3">
      <c r="A46" s="41" t="s">
        <v>80</v>
      </c>
      <c r="B46" s="42"/>
      <c r="C46" s="42"/>
      <c r="D46" s="42"/>
      <c r="E46" s="12">
        <v>0.09</v>
      </c>
      <c r="F46" s="13">
        <f>F44*E46</f>
        <v>206279.92259999996</v>
      </c>
      <c r="G46" s="22"/>
      <c r="H46" s="13">
        <f>ROUND(H44*G46,2)</f>
        <v>0</v>
      </c>
    </row>
    <row r="47" spans="1:8" ht="15.6" x14ac:dyDescent="0.3">
      <c r="A47" s="41" t="s">
        <v>81</v>
      </c>
      <c r="B47" s="42"/>
      <c r="C47" s="42"/>
      <c r="D47" s="42"/>
      <c r="E47" s="12">
        <v>0.06</v>
      </c>
      <c r="F47" s="13">
        <f>F44*E47</f>
        <v>137519.94839999996</v>
      </c>
      <c r="G47" s="22"/>
      <c r="H47" s="13">
        <f>ROUND(H44*G47,2)</f>
        <v>0</v>
      </c>
    </row>
    <row r="48" spans="1:8" ht="15" thickBot="1" x14ac:dyDescent="0.35">
      <c r="F48" s="6"/>
    </row>
    <row r="49" spans="1:8" ht="15.75" customHeight="1" thickBot="1" x14ac:dyDescent="0.35">
      <c r="A49" s="41" t="s">
        <v>13</v>
      </c>
      <c r="B49" s="42"/>
      <c r="C49" s="42"/>
      <c r="D49" s="42"/>
      <c r="E49" s="42"/>
      <c r="F49" s="10">
        <f>F44+F46+F47</f>
        <v>2635799.0109999999</v>
      </c>
      <c r="H49" s="10">
        <f>H44+H46+H47</f>
        <v>0</v>
      </c>
    </row>
    <row r="51" spans="1:8" ht="15.75" customHeight="1" x14ac:dyDescent="0.3">
      <c r="A51" s="41" t="s">
        <v>82</v>
      </c>
      <c r="B51" s="42"/>
      <c r="C51" s="42"/>
      <c r="D51" s="42"/>
      <c r="E51" s="12">
        <v>0.21</v>
      </c>
      <c r="F51" s="13">
        <f>E51*F49</f>
        <v>553517.79230999993</v>
      </c>
      <c r="G51" s="12">
        <v>0.21</v>
      </c>
      <c r="H51" s="13">
        <f>ROUND(G51*H49,2)</f>
        <v>0</v>
      </c>
    </row>
    <row r="52" spans="1:8" ht="15" thickBot="1" x14ac:dyDescent="0.35">
      <c r="A52"/>
      <c r="B52"/>
      <c r="C52"/>
      <c r="D52"/>
      <c r="E52" s="17"/>
      <c r="F52"/>
      <c r="G52"/>
      <c r="H52"/>
    </row>
    <row r="53" spans="1:8" ht="16.2" thickBot="1" x14ac:dyDescent="0.35">
      <c r="A53" s="41" t="s">
        <v>83</v>
      </c>
      <c r="B53" s="42"/>
      <c r="C53" s="42"/>
      <c r="D53" s="42"/>
      <c r="E53" s="43"/>
      <c r="F53" s="10">
        <f>F49+F51</f>
        <v>3189316.8033099999</v>
      </c>
      <c r="G53"/>
      <c r="H53" s="10">
        <f>H49+H51</f>
        <v>0</v>
      </c>
    </row>
    <row r="54" spans="1:8" ht="15" thickBot="1" x14ac:dyDescent="0.35">
      <c r="A54"/>
      <c r="B54"/>
      <c r="C54"/>
      <c r="D54"/>
      <c r="E54" s="17"/>
      <c r="F54"/>
      <c r="G54"/>
      <c r="H54"/>
    </row>
    <row r="55" spans="1:8" ht="45" customHeight="1" thickBot="1" x14ac:dyDescent="0.35">
      <c r="A55" s="37" t="s">
        <v>84</v>
      </c>
      <c r="B55" s="38"/>
      <c r="C55" s="26"/>
      <c r="D55" s="27"/>
      <c r="E55" s="18" t="s">
        <v>85</v>
      </c>
      <c r="F55" s="28"/>
      <c r="G55" s="29"/>
      <c r="H55" s="30"/>
    </row>
    <row r="56" spans="1:8" ht="45" customHeight="1" thickBot="1" x14ac:dyDescent="0.35">
      <c r="A56" s="24" t="s">
        <v>86</v>
      </c>
      <c r="B56" s="25"/>
      <c r="C56" s="26"/>
      <c r="D56" s="27"/>
      <c r="E56" s="18" t="s">
        <v>87</v>
      </c>
      <c r="F56" s="28"/>
      <c r="G56" s="29"/>
      <c r="H56" s="30"/>
    </row>
    <row r="57" spans="1:8" ht="45" customHeight="1" thickBot="1" x14ac:dyDescent="0.35">
      <c r="A57" s="24" t="s">
        <v>88</v>
      </c>
      <c r="B57" s="25"/>
      <c r="C57" s="26"/>
      <c r="D57" s="27"/>
      <c r="E57" s="18" t="s">
        <v>89</v>
      </c>
      <c r="F57" s="28"/>
      <c r="G57" s="29"/>
      <c r="H57" s="30"/>
    </row>
    <row r="58" spans="1:8" x14ac:dyDescent="0.3">
      <c r="A58" s="31" t="s">
        <v>91</v>
      </c>
      <c r="B58" s="32"/>
      <c r="C58" s="32"/>
      <c r="D58" s="32"/>
      <c r="E58" s="32"/>
      <c r="F58" s="32"/>
      <c r="G58" s="32"/>
      <c r="H58" s="33"/>
    </row>
    <row r="59" spans="1:8" ht="15" customHeight="1" x14ac:dyDescent="0.3">
      <c r="A59" s="34" t="s">
        <v>90</v>
      </c>
      <c r="B59" s="35"/>
      <c r="C59" s="35"/>
      <c r="D59" s="35"/>
      <c r="E59" s="35"/>
      <c r="F59" s="35"/>
      <c r="G59" s="35"/>
      <c r="H59" s="36"/>
    </row>
    <row r="60" spans="1:8" ht="15" thickBot="1" x14ac:dyDescent="0.35">
      <c r="A60" s="44" t="s">
        <v>93</v>
      </c>
      <c r="B60" s="45"/>
      <c r="C60" s="45"/>
      <c r="D60" s="45"/>
      <c r="E60" s="45"/>
      <c r="F60" s="45"/>
      <c r="G60" s="45"/>
      <c r="H60" s="46"/>
    </row>
    <row r="63" spans="1:8" x14ac:dyDescent="0.3">
      <c r="G63" s="5"/>
    </row>
  </sheetData>
  <sheetProtection algorithmName="SHA-512" hashValue="IBPvAl+9N2cEul024M2sBddnVBdNC0mIp3CyEppKlr/1O5+77lG3hQA5ESJcpcFcov0jhR6vQpQp2MxT+P+ArA==" saltValue="fyVcMrtTwG4+2oGY1ODjCg==" spinCount="100000" sheet="1" scenarios="1"/>
  <mergeCells count="32">
    <mergeCell ref="A60:H60"/>
    <mergeCell ref="A1:H1"/>
    <mergeCell ref="A3:A4"/>
    <mergeCell ref="B3:B4"/>
    <mergeCell ref="C3:C4"/>
    <mergeCell ref="D3:D4"/>
    <mergeCell ref="E3:F3"/>
    <mergeCell ref="G3:H3"/>
    <mergeCell ref="A51:D51"/>
    <mergeCell ref="A5:H5"/>
    <mergeCell ref="A7:H7"/>
    <mergeCell ref="A11:H11"/>
    <mergeCell ref="A16:H16"/>
    <mergeCell ref="A20:H20"/>
    <mergeCell ref="A25:H25"/>
    <mergeCell ref="A34:H34"/>
    <mergeCell ref="A44:E44"/>
    <mergeCell ref="A46:D46"/>
    <mergeCell ref="A47:D47"/>
    <mergeCell ref="A49:E49"/>
    <mergeCell ref="A53:E53"/>
    <mergeCell ref="A55:B55"/>
    <mergeCell ref="C55:D55"/>
    <mergeCell ref="F55:H55"/>
    <mergeCell ref="A56:B56"/>
    <mergeCell ref="C56:D56"/>
    <mergeCell ref="F56:H56"/>
    <mergeCell ref="A57:B57"/>
    <mergeCell ref="C57:D57"/>
    <mergeCell ref="F57:H57"/>
    <mergeCell ref="A58:H58"/>
    <mergeCell ref="A59:H59"/>
  </mergeCells>
  <dataValidations count="1">
    <dataValidation type="decimal" operator="lessThanOrEqual" allowBlank="1" showInputMessage="1" showErrorMessage="1" errorTitle="VALOR NO PERMITIDO" sqref="G6 G8:G10 G12:G15 G17:G19 G21:G24 G35:G42 G26:G33" xr:uid="{2E875A33-23DE-4FE8-AA8A-7EA46B7B819F}">
      <formula1>E6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AT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2024-04-30T10:01:36Z</dcterms:created>
  <dcterms:modified xsi:type="dcterms:W3CDTF">2024-05-07T08:43:10Z</dcterms:modified>
</cp:coreProperties>
</file>