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202300"/>
  <mc:AlternateContent xmlns:mc="http://schemas.openxmlformats.org/markup-compatibility/2006">
    <mc:Choice Requires="x15">
      <x15ac:absPath xmlns:x15ac="http://schemas.microsoft.com/office/spreadsheetml/2010/11/ac" url="Y:\4. EXP. CONTRATACIÓN\2024\1 C_ADMINIST\6012400294_2000004145_LAR Línea 6_Instalación puertas de andén\2. Licitacion\Consulta\"/>
    </mc:Choice>
  </mc:AlternateContent>
  <xr:revisionPtr revIDLastSave="0" documentId="13_ncr:1_{08E0F217-28E5-4097-A310-8205441068C9}" xr6:coauthVersionLast="47" xr6:coauthVersionMax="47" xr10:uidLastSave="{00000000-0000-0000-0000-000000000000}"/>
  <bookViews>
    <workbookView xWindow="-23148" yWindow="-108" windowWidth="23256" windowHeight="12576" xr2:uid="{079C639F-00CD-416E-BD21-FA5A078EEDA9}"/>
  </bookViews>
  <sheets>
    <sheet name="Hoja1" sheetId="1" r:id="rId1"/>
  </sheets>
  <definedNames>
    <definedName name="_xlnm.Print_Area" localSheetId="0">Hoja1!$A$1:$I$379</definedName>
  </definedNames>
  <calcPr calcId="191029" fullPrecision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77" i="1" l="1"/>
  <c r="I376" i="1"/>
  <c r="I378" i="1" s="1"/>
  <c r="F6" i="1"/>
  <c r="G363" i="1" l="1"/>
  <c r="G359" i="1"/>
  <c r="G358" i="1"/>
  <c r="G350" i="1"/>
  <c r="G343" i="1"/>
  <c r="G330" i="1"/>
  <c r="G325" i="1"/>
  <c r="G317" i="1"/>
  <c r="G316" i="1"/>
  <c r="G309" i="1"/>
  <c r="G308" i="1"/>
  <c r="G302" i="1"/>
  <c r="G291" i="1"/>
  <c r="G280" i="1"/>
  <c r="G279" i="1"/>
  <c r="G271" i="1"/>
  <c r="G269" i="1"/>
  <c r="G261" i="1"/>
  <c r="G257" i="1"/>
  <c r="G256" i="1"/>
  <c r="G249" i="1"/>
  <c r="G242" i="1"/>
  <c r="G234" i="1"/>
  <c r="G226" i="1"/>
  <c r="G214" i="1"/>
  <c r="G213" i="1"/>
  <c r="G212" i="1"/>
  <c r="G200" i="1"/>
  <c r="G193" i="1"/>
  <c r="G189" i="1"/>
  <c r="G183" i="1"/>
  <c r="G182" i="1"/>
  <c r="G175" i="1"/>
  <c r="G170" i="1"/>
  <c r="G164" i="1"/>
  <c r="G159" i="1"/>
  <c r="G151" i="1"/>
  <c r="G150" i="1"/>
  <c r="G143" i="1"/>
  <c r="G138" i="1"/>
  <c r="G133" i="1"/>
  <c r="G128" i="1"/>
  <c r="G123" i="1"/>
  <c r="G118" i="1"/>
  <c r="G113" i="1"/>
  <c r="G112" i="1"/>
  <c r="G105" i="1"/>
  <c r="G100" i="1"/>
  <c r="G95" i="1"/>
  <c r="G90" i="1"/>
  <c r="G85" i="1"/>
  <c r="G80" i="1"/>
  <c r="G75" i="1"/>
  <c r="G70" i="1"/>
  <c r="G65" i="1"/>
  <c r="G60" i="1"/>
  <c r="G55" i="1"/>
  <c r="G50" i="1"/>
  <c r="G45" i="1"/>
  <c r="G40" i="1"/>
  <c r="G35" i="1"/>
  <c r="G30" i="1"/>
  <c r="G25" i="1"/>
  <c r="G20" i="1"/>
  <c r="G15" i="1"/>
  <c r="G10" i="1"/>
  <c r="G5" i="1"/>
  <c r="G4" i="1"/>
  <c r="I11" i="1"/>
  <c r="I12" i="1"/>
  <c r="I16" i="1"/>
  <c r="I17" i="1"/>
  <c r="I21" i="1"/>
  <c r="I22" i="1"/>
  <c r="I26" i="1"/>
  <c r="I27" i="1"/>
  <c r="I31" i="1"/>
  <c r="I32" i="1"/>
  <c r="I36" i="1"/>
  <c r="I37" i="1"/>
  <c r="I41" i="1"/>
  <c r="I42" i="1"/>
  <c r="I46" i="1"/>
  <c r="I47" i="1"/>
  <c r="I51" i="1"/>
  <c r="I52" i="1"/>
  <c r="I56" i="1"/>
  <c r="I57" i="1"/>
  <c r="I61" i="1"/>
  <c r="I62" i="1"/>
  <c r="I66" i="1"/>
  <c r="I67" i="1"/>
  <c r="I71" i="1"/>
  <c r="I72" i="1"/>
  <c r="I76" i="1"/>
  <c r="I77" i="1"/>
  <c r="I81" i="1"/>
  <c r="I82" i="1"/>
  <c r="I86" i="1"/>
  <c r="I87" i="1"/>
  <c r="I91" i="1"/>
  <c r="I92" i="1"/>
  <c r="I96" i="1"/>
  <c r="I97" i="1"/>
  <c r="I101" i="1"/>
  <c r="I102" i="1"/>
  <c r="I106" i="1"/>
  <c r="I107" i="1"/>
  <c r="I114" i="1"/>
  <c r="I115" i="1"/>
  <c r="I119" i="1"/>
  <c r="I120" i="1"/>
  <c r="I124" i="1"/>
  <c r="I125" i="1"/>
  <c r="I129" i="1"/>
  <c r="I130" i="1"/>
  <c r="I134" i="1"/>
  <c r="I135" i="1"/>
  <c r="I139" i="1"/>
  <c r="I140" i="1"/>
  <c r="I144" i="1"/>
  <c r="I145" i="1"/>
  <c r="I152" i="1"/>
  <c r="I153" i="1"/>
  <c r="I154" i="1"/>
  <c r="I155" i="1"/>
  <c r="I156" i="1"/>
  <c r="I160" i="1"/>
  <c r="I161" i="1"/>
  <c r="I165" i="1"/>
  <c r="I166" i="1"/>
  <c r="I167" i="1"/>
  <c r="I171" i="1"/>
  <c r="I172" i="1"/>
  <c r="I176" i="1"/>
  <c r="I177" i="1"/>
  <c r="I184" i="1"/>
  <c r="I185" i="1"/>
  <c r="I186" i="1"/>
  <c r="I190" i="1"/>
  <c r="H191" i="1" s="1"/>
  <c r="I194" i="1"/>
  <c r="I195" i="1"/>
  <c r="I201" i="1"/>
  <c r="I202" i="1"/>
  <c r="I203" i="1"/>
  <c r="I204" i="1"/>
  <c r="I205" i="1"/>
  <c r="I206" i="1"/>
  <c r="I207" i="1"/>
  <c r="I208" i="1"/>
  <c r="I209" i="1"/>
  <c r="I215" i="1"/>
  <c r="I216" i="1"/>
  <c r="I217" i="1"/>
  <c r="I218" i="1"/>
  <c r="I219" i="1"/>
  <c r="I220" i="1"/>
  <c r="I221" i="1"/>
  <c r="I222" i="1"/>
  <c r="I223" i="1"/>
  <c r="I227" i="1"/>
  <c r="I228" i="1"/>
  <c r="I229" i="1"/>
  <c r="I230" i="1"/>
  <c r="I231" i="1"/>
  <c r="I235" i="1"/>
  <c r="I236" i="1"/>
  <c r="I237" i="1"/>
  <c r="I238" i="1"/>
  <c r="I239" i="1"/>
  <c r="I243" i="1"/>
  <c r="I244" i="1"/>
  <c r="I245" i="1"/>
  <c r="I246" i="1"/>
  <c r="I250" i="1"/>
  <c r="I251" i="1"/>
  <c r="I258" i="1"/>
  <c r="H259" i="1" s="1"/>
  <c r="I262" i="1"/>
  <c r="I263" i="1"/>
  <c r="I264" i="1"/>
  <c r="I265" i="1"/>
  <c r="I266" i="1"/>
  <c r="I270" i="1"/>
  <c r="H271" i="1"/>
  <c r="I272" i="1"/>
  <c r="I273" i="1"/>
  <c r="I271" i="1" s="1"/>
  <c r="I281" i="1"/>
  <c r="I282" i="1"/>
  <c r="I283" i="1"/>
  <c r="I284" i="1"/>
  <c r="I285" i="1"/>
  <c r="I286" i="1"/>
  <c r="I287" i="1"/>
  <c r="I288" i="1"/>
  <c r="I292" i="1"/>
  <c r="I293" i="1"/>
  <c r="I294" i="1"/>
  <c r="I295" i="1"/>
  <c r="I296" i="1"/>
  <c r="I297" i="1"/>
  <c r="I298" i="1"/>
  <c r="I299" i="1"/>
  <c r="I303" i="1"/>
  <c r="H304" i="1" s="1"/>
  <c r="I310" i="1"/>
  <c r="I311" i="1"/>
  <c r="I318" i="1"/>
  <c r="I319" i="1"/>
  <c r="I320" i="1"/>
  <c r="I321" i="1"/>
  <c r="I322" i="1"/>
  <c r="I326" i="1"/>
  <c r="I327" i="1"/>
  <c r="I331" i="1"/>
  <c r="I332" i="1"/>
  <c r="I333" i="1"/>
  <c r="I334" i="1"/>
  <c r="I335" i="1"/>
  <c r="I336" i="1"/>
  <c r="I337" i="1"/>
  <c r="I338" i="1"/>
  <c r="I344" i="1"/>
  <c r="I345" i="1"/>
  <c r="I346" i="1"/>
  <c r="I347" i="1"/>
  <c r="I351" i="1"/>
  <c r="I352" i="1"/>
  <c r="I353" i="1"/>
  <c r="I354" i="1"/>
  <c r="I355" i="1"/>
  <c r="I360" i="1"/>
  <c r="H361" i="1" s="1"/>
  <c r="H363" i="1"/>
  <c r="I364" i="1"/>
  <c r="I365" i="1"/>
  <c r="I366" i="1"/>
  <c r="I363" i="1" s="1"/>
  <c r="I7" i="1"/>
  <c r="D212" i="1"/>
  <c r="D358" i="1"/>
  <c r="E363" i="1"/>
  <c r="D363" i="1"/>
  <c r="F366" i="1"/>
  <c r="F363" i="1" s="1"/>
  <c r="F365" i="1"/>
  <c r="F364" i="1"/>
  <c r="D359" i="1"/>
  <c r="F360" i="1"/>
  <c r="E361" i="1" s="1"/>
  <c r="E359" i="1" s="1"/>
  <c r="D350" i="1"/>
  <c r="F355" i="1"/>
  <c r="F354" i="1"/>
  <c r="F353" i="1"/>
  <c r="F352" i="1"/>
  <c r="F351" i="1"/>
  <c r="D343" i="1"/>
  <c r="F347" i="1"/>
  <c r="F346" i="1"/>
  <c r="F345" i="1"/>
  <c r="F344" i="1"/>
  <c r="D316" i="1"/>
  <c r="D330" i="1"/>
  <c r="F338" i="1"/>
  <c r="F337" i="1"/>
  <c r="F336" i="1"/>
  <c r="F335" i="1"/>
  <c r="F334" i="1"/>
  <c r="F333" i="1"/>
  <c r="F332" i="1"/>
  <c r="F331" i="1"/>
  <c r="D325" i="1"/>
  <c r="F327" i="1"/>
  <c r="F326" i="1"/>
  <c r="D317" i="1"/>
  <c r="F322" i="1"/>
  <c r="F321" i="1"/>
  <c r="F320" i="1"/>
  <c r="F319" i="1"/>
  <c r="F318" i="1"/>
  <c r="D308" i="1"/>
  <c r="D309" i="1"/>
  <c r="F311" i="1"/>
  <c r="F310" i="1"/>
  <c r="D279" i="1"/>
  <c r="D302" i="1"/>
  <c r="F303" i="1"/>
  <c r="E304" i="1" s="1"/>
  <c r="D291" i="1"/>
  <c r="F299" i="1"/>
  <c r="F298" i="1"/>
  <c r="F297" i="1"/>
  <c r="F296" i="1"/>
  <c r="F295" i="1"/>
  <c r="F294" i="1"/>
  <c r="F293" i="1"/>
  <c r="F292" i="1"/>
  <c r="D280" i="1"/>
  <c r="F288" i="1"/>
  <c r="F287" i="1"/>
  <c r="F286" i="1"/>
  <c r="F285" i="1"/>
  <c r="F284" i="1"/>
  <c r="F283" i="1"/>
  <c r="F282" i="1"/>
  <c r="F281" i="1"/>
  <c r="D256" i="1"/>
  <c r="D269" i="1"/>
  <c r="E271" i="1"/>
  <c r="D271" i="1"/>
  <c r="F273" i="1"/>
  <c r="F271" i="1" s="1"/>
  <c r="F272" i="1"/>
  <c r="F270" i="1"/>
  <c r="D261" i="1"/>
  <c r="F266" i="1"/>
  <c r="F265" i="1"/>
  <c r="F264" i="1"/>
  <c r="F263" i="1"/>
  <c r="F262" i="1"/>
  <c r="D257" i="1"/>
  <c r="F258" i="1"/>
  <c r="E259" i="1" s="1"/>
  <c r="D213" i="1"/>
  <c r="D249" i="1"/>
  <c r="F251" i="1"/>
  <c r="F250" i="1"/>
  <c r="D242" i="1"/>
  <c r="F246" i="1"/>
  <c r="F245" i="1"/>
  <c r="F244" i="1"/>
  <c r="F243" i="1"/>
  <c r="D234" i="1"/>
  <c r="F239" i="1"/>
  <c r="F238" i="1"/>
  <c r="F237" i="1"/>
  <c r="F236" i="1"/>
  <c r="F235" i="1"/>
  <c r="D226" i="1"/>
  <c r="F231" i="1"/>
  <c r="F230" i="1"/>
  <c r="F229" i="1"/>
  <c r="F228" i="1"/>
  <c r="F227" i="1"/>
  <c r="D214" i="1"/>
  <c r="F223" i="1"/>
  <c r="F222" i="1"/>
  <c r="F221" i="1"/>
  <c r="F220" i="1"/>
  <c r="F219" i="1"/>
  <c r="F218" i="1"/>
  <c r="F217" i="1"/>
  <c r="F216" i="1"/>
  <c r="F215" i="1"/>
  <c r="D200" i="1"/>
  <c r="F209" i="1"/>
  <c r="F208" i="1"/>
  <c r="F207" i="1"/>
  <c r="F206" i="1"/>
  <c r="F205" i="1"/>
  <c r="F204" i="1"/>
  <c r="F203" i="1"/>
  <c r="F202" i="1"/>
  <c r="F201" i="1"/>
  <c r="D182" i="1"/>
  <c r="D193" i="1"/>
  <c r="F195" i="1"/>
  <c r="F194" i="1"/>
  <c r="D189" i="1"/>
  <c r="F190" i="1"/>
  <c r="E191" i="1" s="1"/>
  <c r="E189" i="1" s="1"/>
  <c r="D183" i="1"/>
  <c r="F186" i="1"/>
  <c r="F185" i="1"/>
  <c r="F184" i="1"/>
  <c r="D150" i="1"/>
  <c r="D175" i="1"/>
  <c r="F177" i="1"/>
  <c r="F176" i="1"/>
  <c r="D170" i="1"/>
  <c r="F172" i="1"/>
  <c r="F171" i="1"/>
  <c r="D164" i="1"/>
  <c r="F167" i="1"/>
  <c r="F166" i="1"/>
  <c r="F165" i="1"/>
  <c r="D159" i="1"/>
  <c r="F161" i="1"/>
  <c r="F160" i="1"/>
  <c r="D151" i="1"/>
  <c r="F156" i="1"/>
  <c r="F155" i="1"/>
  <c r="F154" i="1"/>
  <c r="F153" i="1"/>
  <c r="F152" i="1"/>
  <c r="D112" i="1"/>
  <c r="D143" i="1"/>
  <c r="F145" i="1"/>
  <c r="F144" i="1"/>
  <c r="D138" i="1"/>
  <c r="F140" i="1"/>
  <c r="F139" i="1"/>
  <c r="D133" i="1"/>
  <c r="F135" i="1"/>
  <c r="F134" i="1"/>
  <c r="D128" i="1"/>
  <c r="F130" i="1"/>
  <c r="F129" i="1"/>
  <c r="D123" i="1"/>
  <c r="F125" i="1"/>
  <c r="F124" i="1"/>
  <c r="D118" i="1"/>
  <c r="F120" i="1"/>
  <c r="F119" i="1"/>
  <c r="D113" i="1"/>
  <c r="F115" i="1"/>
  <c r="F114" i="1"/>
  <c r="D4" i="1"/>
  <c r="D105" i="1"/>
  <c r="F107" i="1"/>
  <c r="F106" i="1"/>
  <c r="D100" i="1"/>
  <c r="F102" i="1"/>
  <c r="F101" i="1"/>
  <c r="D95" i="1"/>
  <c r="F97" i="1"/>
  <c r="F96" i="1"/>
  <c r="D90" i="1"/>
  <c r="F92" i="1"/>
  <c r="F91" i="1"/>
  <c r="D85" i="1"/>
  <c r="F87" i="1"/>
  <c r="F86" i="1"/>
  <c r="D80" i="1"/>
  <c r="F82" i="1"/>
  <c r="F81" i="1"/>
  <c r="D75" i="1"/>
  <c r="F77" i="1"/>
  <c r="F76" i="1"/>
  <c r="D70" i="1"/>
  <c r="F72" i="1"/>
  <c r="F71" i="1"/>
  <c r="D65" i="1"/>
  <c r="F67" i="1"/>
  <c r="F66" i="1"/>
  <c r="D60" i="1"/>
  <c r="F62" i="1"/>
  <c r="F61" i="1"/>
  <c r="D55" i="1"/>
  <c r="F57" i="1"/>
  <c r="F56" i="1"/>
  <c r="D50" i="1"/>
  <c r="F52" i="1"/>
  <c r="F51" i="1"/>
  <c r="D45" i="1"/>
  <c r="F47" i="1"/>
  <c r="F46" i="1"/>
  <c r="D40" i="1"/>
  <c r="F42" i="1"/>
  <c r="F41" i="1"/>
  <c r="D35" i="1"/>
  <c r="F37" i="1"/>
  <c r="F36" i="1"/>
  <c r="D30" i="1"/>
  <c r="F32" i="1"/>
  <c r="F31" i="1"/>
  <c r="D25" i="1"/>
  <c r="F27" i="1"/>
  <c r="F26" i="1"/>
  <c r="D20" i="1"/>
  <c r="F22" i="1"/>
  <c r="F21" i="1"/>
  <c r="D15" i="1"/>
  <c r="F17" i="1"/>
  <c r="F16" i="1"/>
  <c r="D10" i="1"/>
  <c r="F12" i="1"/>
  <c r="F11" i="1"/>
  <c r="D5" i="1"/>
  <c r="F7" i="1"/>
  <c r="E53" i="1" l="1"/>
  <c r="E50" i="1" s="1"/>
  <c r="H23" i="1"/>
  <c r="E162" i="1"/>
  <c r="E173" i="1"/>
  <c r="E170" i="1" s="1"/>
  <c r="E18" i="1"/>
  <c r="E15" i="1" s="1"/>
  <c r="E126" i="1"/>
  <c r="F126" i="1" s="1"/>
  <c r="F123" i="1" s="1"/>
  <c r="E178" i="1"/>
  <c r="E175" i="1" s="1"/>
  <c r="H141" i="1"/>
  <c r="H138" i="1" s="1"/>
  <c r="H98" i="1"/>
  <c r="H95" i="1" s="1"/>
  <c r="H18" i="1"/>
  <c r="I18" i="1" s="1"/>
  <c r="I15" i="1" s="1"/>
  <c r="E232" i="1"/>
  <c r="F232" i="1" s="1"/>
  <c r="F226" i="1" s="1"/>
  <c r="I361" i="1"/>
  <c r="I359" i="1" s="1"/>
  <c r="H368" i="1" s="1"/>
  <c r="I368" i="1" s="1"/>
  <c r="I358" i="1" s="1"/>
  <c r="H359" i="1"/>
  <c r="H356" i="1"/>
  <c r="I356" i="1" s="1"/>
  <c r="I350" i="1" s="1"/>
  <c r="H348" i="1"/>
  <c r="I348" i="1" s="1"/>
  <c r="I343" i="1" s="1"/>
  <c r="H339" i="1"/>
  <c r="I339" i="1" s="1"/>
  <c r="I330" i="1" s="1"/>
  <c r="H328" i="1"/>
  <c r="H325" i="1" s="1"/>
  <c r="H323" i="1"/>
  <c r="H317" i="1" s="1"/>
  <c r="H312" i="1"/>
  <c r="I312" i="1" s="1"/>
  <c r="I309" i="1" s="1"/>
  <c r="H314" i="1" s="1"/>
  <c r="H300" i="1"/>
  <c r="H291" i="1" s="1"/>
  <c r="H289" i="1"/>
  <c r="I289" i="1" s="1"/>
  <c r="I280" i="1" s="1"/>
  <c r="H267" i="1"/>
  <c r="H261" i="1" s="1"/>
  <c r="H252" i="1"/>
  <c r="H249" i="1" s="1"/>
  <c r="H247" i="1"/>
  <c r="I247" i="1" s="1"/>
  <c r="I242" i="1" s="1"/>
  <c r="H240" i="1"/>
  <c r="H234" i="1" s="1"/>
  <c r="H232" i="1"/>
  <c r="I232" i="1" s="1"/>
  <c r="I226" i="1" s="1"/>
  <c r="H224" i="1"/>
  <c r="I224" i="1" s="1"/>
  <c r="I214" i="1" s="1"/>
  <c r="H210" i="1"/>
  <c r="H200" i="1" s="1"/>
  <c r="H196" i="1"/>
  <c r="H193" i="1" s="1"/>
  <c r="I191" i="1"/>
  <c r="I189" i="1" s="1"/>
  <c r="H189" i="1"/>
  <c r="H187" i="1"/>
  <c r="I187" i="1" s="1"/>
  <c r="I183" i="1" s="1"/>
  <c r="H178" i="1"/>
  <c r="H175" i="1" s="1"/>
  <c r="H173" i="1"/>
  <c r="H170" i="1" s="1"/>
  <c r="H168" i="1"/>
  <c r="I168" i="1" s="1"/>
  <c r="I164" i="1" s="1"/>
  <c r="H162" i="1"/>
  <c r="H159" i="1" s="1"/>
  <c r="H157" i="1"/>
  <c r="H151" i="1" s="1"/>
  <c r="H146" i="1"/>
  <c r="H143" i="1" s="1"/>
  <c r="H126" i="1"/>
  <c r="H123" i="1" s="1"/>
  <c r="I141" i="1"/>
  <c r="I138" i="1" s="1"/>
  <c r="H136" i="1"/>
  <c r="I136" i="1" s="1"/>
  <c r="I133" i="1" s="1"/>
  <c r="H131" i="1"/>
  <c r="I131" i="1" s="1"/>
  <c r="I128" i="1" s="1"/>
  <c r="H121" i="1"/>
  <c r="H118" i="1" s="1"/>
  <c r="H116" i="1"/>
  <c r="H113" i="1" s="1"/>
  <c r="H88" i="1"/>
  <c r="I88" i="1" s="1"/>
  <c r="I85" i="1" s="1"/>
  <c r="H58" i="1"/>
  <c r="H55" i="1" s="1"/>
  <c r="H108" i="1"/>
  <c r="H105" i="1" s="1"/>
  <c r="H103" i="1"/>
  <c r="I103" i="1" s="1"/>
  <c r="I100" i="1" s="1"/>
  <c r="H93" i="1"/>
  <c r="H90" i="1" s="1"/>
  <c r="H83" i="1"/>
  <c r="I83" i="1" s="1"/>
  <c r="I80" i="1" s="1"/>
  <c r="H78" i="1"/>
  <c r="H75" i="1" s="1"/>
  <c r="H73" i="1"/>
  <c r="H70" i="1" s="1"/>
  <c r="H68" i="1"/>
  <c r="H65" i="1" s="1"/>
  <c r="H63" i="1"/>
  <c r="I63" i="1" s="1"/>
  <c r="I60" i="1" s="1"/>
  <c r="H53" i="1"/>
  <c r="H50" i="1" s="1"/>
  <c r="H48" i="1"/>
  <c r="I48" i="1" s="1"/>
  <c r="I45" i="1" s="1"/>
  <c r="H43" i="1"/>
  <c r="I43" i="1" s="1"/>
  <c r="I40" i="1" s="1"/>
  <c r="H38" i="1"/>
  <c r="I38" i="1" s="1"/>
  <c r="I35" i="1" s="1"/>
  <c r="H33" i="1"/>
  <c r="I33" i="1" s="1"/>
  <c r="I30" i="1" s="1"/>
  <c r="H28" i="1"/>
  <c r="I28" i="1" s="1"/>
  <c r="I25" i="1" s="1"/>
  <c r="H13" i="1"/>
  <c r="H10" i="1" s="1"/>
  <c r="H25" i="1"/>
  <c r="H302" i="1"/>
  <c r="I304" i="1"/>
  <c r="I302" i="1" s="1"/>
  <c r="H275" i="1"/>
  <c r="I259" i="1"/>
  <c r="H257" i="1"/>
  <c r="I23" i="1"/>
  <c r="I20" i="1" s="1"/>
  <c r="H20" i="1"/>
  <c r="I6" i="1"/>
  <c r="H8" i="1" s="1"/>
  <c r="H5" i="1" s="1"/>
  <c r="E38" i="1"/>
  <c r="E35" i="1" s="1"/>
  <c r="E146" i="1"/>
  <c r="E143" i="1" s="1"/>
  <c r="E58" i="1"/>
  <c r="E55" i="1" s="1"/>
  <c r="E98" i="1"/>
  <c r="F98" i="1" s="1"/>
  <c r="F95" i="1" s="1"/>
  <c r="E73" i="1"/>
  <c r="F73" i="1" s="1"/>
  <c r="F70" i="1" s="1"/>
  <c r="E78" i="1"/>
  <c r="F78" i="1" s="1"/>
  <c r="F75" i="1" s="1"/>
  <c r="E63" i="1"/>
  <c r="E60" i="1" s="1"/>
  <c r="E103" i="1"/>
  <c r="E100" i="1" s="1"/>
  <c r="E252" i="1"/>
  <c r="E249" i="1" s="1"/>
  <c r="E312" i="1"/>
  <c r="E309" i="1" s="1"/>
  <c r="E28" i="1"/>
  <c r="E25" i="1" s="1"/>
  <c r="E43" i="1"/>
  <c r="E40" i="1" s="1"/>
  <c r="E83" i="1"/>
  <c r="E80" i="1" s="1"/>
  <c r="E136" i="1"/>
  <c r="F136" i="1" s="1"/>
  <c r="F133" i="1" s="1"/>
  <c r="E33" i="1"/>
  <c r="F33" i="1" s="1"/>
  <c r="F30" i="1" s="1"/>
  <c r="E168" i="1"/>
  <c r="E164" i="1" s="1"/>
  <c r="E8" i="1"/>
  <c r="F8" i="1" s="1"/>
  <c r="F5" i="1" s="1"/>
  <c r="E88" i="1"/>
  <c r="F88" i="1" s="1"/>
  <c r="F85" i="1" s="1"/>
  <c r="E141" i="1"/>
  <c r="F141" i="1" s="1"/>
  <c r="F138" i="1" s="1"/>
  <c r="E131" i="1"/>
  <c r="F131" i="1" s="1"/>
  <c r="F128" i="1" s="1"/>
  <c r="E187" i="1"/>
  <c r="F187" i="1" s="1"/>
  <c r="F183" i="1" s="1"/>
  <c r="E13" i="1"/>
  <c r="E10" i="1" s="1"/>
  <c r="E93" i="1"/>
  <c r="E90" i="1" s="1"/>
  <c r="E121" i="1"/>
  <c r="E118" i="1" s="1"/>
  <c r="E224" i="1"/>
  <c r="F224" i="1" s="1"/>
  <c r="F214" i="1" s="1"/>
  <c r="E323" i="1"/>
  <c r="F323" i="1" s="1"/>
  <c r="F317" i="1" s="1"/>
  <c r="E339" i="1"/>
  <c r="E330" i="1" s="1"/>
  <c r="E23" i="1"/>
  <c r="F23" i="1" s="1"/>
  <c r="F20" i="1" s="1"/>
  <c r="E48" i="1"/>
  <c r="E45" i="1" s="1"/>
  <c r="E108" i="1"/>
  <c r="E105" i="1" s="1"/>
  <c r="E196" i="1"/>
  <c r="E193" i="1" s="1"/>
  <c r="E240" i="1"/>
  <c r="F240" i="1" s="1"/>
  <c r="F234" i="1" s="1"/>
  <c r="E267" i="1"/>
  <c r="E261" i="1" s="1"/>
  <c r="E157" i="1"/>
  <c r="E151" i="1" s="1"/>
  <c r="E348" i="1"/>
  <c r="F348" i="1" s="1"/>
  <c r="F343" i="1" s="1"/>
  <c r="E68" i="1"/>
  <c r="E65" i="1" s="1"/>
  <c r="E356" i="1"/>
  <c r="F356" i="1" s="1"/>
  <c r="F350" i="1" s="1"/>
  <c r="E116" i="1"/>
  <c r="E113" i="1" s="1"/>
  <c r="E210" i="1"/>
  <c r="F210" i="1" s="1"/>
  <c r="F200" i="1" s="1"/>
  <c r="E289" i="1"/>
  <c r="F289" i="1" s="1"/>
  <c r="F280" i="1" s="1"/>
  <c r="E328" i="1"/>
  <c r="F328" i="1" s="1"/>
  <c r="F325" i="1" s="1"/>
  <c r="E247" i="1"/>
  <c r="F247" i="1" s="1"/>
  <c r="F242" i="1" s="1"/>
  <c r="E300" i="1"/>
  <c r="F300" i="1" s="1"/>
  <c r="F291" i="1" s="1"/>
  <c r="E302" i="1"/>
  <c r="F304" i="1"/>
  <c r="F302" i="1" s="1"/>
  <c r="F162" i="1"/>
  <c r="F159" i="1" s="1"/>
  <c r="E159" i="1"/>
  <c r="F58" i="1"/>
  <c r="F55" i="1" s="1"/>
  <c r="F178" i="1"/>
  <c r="F175" i="1" s="1"/>
  <c r="F259" i="1"/>
  <c r="E257" i="1"/>
  <c r="E275" i="1"/>
  <c r="F53" i="1"/>
  <c r="F50" i="1" s="1"/>
  <c r="F173" i="1"/>
  <c r="F170" i="1" s="1"/>
  <c r="F361" i="1"/>
  <c r="F359" i="1" s="1"/>
  <c r="E368" i="1" s="1"/>
  <c r="F191" i="1"/>
  <c r="F189" i="1" s="1"/>
  <c r="F257" i="1" l="1"/>
  <c r="I257" i="1"/>
  <c r="E123" i="1"/>
  <c r="E95" i="1"/>
  <c r="I13" i="1"/>
  <c r="I10" i="1" s="1"/>
  <c r="H85" i="1"/>
  <c r="F252" i="1"/>
  <c r="F249" i="1" s="1"/>
  <c r="E254" i="1" s="1"/>
  <c r="E325" i="1"/>
  <c r="E75" i="1"/>
  <c r="I98" i="1"/>
  <c r="I95" i="1" s="1"/>
  <c r="F18" i="1"/>
  <c r="F15" i="1" s="1"/>
  <c r="E226" i="1"/>
  <c r="I126" i="1"/>
  <c r="I123" i="1" s="1"/>
  <c r="I300" i="1"/>
  <c r="I291" i="1" s="1"/>
  <c r="H306" i="1" s="1"/>
  <c r="I306" i="1" s="1"/>
  <c r="I279" i="1" s="1"/>
  <c r="I173" i="1"/>
  <c r="I170" i="1" s="1"/>
  <c r="H15" i="1"/>
  <c r="H358" i="1"/>
  <c r="I108" i="1"/>
  <c r="I105" i="1" s="1"/>
  <c r="I178" i="1"/>
  <c r="I175" i="1" s="1"/>
  <c r="I116" i="1"/>
  <c r="I113" i="1" s="1"/>
  <c r="F267" i="1"/>
  <c r="F261" i="1" s="1"/>
  <c r="I162" i="1"/>
  <c r="I159" i="1" s="1"/>
  <c r="E214" i="1"/>
  <c r="I252" i="1"/>
  <c r="I249" i="1" s="1"/>
  <c r="E5" i="1"/>
  <c r="F38" i="1"/>
  <c r="F35" i="1" s="1"/>
  <c r="F146" i="1"/>
  <c r="F143" i="1" s="1"/>
  <c r="I196" i="1"/>
  <c r="I193" i="1" s="1"/>
  <c r="H198" i="1" s="1"/>
  <c r="I68" i="1"/>
  <c r="I65" i="1" s="1"/>
  <c r="H164" i="1"/>
  <c r="H80" i="1"/>
  <c r="I8" i="1"/>
  <c r="I5" i="1" s="1"/>
  <c r="H350" i="1"/>
  <c r="H343" i="1"/>
  <c r="H330" i="1"/>
  <c r="I328" i="1"/>
  <c r="I325" i="1" s="1"/>
  <c r="I323" i="1"/>
  <c r="I317" i="1" s="1"/>
  <c r="H309" i="1"/>
  <c r="H280" i="1"/>
  <c r="I267" i="1"/>
  <c r="I261" i="1" s="1"/>
  <c r="H242" i="1"/>
  <c r="I240" i="1"/>
  <c r="I234" i="1" s="1"/>
  <c r="H226" i="1"/>
  <c r="H214" i="1"/>
  <c r="I210" i="1"/>
  <c r="I200" i="1" s="1"/>
  <c r="H183" i="1"/>
  <c r="I157" i="1"/>
  <c r="I151" i="1" s="1"/>
  <c r="I146" i="1"/>
  <c r="I143" i="1" s="1"/>
  <c r="H133" i="1"/>
  <c r="H128" i="1"/>
  <c r="I121" i="1"/>
  <c r="I118" i="1" s="1"/>
  <c r="H100" i="1"/>
  <c r="I93" i="1"/>
  <c r="I90" i="1" s="1"/>
  <c r="I78" i="1"/>
  <c r="I75" i="1" s="1"/>
  <c r="H60" i="1"/>
  <c r="I58" i="1"/>
  <c r="I55" i="1" s="1"/>
  <c r="I53" i="1"/>
  <c r="I50" i="1" s="1"/>
  <c r="H45" i="1"/>
  <c r="H40" i="1"/>
  <c r="H35" i="1"/>
  <c r="I73" i="1"/>
  <c r="I70" i="1" s="1"/>
  <c r="H30" i="1"/>
  <c r="H269" i="1"/>
  <c r="I275" i="1"/>
  <c r="I269" i="1" s="1"/>
  <c r="H308" i="1"/>
  <c r="I314" i="1"/>
  <c r="I308" i="1" s="1"/>
  <c r="E70" i="1"/>
  <c r="E30" i="1"/>
  <c r="F103" i="1"/>
  <c r="F100" i="1" s="1"/>
  <c r="E234" i="1"/>
  <c r="E280" i="1"/>
  <c r="F121" i="1"/>
  <c r="F118" i="1" s="1"/>
  <c r="F168" i="1"/>
  <c r="F164" i="1" s="1"/>
  <c r="F312" i="1"/>
  <c r="F309" i="1" s="1"/>
  <c r="E314" i="1" s="1"/>
  <c r="E308" i="1" s="1"/>
  <c r="F83" i="1"/>
  <c r="F80" i="1" s="1"/>
  <c r="E200" i="1"/>
  <c r="F93" i="1"/>
  <c r="F90" i="1" s="1"/>
  <c r="F63" i="1"/>
  <c r="F60" i="1" s="1"/>
  <c r="F196" i="1"/>
  <c r="F193" i="1" s="1"/>
  <c r="E198" i="1" s="1"/>
  <c r="E182" i="1" s="1"/>
  <c r="F48" i="1"/>
  <c r="F45" i="1" s="1"/>
  <c r="F68" i="1"/>
  <c r="F65" i="1" s="1"/>
  <c r="E183" i="1"/>
  <c r="E350" i="1"/>
  <c r="F28" i="1"/>
  <c r="F25" i="1" s="1"/>
  <c r="E343" i="1"/>
  <c r="E138" i="1"/>
  <c r="E291" i="1"/>
  <c r="F108" i="1"/>
  <c r="F105" i="1" s="1"/>
  <c r="E20" i="1"/>
  <c r="E128" i="1"/>
  <c r="F339" i="1"/>
  <c r="F330" i="1" s="1"/>
  <c r="E341" i="1" s="1"/>
  <c r="F13" i="1"/>
  <c r="F10" i="1" s="1"/>
  <c r="F43" i="1"/>
  <c r="F40" i="1" s="1"/>
  <c r="E133" i="1"/>
  <c r="E317" i="1"/>
  <c r="E85" i="1"/>
  <c r="E242" i="1"/>
  <c r="F116" i="1"/>
  <c r="F113" i="1" s="1"/>
  <c r="F157" i="1"/>
  <c r="F151" i="1" s="1"/>
  <c r="E269" i="1"/>
  <c r="F275" i="1"/>
  <c r="F269" i="1" s="1"/>
  <c r="E358" i="1"/>
  <c r="F368" i="1"/>
  <c r="F358" i="1" s="1"/>
  <c r="E306" i="1"/>
  <c r="H254" i="1" l="1"/>
  <c r="I254" i="1" s="1"/>
  <c r="I213" i="1" s="1"/>
  <c r="E277" i="1"/>
  <c r="H148" i="1"/>
  <c r="I148" i="1" s="1"/>
  <c r="I112" i="1" s="1"/>
  <c r="H180" i="1"/>
  <c r="I180" i="1" s="1"/>
  <c r="I150" i="1" s="1"/>
  <c r="H110" i="1"/>
  <c r="H4" i="1" s="1"/>
  <c r="H341" i="1"/>
  <c r="H316" i="1" s="1"/>
  <c r="H279" i="1"/>
  <c r="H277" i="1"/>
  <c r="I277" i="1" s="1"/>
  <c r="I256" i="1" s="1"/>
  <c r="H182" i="1"/>
  <c r="I198" i="1"/>
  <c r="I182" i="1" s="1"/>
  <c r="E148" i="1"/>
  <c r="E112" i="1" s="1"/>
  <c r="E180" i="1"/>
  <c r="F180" i="1" s="1"/>
  <c r="F150" i="1" s="1"/>
  <c r="F314" i="1"/>
  <c r="F308" i="1" s="1"/>
  <c r="E110" i="1"/>
  <c r="E4" i="1" s="1"/>
  <c r="F198" i="1"/>
  <c r="F182" i="1" s="1"/>
  <c r="E213" i="1"/>
  <c r="F254" i="1"/>
  <c r="F213" i="1" s="1"/>
  <c r="E279" i="1"/>
  <c r="F306" i="1"/>
  <c r="F279" i="1" s="1"/>
  <c r="E316" i="1"/>
  <c r="F341" i="1"/>
  <c r="F316" i="1" s="1"/>
  <c r="E256" i="1"/>
  <c r="F277" i="1"/>
  <c r="F256" i="1" s="1"/>
  <c r="H150" i="1" l="1"/>
  <c r="H213" i="1"/>
  <c r="I110" i="1"/>
  <c r="I4" i="1" s="1"/>
  <c r="H112" i="1"/>
  <c r="F148" i="1"/>
  <c r="F112" i="1" s="1"/>
  <c r="I341" i="1"/>
  <c r="I316" i="1" s="1"/>
  <c r="H370" i="1" s="1"/>
  <c r="H212" i="1" s="1"/>
  <c r="H256" i="1"/>
  <c r="E150" i="1"/>
  <c r="F110" i="1"/>
  <c r="F4" i="1" s="1"/>
  <c r="E370" i="1"/>
  <c r="I370" i="1" l="1"/>
  <c r="E212" i="1"/>
  <c r="F370" i="1"/>
  <c r="F212" i="1" l="1"/>
  <c r="I212" i="1"/>
  <c r="E372" i="1" l="1"/>
  <c r="F372" i="1" s="1"/>
  <c r="F374" i="1"/>
  <c r="F375" i="1" s="1"/>
  <c r="H372" i="1"/>
  <c r="I372" i="1" s="1"/>
  <c r="I374" i="1"/>
  <c r="F376" i="1" l="1"/>
  <c r="I375" i="1"/>
  <c r="F379" i="1" l="1"/>
  <c r="F377" i="1"/>
  <c r="F378" i="1"/>
  <c r="I379" i="1" l="1"/>
  <c r="I380" i="1" s="1"/>
  <c r="I381" i="1" s="1"/>
  <c r="F380" i="1"/>
  <c r="F381" i="1" s="1"/>
</calcChain>
</file>

<file path=xl/sharedStrings.xml><?xml version="1.0" encoding="utf-8"?>
<sst xmlns="http://schemas.openxmlformats.org/spreadsheetml/2006/main" count="785" uniqueCount="456">
  <si>
    <t>Presupuesto</t>
  </si>
  <si>
    <t>Código</t>
  </si>
  <si>
    <t>Resumen</t>
  </si>
  <si>
    <t/>
  </si>
  <si>
    <t>SISTEMA COMPLETO PUERTAS DE ANDÉN ESTACIONES TIPO A</t>
  </si>
  <si>
    <t>01.01</t>
  </si>
  <si>
    <t>CARPETANA</t>
  </si>
  <si>
    <t>I50PSD01</t>
  </si>
  <si>
    <t>m</t>
  </si>
  <si>
    <t>Sistema de Puertas de Andén completo estación tipo A.</t>
  </si>
  <si>
    <t>I50PSDX05</t>
  </si>
  <si>
    <t>u</t>
  </si>
  <si>
    <t>Sistema de telemantenimiento y supervisión de Sistema PSD.</t>
  </si>
  <si>
    <t>Total 01.01</t>
  </si>
  <si>
    <t>01.02</t>
  </si>
  <si>
    <t>OPAÑEL</t>
  </si>
  <si>
    <t>Total 01.02</t>
  </si>
  <si>
    <t>01.03</t>
  </si>
  <si>
    <t>USERA</t>
  </si>
  <si>
    <t>Total 01.03</t>
  </si>
  <si>
    <t>01.04</t>
  </si>
  <si>
    <t>LEGAZPI</t>
  </si>
  <si>
    <t>Total 01.04</t>
  </si>
  <si>
    <t>01.05</t>
  </si>
  <si>
    <t>ARGANZUELA-PLANETARIO</t>
  </si>
  <si>
    <t>Total 01.05</t>
  </si>
  <si>
    <t>01.06</t>
  </si>
  <si>
    <t>MÉNDEZ ÁLVARO</t>
  </si>
  <si>
    <t>Total 01.06</t>
  </si>
  <si>
    <t>01.07</t>
  </si>
  <si>
    <t>CONDE DE CASAL</t>
  </si>
  <si>
    <t>Total 01.07</t>
  </si>
  <si>
    <t>01.08</t>
  </si>
  <si>
    <t>O´DONNELL</t>
  </si>
  <si>
    <t>Total 01.08</t>
  </si>
  <si>
    <t>01.09</t>
  </si>
  <si>
    <t>DIEGO DE LEÓN</t>
  </si>
  <si>
    <t>Total 01.09</t>
  </si>
  <si>
    <t>01.10</t>
  </si>
  <si>
    <t>REPÚBLICA ARGENTINA</t>
  </si>
  <si>
    <t>Total 01.10</t>
  </si>
  <si>
    <t>01.11</t>
  </si>
  <si>
    <t>NUEVOS MINISTERIOS</t>
  </si>
  <si>
    <t>Total 01.11</t>
  </si>
  <si>
    <t>01.12</t>
  </si>
  <si>
    <t>CUATRO CAMINOS</t>
  </si>
  <si>
    <t>Total 01.12</t>
  </si>
  <si>
    <t>01.13</t>
  </si>
  <si>
    <t>GUZMÁN EL BUENO</t>
  </si>
  <si>
    <t>Total 01.13</t>
  </si>
  <si>
    <t>01.14</t>
  </si>
  <si>
    <t>VICENTE ALEIXANDRE</t>
  </si>
  <si>
    <t>Total 01.14</t>
  </si>
  <si>
    <t>01.15</t>
  </si>
  <si>
    <t>CIUDAD UNIVERSITARIA</t>
  </si>
  <si>
    <t>Total 01.15</t>
  </si>
  <si>
    <t>01.16</t>
  </si>
  <si>
    <t>MONCLOA</t>
  </si>
  <si>
    <t>Total 01.16</t>
  </si>
  <si>
    <t>01.17</t>
  </si>
  <si>
    <t>ARGÜELLES</t>
  </si>
  <si>
    <t>Total 01.17</t>
  </si>
  <si>
    <t>01.18</t>
  </si>
  <si>
    <t>PRÍNCIPE PÍO</t>
  </si>
  <si>
    <t>Total 01.18</t>
  </si>
  <si>
    <t>01.19</t>
  </si>
  <si>
    <t>PUERTA DEL ÁNGEL</t>
  </si>
  <si>
    <t>Total 01.19</t>
  </si>
  <si>
    <t>01.20</t>
  </si>
  <si>
    <t>ALTO DE EXTREMADURA</t>
  </si>
  <si>
    <t>Total 01.20</t>
  </si>
  <si>
    <t>01.21</t>
  </si>
  <si>
    <t>LUCERO</t>
  </si>
  <si>
    <t>Total 01.21</t>
  </si>
  <si>
    <t>SISTEMA COMPLETO PUERTAS DE ANDÉN ESTACIONES TIPO B</t>
  </si>
  <si>
    <t>02.01</t>
  </si>
  <si>
    <t>LAGUNA</t>
  </si>
  <si>
    <t>I50PSD02</t>
  </si>
  <si>
    <t>Sistema de Puertas de Andén completo estación tipo B.</t>
  </si>
  <si>
    <t>Total 02.01</t>
  </si>
  <si>
    <t>02.02</t>
  </si>
  <si>
    <t>OPORTO</t>
  </si>
  <si>
    <t>Total 02.02</t>
  </si>
  <si>
    <t>02.03</t>
  </si>
  <si>
    <t>PLAZA ELÍPTICA</t>
  </si>
  <si>
    <t>Total 02.03</t>
  </si>
  <si>
    <t>02.04</t>
  </si>
  <si>
    <t>PACÍFICO</t>
  </si>
  <si>
    <t>Total 02.04</t>
  </si>
  <si>
    <t>02.05</t>
  </si>
  <si>
    <t>SÁINZ DE BARANDA</t>
  </si>
  <si>
    <t>Total 02.05</t>
  </si>
  <si>
    <t>02.06</t>
  </si>
  <si>
    <t>MANUEL BECERRA</t>
  </si>
  <si>
    <t>Total 02.06</t>
  </si>
  <si>
    <t>02.07</t>
  </si>
  <si>
    <t>AVENIDA DE AMÉRICA</t>
  </si>
  <si>
    <t>Total 02.07</t>
  </si>
  <si>
    <t>INSTALACIÓN ELÉCTRICA DEL SISTEMA DE PUERTAS DE ANDÉN</t>
  </si>
  <si>
    <t>03.01</t>
  </si>
  <si>
    <t>CUARTOS DE BAJA TENSIÓN</t>
  </si>
  <si>
    <t>I31BBB00400L6PANE</t>
  </si>
  <si>
    <t>Modificaciones CGBT existente</t>
  </si>
  <si>
    <t>I31AWR002NE</t>
  </si>
  <si>
    <t>Rótulos serigrafiados y esquema sinóptico en BT</t>
  </si>
  <si>
    <t>I31DBX0030XNE</t>
  </si>
  <si>
    <t>Modificación del programa estándar y puesta en servicio para armario de control B.T.</t>
  </si>
  <si>
    <t>I31DBX001XXNE</t>
  </si>
  <si>
    <t>Adaptación de CGBT y Armario de control BT para integración. Horario nocturno en estación.</t>
  </si>
  <si>
    <t>I31DBX003XNE</t>
  </si>
  <si>
    <t>Integración de modificaciones en CGBT en COMMIT</t>
  </si>
  <si>
    <t>Total 03.01</t>
  </si>
  <si>
    <t>03.02</t>
  </si>
  <si>
    <t>CABLEADO</t>
  </si>
  <si>
    <t>I31CBF006</t>
  </si>
  <si>
    <t>Cableado a cuadro PSD de Cu. de 5 G 16 mm². RZ1-K (AS)-0.6/1 KV.</t>
  </si>
  <si>
    <t>I31CBA007</t>
  </si>
  <si>
    <t>Cableado a cuadro PSD reserva de Cu. de 1 x 25 mm². RZ1 (AS)-0.6/1KV.</t>
  </si>
  <si>
    <t>Total 03.02</t>
  </si>
  <si>
    <t>03.03</t>
  </si>
  <si>
    <t>CANALIZACIONES</t>
  </si>
  <si>
    <t>I31ZKA003NE</t>
  </si>
  <si>
    <t>Bandeja cuadros perforada aislante libre de halógenos 300x60 mm con tapa y p.p. soportes.</t>
  </si>
  <si>
    <t>DIDKTA004X0NE</t>
  </si>
  <si>
    <t>Tubo cuadros rígido M20 libre de halógenos.</t>
  </si>
  <si>
    <t>I310766NE</t>
  </si>
  <si>
    <t>Tubo corrugado doble capa M63 libre de halógenos para pasos de bóveda andenes.</t>
  </si>
  <si>
    <t>Total 03.03</t>
  </si>
  <si>
    <t>03.04</t>
  </si>
  <si>
    <t>VARIOS</t>
  </si>
  <si>
    <t>I31EVX015T</t>
  </si>
  <si>
    <t>Realización de paso de bóveda BT para la instalación de cables eléctricos.</t>
  </si>
  <si>
    <t>I31BJW020PA</t>
  </si>
  <si>
    <t>Toma de datos y estudios de instalación eléctrica.</t>
  </si>
  <si>
    <t>Total 03.04</t>
  </si>
  <si>
    <t>03.05</t>
  </si>
  <si>
    <t>DOCUMENTACIÓN Y LEGALIZACIONES</t>
  </si>
  <si>
    <t>I31VM008</t>
  </si>
  <si>
    <t>Legalización y tramitación para puesta en servicio de modificación de la instalación eléctrica en LPC (&lt;100 kW).</t>
  </si>
  <si>
    <t>I31VXX002</t>
  </si>
  <si>
    <t>Documentación final de la obra de las instalaciones de distribución de energía.</t>
  </si>
  <si>
    <t>Total 03.05</t>
  </si>
  <si>
    <t>PUESTA A TIERRA Y DESCARGADOR DE INTERVALOS DEL SISTEMA DE PUERTAS DE ANDÉN</t>
  </si>
  <si>
    <t>04.01</t>
  </si>
  <si>
    <t>DESCARGADOR DE TENSIÓN, FALLOS A ESTRUCTURAS Y ARRASTRES.</t>
  </si>
  <si>
    <t>04.01.01</t>
  </si>
  <si>
    <t>Suministro e instalación de descargador de intervalos, para vigilancia tensiones Carril/Tierra.</t>
  </si>
  <si>
    <t>04.01.02</t>
  </si>
  <si>
    <t>Ingeniería, pruebas y puesta en servicio del descargador de intervalos.</t>
  </si>
  <si>
    <t>04.01.03</t>
  </si>
  <si>
    <t>Integración del descargador con CTR asociado.</t>
  </si>
  <si>
    <t>Total 04.01</t>
  </si>
  <si>
    <t>04.02</t>
  </si>
  <si>
    <t>CABLEADO DE POTENCIA DESDE DESCARGADOR A PLACA DE NEGATIVOS Y A TIERRA.</t>
  </si>
  <si>
    <t>04.02.01</t>
  </si>
  <si>
    <t>S/i de cable tipo RZ1-K (AS) de (1 x 400 mm² Cu) 1.8/3 kV.</t>
  </si>
  <si>
    <t>Total 04.02</t>
  </si>
  <si>
    <t>04.03</t>
  </si>
  <si>
    <t>COMUNICACIONES.</t>
  </si>
  <si>
    <t>04.03.01</t>
  </si>
  <si>
    <t>S/i de cable de 16 F.O. mixto (8+8).</t>
  </si>
  <si>
    <t>04.03.02</t>
  </si>
  <si>
    <t>Ejecución de paso de bóveda en túnel para F.O.</t>
  </si>
  <si>
    <t>Total 04.03</t>
  </si>
  <si>
    <t>VARIOS, DOCUMENTACIÓN Y SAFETY</t>
  </si>
  <si>
    <t>I50PSD001</t>
  </si>
  <si>
    <t>Pruebas y puesta en servicio de Sistemas PSD, en horario nocturno.</t>
  </si>
  <si>
    <t>I50PSD005</t>
  </si>
  <si>
    <t>Repuestos para Sistemas PSD.</t>
  </si>
  <si>
    <t>I50PSD006</t>
  </si>
  <si>
    <t>d</t>
  </si>
  <si>
    <t>Servicio de Garantía y Mantenimiento.</t>
  </si>
  <si>
    <t>I50PSDX01</t>
  </si>
  <si>
    <t>Elaboración de ISA.</t>
  </si>
  <si>
    <t>I50PSDX07</t>
  </si>
  <si>
    <t>Interfaz entre equipos de Señalización y Sistema de Puertas de Andén.</t>
  </si>
  <si>
    <t>I50PSD003</t>
  </si>
  <si>
    <t>Ingeniería de diseño, documentación y formación profesional para Sistema PSD en Línea 6.</t>
  </si>
  <si>
    <t>I509SDX08</t>
  </si>
  <si>
    <t>Suministro de medios de transporte, instalación y producción del Sistema PSD.</t>
  </si>
  <si>
    <t>I509SDX09</t>
  </si>
  <si>
    <t>Integración con SCADA.</t>
  </si>
  <si>
    <t>I509SDX10</t>
  </si>
  <si>
    <t>Subsistema de Información al Cliente</t>
  </si>
  <si>
    <t>SEGURIDAD Y SALUD</t>
  </si>
  <si>
    <t>SA</t>
  </si>
  <si>
    <t>EQUIPOS DE PROTECCIÓN INDIVIDUAL</t>
  </si>
  <si>
    <t>SAA</t>
  </si>
  <si>
    <t>E.P.I. PARA LA CABEZA</t>
  </si>
  <si>
    <t>SAA030b</t>
  </si>
  <si>
    <t>ud</t>
  </si>
  <si>
    <t>GAFAS PROTECTORAS CONTRA IMPACTOS.</t>
  </si>
  <si>
    <t>SAA050b</t>
  </si>
  <si>
    <t>JUEGO DE TAPONES ANTIRUIDO DE ESPUMA POLIURETANO CON CORDÓN AJUS</t>
  </si>
  <si>
    <t>SAA070</t>
  </si>
  <si>
    <t>MASCARILLA CELULOSA DESECHABLE FPP3</t>
  </si>
  <si>
    <t>SAA071</t>
  </si>
  <si>
    <t>MASCARILLA CELULOSA DESECHABLE</t>
  </si>
  <si>
    <t>SAA080</t>
  </si>
  <si>
    <t>CASCOS PROTECTORES AUDITIVOS</t>
  </si>
  <si>
    <t>SAA010b</t>
  </si>
  <si>
    <t>CASCO DE SEGURIDAD AJUSTABLE RUEDA</t>
  </si>
  <si>
    <t>MN16010126</t>
  </si>
  <si>
    <t>LINTERNA FRONTAL PARA CASCO</t>
  </si>
  <si>
    <t>SAA020b</t>
  </si>
  <si>
    <t>PANTALLA CABEZA SOLDADOR</t>
  </si>
  <si>
    <t>E28RA110</t>
  </si>
  <si>
    <t>FILTRO RECAMBIO MASCARILLA FPP1</t>
  </si>
  <si>
    <t>Total SAA</t>
  </si>
  <si>
    <t>SAB</t>
  </si>
  <si>
    <t>E.P.I. PARA EL CUERPO</t>
  </si>
  <si>
    <t>SAB020f</t>
  </si>
  <si>
    <t>mese</t>
  </si>
  <si>
    <t>COSTO MENSUAL LAVANDERIA INDUSTRIAL</t>
  </si>
  <si>
    <t>01.01.02.02</t>
  </si>
  <si>
    <t>ROPA DE TRABAJO ALTA VISIBILIDAD</t>
  </si>
  <si>
    <t>SAB030c</t>
  </si>
  <si>
    <t>CHALECO DE OBRAS CON BANDAS REFLECTANTES</t>
  </si>
  <si>
    <t>SAB090</t>
  </si>
  <si>
    <t>MANDIL CUERO PARA SOLDADOR</t>
  </si>
  <si>
    <t>E32</t>
  </si>
  <si>
    <t>CINTURON PORTA HERRAMIENTAS</t>
  </si>
  <si>
    <t>Total SAB</t>
  </si>
  <si>
    <t>SAC</t>
  </si>
  <si>
    <t>E.P.I. PARA LAS MANOS</t>
  </si>
  <si>
    <t>SAC010a</t>
  </si>
  <si>
    <t>PAR DE GUANTES MECÁNICOS DE LONA</t>
  </si>
  <si>
    <t>S03IM080</t>
  </si>
  <si>
    <t>PAR GUANTES AISLANTE 10.000 V.</t>
  </si>
  <si>
    <t>SAC010e</t>
  </si>
  <si>
    <t>PAR DE GUANTES DE NEOPRENO</t>
  </si>
  <si>
    <t>SAC010j</t>
  </si>
  <si>
    <t>PAR DE GUANTES DE SOLDADOR</t>
  </si>
  <si>
    <t>mS01A090</t>
  </si>
  <si>
    <t>MUÑEQUERA DE CUERO</t>
  </si>
  <si>
    <t>Total SAC</t>
  </si>
  <si>
    <t>SAD</t>
  </si>
  <si>
    <t>E.P.I. PARA LOS PIES Y PIERNAS</t>
  </si>
  <si>
    <t>SAD010b</t>
  </si>
  <si>
    <t>Par de botas altas de agua (verdes).</t>
  </si>
  <si>
    <t>SAD010G</t>
  </si>
  <si>
    <t>par de botas de seguridad</t>
  </si>
  <si>
    <t>E29</t>
  </si>
  <si>
    <t>Almohadilla de poliuretano</t>
  </si>
  <si>
    <t>mS01A140</t>
  </si>
  <si>
    <t>PAR DE BOTAS AISLANTES</t>
  </si>
  <si>
    <t>Total SAD</t>
  </si>
  <si>
    <t>SAE</t>
  </si>
  <si>
    <t>E.P.I. ANTICAÍDAS</t>
  </si>
  <si>
    <t>SAE010</t>
  </si>
  <si>
    <t>ARNÉS</t>
  </si>
  <si>
    <t>SAE040b</t>
  </si>
  <si>
    <t>Cuerda 12 mm 2,00 m mosquetones + gancho.</t>
  </si>
  <si>
    <t>Total SAE</t>
  </si>
  <si>
    <t>Total SA</t>
  </si>
  <si>
    <t>SB</t>
  </si>
  <si>
    <t>EQUIPOS DE PROTECCIÓN COLECTIVA</t>
  </si>
  <si>
    <t>SBH</t>
  </si>
  <si>
    <t>PROTECCIONES ELÉCTRICAS</t>
  </si>
  <si>
    <t>E28PE130</t>
  </si>
  <si>
    <t>CUADRO SECUNDARIO OBRA Pmax 40 kW portátil</t>
  </si>
  <si>
    <t>Total SBH</t>
  </si>
  <si>
    <t>SBA</t>
  </si>
  <si>
    <t>BARANDILLAS, VALLADOS DE OBRA Y PUERTAS DE ACCESO</t>
  </si>
  <si>
    <t>SBA010f</t>
  </si>
  <si>
    <t>Barandilla de protección protección lateral zanjas.</t>
  </si>
  <si>
    <t>S03CB130</t>
  </si>
  <si>
    <t>VALLA CHAPA METÁLICA GRECADA GALVANIZADA LACADA</t>
  </si>
  <si>
    <t>SBA060a</t>
  </si>
  <si>
    <t>Puerta de acceso peatonal chapa 1,00x2,00 m.</t>
  </si>
  <si>
    <t>SBA060b</t>
  </si>
  <si>
    <t>Puerta de acceso camión chapa 4,00x2,00 m.</t>
  </si>
  <si>
    <t>P27C160</t>
  </si>
  <si>
    <t>Valla de contención de peatones metálica.</t>
  </si>
  <si>
    <t>Total SBA</t>
  </si>
  <si>
    <t>SBG</t>
  </si>
  <si>
    <t>PROTECCIÓN DE ARQUETAS Y POZOS</t>
  </si>
  <si>
    <t>SBG010b</t>
  </si>
  <si>
    <t>Tapa provisional metálica para arqueta 51x51 cm.</t>
  </si>
  <si>
    <t>01.02.03.01</t>
  </si>
  <si>
    <t>PROTECCIÓN RIESGOS FÍSICOS</t>
  </si>
  <si>
    <t>SBH010</t>
  </si>
  <si>
    <t>M3</t>
  </si>
  <si>
    <t>RIEGO DE CAMINOS Y BALASTO</t>
  </si>
  <si>
    <t>Total 01.02.03.01</t>
  </si>
  <si>
    <t>Total SBG</t>
  </si>
  <si>
    <t>Total SB</t>
  </si>
  <si>
    <t>SC</t>
  </si>
  <si>
    <t>INSTALACIONES DE HIGIENE Y BIENESTAR</t>
  </si>
  <si>
    <t>SCA</t>
  </si>
  <si>
    <t>CASETAS</t>
  </si>
  <si>
    <t>SCA010cb</t>
  </si>
  <si>
    <t>mes</t>
  </si>
  <si>
    <t>Ejecución de vestuarios, comedor y espacios de descanso con pane</t>
  </si>
  <si>
    <t>SCA010ab</t>
  </si>
  <si>
    <t>Alquiler de comedor.</t>
  </si>
  <si>
    <t>SCA010bb</t>
  </si>
  <si>
    <t>Alquiler de aseos.</t>
  </si>
  <si>
    <t>01.03.01.04</t>
  </si>
  <si>
    <t>Alquiler de vestuarios.</t>
  </si>
  <si>
    <t>SCA010da</t>
  </si>
  <si>
    <t>Alquiler de WC químico estándar.</t>
  </si>
  <si>
    <t>SCA030b</t>
  </si>
  <si>
    <t>Acometida provisional eléctrica 4x6 mm2.</t>
  </si>
  <si>
    <t>SCA030c</t>
  </si>
  <si>
    <t>Acometida provisional fontanería 25 mm.</t>
  </si>
  <si>
    <t>SCA030d</t>
  </si>
  <si>
    <t>Acometida provisional saneamiento en zanja</t>
  </si>
  <si>
    <t>Total SCA</t>
  </si>
  <si>
    <t>SCB</t>
  </si>
  <si>
    <t>MOBILIARIO CASETAS</t>
  </si>
  <si>
    <t>SCB010</t>
  </si>
  <si>
    <t>HORNO MICROONDAS</t>
  </si>
  <si>
    <t>SCB020</t>
  </si>
  <si>
    <t>TAQUILLA METÁLICA INDIVIDUAL</t>
  </si>
  <si>
    <t>SCB030</t>
  </si>
  <si>
    <t>MESA MELAMINA PARA 10 PERSONAS</t>
  </si>
  <si>
    <t>SCB040</t>
  </si>
  <si>
    <t>BANCO MADERA PARA 5 PERSONAS</t>
  </si>
  <si>
    <t>SCB050</t>
  </si>
  <si>
    <t>DEPÓSITO-CUBO DE BASURAS</t>
  </si>
  <si>
    <t>SCB060b</t>
  </si>
  <si>
    <t>Convector eléctrico mural de 1500 W.</t>
  </si>
  <si>
    <t>SCB090</t>
  </si>
  <si>
    <t>TABLON DE ANUNCIOS</t>
  </si>
  <si>
    <t>SCB100</t>
  </si>
  <si>
    <t>NEVERA ELÉCTRICA</t>
  </si>
  <si>
    <t>Total SCB</t>
  </si>
  <si>
    <t>E30</t>
  </si>
  <si>
    <t>LIMPIEZA Y DESINFECCION</t>
  </si>
  <si>
    <t>E31</t>
  </si>
  <si>
    <t>COSTE MENSUAL DE LIMPIEZA</t>
  </si>
  <si>
    <t>Total E30</t>
  </si>
  <si>
    <t>Total SC</t>
  </si>
  <si>
    <t>SD</t>
  </si>
  <si>
    <t>PROTECCIÓN INCENDIOS</t>
  </si>
  <si>
    <t>SDA</t>
  </si>
  <si>
    <t>EXTINTORES</t>
  </si>
  <si>
    <t>S03CF020</t>
  </si>
  <si>
    <t>EXTINTOR POLVO ABC 6 kg. PR.INC.</t>
  </si>
  <si>
    <t>P31CI030</t>
  </si>
  <si>
    <t>UD</t>
  </si>
  <si>
    <t>EXTINTOR DE CO2 5 Kg</t>
  </si>
  <si>
    <t>Total SDA</t>
  </si>
  <si>
    <t>Total SD</t>
  </si>
  <si>
    <t>SE</t>
  </si>
  <si>
    <t>SEÑALIZACIÓN Y BALIZAMIENTO</t>
  </si>
  <si>
    <t>SEA</t>
  </si>
  <si>
    <t>BALIZAS</t>
  </si>
  <si>
    <t>SEA010</t>
  </si>
  <si>
    <t>CINTA BALIZAMIENTO BICOLOR 8 CM</t>
  </si>
  <si>
    <t>01.05.01.02</t>
  </si>
  <si>
    <t>BARRERA NEW JERSEY</t>
  </si>
  <si>
    <t>S03CB140</t>
  </si>
  <si>
    <t>VALLA MOVIL ENREJADO GALVANIZADO</t>
  </si>
  <si>
    <t>SEA050</t>
  </si>
  <si>
    <t>BALIZA LUMINOSA INTERMITENTE</t>
  </si>
  <si>
    <t>SEA120</t>
  </si>
  <si>
    <t>MALLA POLIETILENO DE SEGURIDAD</t>
  </si>
  <si>
    <t>Total SEA</t>
  </si>
  <si>
    <t>SEB</t>
  </si>
  <si>
    <t>CARTELES DE OBRA</t>
  </si>
  <si>
    <t>SEB01010a</t>
  </si>
  <si>
    <t>220x300 mm obligación/prohibición/advertencia.</t>
  </si>
  <si>
    <t>SEB010b</t>
  </si>
  <si>
    <t>220x300 mm obligación/prohibición/advertencia. PELIGRO CABLE EN</t>
  </si>
  <si>
    <t>Total SEB</t>
  </si>
  <si>
    <t>SEC</t>
  </si>
  <si>
    <t>SEÑALIZACIÓN VERTICAL</t>
  </si>
  <si>
    <t>SEC010aba</t>
  </si>
  <si>
    <t>Señal triangular de 70 cm sobre trípode reflectante.</t>
  </si>
  <si>
    <t>SEC010bab</t>
  </si>
  <si>
    <t>Señal cuadrada de 60 cm con soporte reflectante.</t>
  </si>
  <si>
    <t>SEC010cab</t>
  </si>
  <si>
    <t>Señal circular de 60 cm con soporte reflectante.</t>
  </si>
  <si>
    <t>SEC020</t>
  </si>
  <si>
    <t>PALETA MANUAL 2 CARAS STOP-OBLIGATORIA</t>
  </si>
  <si>
    <t>P27SS010</t>
  </si>
  <si>
    <t>baliza luminosa limite 1 foco halóg. D=200 mm.</t>
  </si>
  <si>
    <t>SEC050</t>
  </si>
  <si>
    <t>PLACA SEÑALIZACIÓN RIESGO</t>
  </si>
  <si>
    <t>SEA040b</t>
  </si>
  <si>
    <t>Cono de balizamiento reflectante de h=50 cm.</t>
  </si>
  <si>
    <t>SEC060</t>
  </si>
  <si>
    <t>h</t>
  </si>
  <si>
    <t>SEÑALISTA DE OBRA</t>
  </si>
  <si>
    <t>Total SEC</t>
  </si>
  <si>
    <t>Total SE</t>
  </si>
  <si>
    <t>SF</t>
  </si>
  <si>
    <t>PRIMEROS AUXILIOS</t>
  </si>
  <si>
    <t>SFA010</t>
  </si>
  <si>
    <t>CAMILLA PORTÁTIL EVACUACIONES</t>
  </si>
  <si>
    <t>01.06.02</t>
  </si>
  <si>
    <t>BOTIQUIN DE URGENCIAS CADA TAJO</t>
  </si>
  <si>
    <t>P31BM110</t>
  </si>
  <si>
    <t>BOTIQUÍN DE URGENCIAS</t>
  </si>
  <si>
    <t>P31BM120</t>
  </si>
  <si>
    <t>REPOSICIÓN DE BOTIQUÍN</t>
  </si>
  <si>
    <t>Total SF</t>
  </si>
  <si>
    <t>SBF</t>
  </si>
  <si>
    <t>CONTROL DE CALIDAD DEL AIRE DEL TÚNEL</t>
  </si>
  <si>
    <t>01.01.02.03</t>
  </si>
  <si>
    <t>DETECTOR DE GASES AUTOMÁTICO INDIVIDUAL</t>
  </si>
  <si>
    <t>01.07.01</t>
  </si>
  <si>
    <t>CENTRALITA CONTROL DETECTORES GASES</t>
  </si>
  <si>
    <t>01.07.02</t>
  </si>
  <si>
    <t>MONITOR DE GAS DE ÁREA LOCAL</t>
  </si>
  <si>
    <t>01.07.03</t>
  </si>
  <si>
    <t>PROTECTOR DE HIERRO W03-3042-000 METAL</t>
  </si>
  <si>
    <t>01.07.04</t>
  </si>
  <si>
    <t>año</t>
  </si>
  <si>
    <t>LICENCIA SOFTWARE MONITOREO DATOS A TIEMPO REAL</t>
  </si>
  <si>
    <t>Total SBF</t>
  </si>
  <si>
    <t>SH</t>
  </si>
  <si>
    <t>MANO DE OBRA SEGURIDAD</t>
  </si>
  <si>
    <t>SGA010</t>
  </si>
  <si>
    <t>COSTE MENSUAL DE COMITÉ DE SEGURIDAD</t>
  </si>
  <si>
    <t>PN001</t>
  </si>
  <si>
    <t>Total SGA010</t>
  </si>
  <si>
    <t>SGA020</t>
  </si>
  <si>
    <t>COSTE MENSUAL DE CONSERVACIÓN</t>
  </si>
  <si>
    <t>01.08.02.01</t>
  </si>
  <si>
    <t>BRIGADA DE SEGURIDAD</t>
  </si>
  <si>
    <t>PN002</t>
  </si>
  <si>
    <t>Total SGA020</t>
  </si>
  <si>
    <t>Total SH</t>
  </si>
  <si>
    <t>Total PREEJEMAT</t>
  </si>
  <si>
    <t>SUMINISTRO, INSTALACIÓN Y PUESTA EN SERVICIO DE PUERTAS DE ANDÉN EN LA LÍNEA 6 DE METRO DE MADRID</t>
  </si>
  <si>
    <t>Unidad de medida</t>
  </si>
  <si>
    <t>Medición</t>
  </si>
  <si>
    <t>Precio</t>
  </si>
  <si>
    <t>Importe</t>
  </si>
  <si>
    <t>Medición
Certificada</t>
  </si>
  <si>
    <t>Precio
Certificado</t>
  </si>
  <si>
    <t>Importe
Certificado</t>
  </si>
  <si>
    <t>Capítulo 1</t>
  </si>
  <si>
    <t>Total Capítulo 1</t>
  </si>
  <si>
    <t>Capítulo 2</t>
  </si>
  <si>
    <t>Total Capítulo 2</t>
  </si>
  <si>
    <t>Capítulo 3</t>
  </si>
  <si>
    <t>Total Capítulo 3</t>
  </si>
  <si>
    <t>Capítulo 4</t>
  </si>
  <si>
    <t>Total Capítulo 4</t>
  </si>
  <si>
    <t>Capítulo 5</t>
  </si>
  <si>
    <t>Total Capítulo 5</t>
  </si>
  <si>
    <t>Capítulo 6</t>
  </si>
  <si>
    <t>Total Capítulo 6</t>
  </si>
  <si>
    <t>TOTAL COSTES DIRECTOS</t>
  </si>
  <si>
    <t>TOTAL COSTES INDIRECTOS (5%)</t>
  </si>
  <si>
    <t>TOTAL PRESUPUESTO EJECUCIÓN MATERIAL</t>
  </si>
  <si>
    <t>GASTOS GENERALES DE EMPRESA (13%)</t>
  </si>
  <si>
    <t>BENEFICIO INDUSTRIAL (6%)</t>
  </si>
  <si>
    <t>Oferta</t>
  </si>
  <si>
    <t>IVA (21%)</t>
  </si>
  <si>
    <t>TOTAL OFERTA EJECUCIÓN CONTRATA</t>
  </si>
  <si>
    <t>TOTAL OFERTA EJECUCIÓN CONTRATA + IVA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</si>
</sst>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2" x14ac:knownFonts="1">
    <font>
      <sz val="11"/>
      <color theme="1"/>
      <name val="Aptos Narrow"/>
      <family val="2"/>
      <scheme val="minor"/>
    </font>
    <font>
      <b/>
      <sz val="10"/>
      <color theme="1"/>
      <name val="Aptos Narrow"/>
      <family val="2"/>
      <scheme val="minor"/>
    </font>
    <font>
      <b/>
      <sz val="14"/>
      <color theme="1"/>
      <name val="Aptos Narrow"/>
      <family val="2"/>
      <scheme val="minor"/>
    </font>
    <font>
      <b/>
      <i/>
      <sz val="10"/>
      <color theme="1"/>
      <name val="Aptos Narrow"/>
      <family val="2"/>
      <scheme val="minor"/>
    </font>
    <font>
      <b/>
      <sz val="8"/>
      <color theme="1"/>
      <name val="Aptos Narrow"/>
      <family val="2"/>
      <scheme val="minor"/>
    </font>
    <font>
      <b/>
      <sz val="8"/>
      <color rgb="FFFF40FF"/>
      <name val="Aptos Narrow"/>
      <family val="2"/>
      <scheme val="minor"/>
    </font>
    <font>
      <sz val="8"/>
      <color theme="1"/>
      <name val="Aptos Narrow"/>
      <family val="2"/>
      <scheme val="minor"/>
    </font>
    <font>
      <sz val="8"/>
      <color rgb="FFFF40FF"/>
      <name val="Aptos Narrow"/>
      <family val="2"/>
      <scheme val="minor"/>
    </font>
    <font>
      <b/>
      <i/>
      <sz val="9"/>
      <name val="Aptos Narrow"/>
      <family val="2"/>
      <scheme val="minor"/>
    </font>
    <font>
      <b/>
      <sz val="9"/>
      <name val="Aptos Narrow"/>
      <family val="2"/>
      <scheme val="minor"/>
    </font>
    <font>
      <sz val="9"/>
      <name val="Aptos Narrow"/>
      <family val="2"/>
      <scheme val="minor"/>
    </font>
    <font>
      <sz val="9"/>
      <color theme="1"/>
      <name val="Aptos Narrow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B4CBE0"/>
        <bgColor indexed="64"/>
      </patternFill>
    </fill>
    <fill>
      <patternFill patternType="solid">
        <fgColor rgb="FFC2D5E7"/>
        <bgColor indexed="64"/>
      </patternFill>
    </fill>
    <fill>
      <patternFill patternType="solid">
        <fgColor rgb="FFF0F0F0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D1E1ED"/>
        <bgColor indexed="64"/>
      </patternFill>
    </fill>
    <fill>
      <patternFill patternType="solid">
        <fgColor rgb="FFE2E9F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3" tint="0.89999084444715716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thin">
        <color auto="1"/>
      </bottom>
      <diagonal/>
    </border>
    <border>
      <left style="double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double">
        <color auto="1"/>
      </right>
      <top style="thin">
        <color auto="1"/>
      </top>
      <bottom style="double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4" fontId="6" fillId="0" borderId="0" xfId="0" applyNumberFormat="1" applyFont="1" applyAlignment="1" applyProtection="1">
      <alignment vertical="top"/>
      <protection locked="0"/>
    </xf>
    <xf numFmtId="3" fontId="9" fillId="11" borderId="4" xfId="0" applyNumberFormat="1" applyFont="1" applyFill="1" applyBorder="1" applyAlignment="1">
      <alignment horizontal="left" vertical="center" wrapText="1"/>
    </xf>
    <xf numFmtId="164" fontId="9" fillId="11" borderId="4" xfId="0" applyNumberFormat="1" applyFont="1" applyFill="1" applyBorder="1" applyAlignment="1">
      <alignment horizontal="right" wrapText="1"/>
    </xf>
    <xf numFmtId="3" fontId="10" fillId="11" borderId="4" xfId="0" applyNumberFormat="1" applyFont="1" applyFill="1" applyBorder="1" applyAlignment="1">
      <alignment horizontal="left" vertical="center" wrapText="1"/>
    </xf>
    <xf numFmtId="164" fontId="10" fillId="11" borderId="4" xfId="0" applyNumberFormat="1" applyFont="1" applyFill="1" applyBorder="1" applyAlignment="1">
      <alignment horizontal="right" wrapText="1"/>
    </xf>
    <xf numFmtId="3" fontId="9" fillId="11" borderId="5" xfId="0" applyNumberFormat="1" applyFont="1" applyFill="1" applyBorder="1" applyAlignment="1">
      <alignment horizontal="left" vertical="center" wrapText="1"/>
    </xf>
    <xf numFmtId="164" fontId="9" fillId="11" borderId="5" xfId="0" applyNumberFormat="1" applyFont="1" applyFill="1" applyBorder="1" applyAlignment="1">
      <alignment horizontal="right" wrapText="1"/>
    </xf>
    <xf numFmtId="0" fontId="6" fillId="5" borderId="0" xfId="0" applyFont="1" applyFill="1" applyAlignment="1">
      <alignment vertical="top"/>
    </xf>
    <xf numFmtId="0" fontId="6" fillId="5" borderId="0" xfId="0" applyFont="1" applyFill="1" applyAlignment="1">
      <alignment vertical="top" wrapText="1"/>
    </xf>
    <xf numFmtId="0" fontId="6" fillId="0" borderId="0" xfId="0" applyFont="1" applyAlignment="1">
      <alignment vertical="top"/>
    </xf>
    <xf numFmtId="49" fontId="4" fillId="0" borderId="0" xfId="0" applyNumberFormat="1" applyFont="1" applyAlignment="1">
      <alignment vertical="top" wrapText="1"/>
    </xf>
    <xf numFmtId="4" fontId="6" fillId="0" borderId="0" xfId="0" applyNumberFormat="1" applyFont="1" applyAlignment="1">
      <alignment vertical="top"/>
    </xf>
    <xf numFmtId="4" fontId="5" fillId="0" borderId="0" xfId="0" applyNumberFormat="1" applyFont="1" applyAlignment="1">
      <alignment vertical="top"/>
    </xf>
    <xf numFmtId="3" fontId="6" fillId="0" borderId="0" xfId="0" applyNumberFormat="1" applyFont="1" applyAlignment="1">
      <alignment vertical="top"/>
    </xf>
    <xf numFmtId="3" fontId="9" fillId="11" borderId="3" xfId="0" applyNumberFormat="1" applyFont="1" applyFill="1" applyBorder="1" applyAlignment="1">
      <alignment horizontal="left" vertical="center" wrapText="1"/>
    </xf>
    <xf numFmtId="164" fontId="9" fillId="11" borderId="3" xfId="0" applyNumberFormat="1" applyFont="1" applyFill="1" applyBorder="1" applyAlignment="1">
      <alignment horizontal="right" wrapText="1"/>
    </xf>
    <xf numFmtId="4" fontId="7" fillId="0" borderId="0" xfId="0" applyNumberFormat="1" applyFont="1" applyAlignment="1">
      <alignment vertical="top"/>
    </xf>
    <xf numFmtId="49" fontId="6" fillId="4" borderId="0" xfId="0" applyNumberFormat="1" applyFont="1" applyFill="1" applyAlignment="1">
      <alignment vertical="top"/>
    </xf>
    <xf numFmtId="49" fontId="6" fillId="0" borderId="0" xfId="0" applyNumberFormat="1" applyFont="1" applyAlignment="1">
      <alignment vertical="top"/>
    </xf>
    <xf numFmtId="49" fontId="6" fillId="0" borderId="0" xfId="0" applyNumberFormat="1" applyFont="1" applyAlignment="1">
      <alignment vertical="top" wrapText="1"/>
    </xf>
    <xf numFmtId="49" fontId="4" fillId="6" borderId="0" xfId="0" applyNumberFormat="1" applyFont="1" applyFill="1" applyAlignment="1">
      <alignment vertical="top"/>
    </xf>
    <xf numFmtId="49" fontId="4" fillId="6" borderId="0" xfId="0" applyNumberFormat="1" applyFont="1" applyFill="1" applyAlignment="1">
      <alignment vertical="top" wrapText="1"/>
    </xf>
    <xf numFmtId="4" fontId="5" fillId="6" borderId="0" xfId="0" applyNumberFormat="1" applyFont="1" applyFill="1" applyAlignment="1">
      <alignment vertical="top"/>
    </xf>
    <xf numFmtId="49" fontId="4" fillId="3" borderId="0" xfId="0" applyNumberFormat="1" applyFont="1" applyFill="1" applyAlignment="1">
      <alignment vertical="top"/>
    </xf>
    <xf numFmtId="49" fontId="4" fillId="3" borderId="0" xfId="0" applyNumberFormat="1" applyFont="1" applyFill="1" applyAlignment="1">
      <alignment vertical="top" wrapText="1"/>
    </xf>
    <xf numFmtId="4" fontId="5" fillId="3" borderId="0" xfId="0" applyNumberFormat="1" applyFont="1" applyFill="1" applyAlignment="1">
      <alignment vertical="top"/>
    </xf>
    <xf numFmtId="49" fontId="4" fillId="7" borderId="0" xfId="0" applyNumberFormat="1" applyFont="1" applyFill="1" applyAlignment="1">
      <alignment vertical="top"/>
    </xf>
    <xf numFmtId="49" fontId="4" fillId="7" borderId="0" xfId="0" applyNumberFormat="1" applyFont="1" applyFill="1" applyAlignment="1">
      <alignment vertical="top" wrapText="1"/>
    </xf>
    <xf numFmtId="4" fontId="5" fillId="7" borderId="0" xfId="0" applyNumberFormat="1" applyFont="1" applyFill="1" applyAlignment="1">
      <alignment vertical="top"/>
    </xf>
    <xf numFmtId="49" fontId="4" fillId="2" borderId="0" xfId="0" applyNumberFormat="1" applyFont="1" applyFill="1" applyAlignment="1">
      <alignment vertical="top"/>
    </xf>
    <xf numFmtId="49" fontId="4" fillId="2" borderId="0" xfId="0" applyNumberFormat="1" applyFont="1" applyFill="1" applyAlignment="1">
      <alignment vertical="top" wrapText="1"/>
    </xf>
    <xf numFmtId="3" fontId="5" fillId="2" borderId="0" xfId="0" applyNumberFormat="1" applyFont="1" applyFill="1" applyAlignment="1">
      <alignment vertical="top"/>
    </xf>
    <xf numFmtId="4" fontId="5" fillId="2" borderId="0" xfId="0" applyNumberFormat="1" applyFont="1" applyFill="1" applyAlignment="1">
      <alignment vertical="top"/>
    </xf>
    <xf numFmtId="0" fontId="3" fillId="10" borderId="1" xfId="0" applyFont="1" applyFill="1" applyBorder="1" applyAlignment="1">
      <alignment horizontal="center" vertical="center"/>
    </xf>
    <xf numFmtId="0" fontId="8" fillId="10" borderId="1" xfId="0" applyFont="1" applyFill="1" applyBorder="1" applyAlignment="1">
      <alignment horizontal="center" vertical="center" textRotation="90" wrapText="1"/>
    </xf>
    <xf numFmtId="0" fontId="3" fillId="10" borderId="1" xfId="0" applyFont="1" applyFill="1" applyBorder="1" applyAlignment="1">
      <alignment horizontal="center" vertical="center" wrapText="1"/>
    </xf>
    <xf numFmtId="10" fontId="11" fillId="0" borderId="6" xfId="0" applyNumberFormat="1" applyFont="1" applyBorder="1" applyProtection="1">
      <protection locked="0"/>
    </xf>
    <xf numFmtId="0" fontId="1" fillId="0" borderId="2" xfId="0" applyFont="1" applyBorder="1" applyAlignment="1">
      <alignment horizontal="left" vertical="top"/>
    </xf>
    <xf numFmtId="0" fontId="2" fillId="9" borderId="6" xfId="0" applyFont="1" applyFill="1" applyBorder="1" applyAlignment="1">
      <alignment horizontal="center" vertical="top"/>
    </xf>
    <xf numFmtId="0" fontId="2" fillId="9" borderId="7" xfId="0" applyFont="1" applyFill="1" applyBorder="1" applyAlignment="1">
      <alignment horizontal="center" vertical="top"/>
    </xf>
    <xf numFmtId="0" fontId="2" fillId="9" borderId="8" xfId="0" applyFont="1" applyFill="1" applyBorder="1" applyAlignment="1">
      <alignment horizontal="center" vertical="top"/>
    </xf>
    <xf numFmtId="0" fontId="2" fillId="8" borderId="6" xfId="0" applyFont="1" applyFill="1" applyBorder="1" applyAlignment="1">
      <alignment horizontal="left" vertical="top"/>
    </xf>
    <xf numFmtId="0" fontId="2" fillId="8" borderId="7" xfId="0" applyFont="1" applyFill="1" applyBorder="1" applyAlignment="1">
      <alignment horizontal="left" vertical="top"/>
    </xf>
    <xf numFmtId="0" fontId="2" fillId="8" borderId="8" xfId="0" applyFont="1" applyFill="1" applyBorder="1" applyAlignment="1">
      <alignment horizontal="left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63EB10-6824-4393-AECC-299A837A7AD7}">
  <dimension ref="A1:I382"/>
  <sheetViews>
    <sheetView showGridLines="0" tabSelected="1" topLeftCell="A368" zoomScaleNormal="100" workbookViewId="0">
      <selection activeCell="K6" sqref="K6"/>
    </sheetView>
  </sheetViews>
  <sheetFormatPr baseColWidth="10" defaultRowHeight="14.4" x14ac:dyDescent="0.3"/>
  <cols>
    <col min="1" max="1" width="12.5546875" customWidth="1"/>
    <col min="2" max="2" width="10.44140625" customWidth="1"/>
    <col min="3" max="3" width="41.5546875" customWidth="1"/>
    <col min="4" max="4" width="17.77734375" customWidth="1"/>
    <col min="5" max="5" width="18.5546875" customWidth="1"/>
    <col min="6" max="6" width="24.109375" customWidth="1"/>
    <col min="7" max="7" width="16.109375" customWidth="1"/>
    <col min="8" max="8" width="20.33203125" customWidth="1"/>
    <col min="9" max="9" width="25.77734375" customWidth="1"/>
  </cols>
  <sheetData>
    <row r="1" spans="1:9" x14ac:dyDescent="0.3">
      <c r="A1" s="38" t="s">
        <v>427</v>
      </c>
      <c r="B1" s="38"/>
      <c r="C1" s="38"/>
      <c r="D1" s="38"/>
      <c r="E1" s="38"/>
      <c r="F1" s="38"/>
      <c r="G1" s="38"/>
      <c r="H1" s="38"/>
    </row>
    <row r="2" spans="1:9" ht="18" x14ac:dyDescent="0.3">
      <c r="A2" s="42" t="s">
        <v>0</v>
      </c>
      <c r="B2" s="43"/>
      <c r="C2" s="43"/>
      <c r="D2" s="43"/>
      <c r="E2" s="43"/>
      <c r="F2" s="44"/>
      <c r="G2" s="39" t="s">
        <v>452</v>
      </c>
      <c r="H2" s="40"/>
      <c r="I2" s="41"/>
    </row>
    <row r="3" spans="1:9" ht="45.6" x14ac:dyDescent="0.3">
      <c r="A3" s="34" t="s">
        <v>1</v>
      </c>
      <c r="B3" s="35" t="s">
        <v>428</v>
      </c>
      <c r="C3" s="34" t="s">
        <v>2</v>
      </c>
      <c r="D3" s="34" t="s">
        <v>429</v>
      </c>
      <c r="E3" s="34" t="s">
        <v>430</v>
      </c>
      <c r="F3" s="34" t="s">
        <v>431</v>
      </c>
      <c r="G3" s="36" t="s">
        <v>432</v>
      </c>
      <c r="H3" s="36" t="s">
        <v>433</v>
      </c>
      <c r="I3" s="36" t="s">
        <v>434</v>
      </c>
    </row>
    <row r="4" spans="1:9" x14ac:dyDescent="0.3">
      <c r="A4" s="30" t="s">
        <v>435</v>
      </c>
      <c r="B4" s="30" t="s">
        <v>3</v>
      </c>
      <c r="C4" s="31" t="s">
        <v>4</v>
      </c>
      <c r="D4" s="32">
        <f>D110</f>
        <v>1</v>
      </c>
      <c r="E4" s="33">
        <f>E110</f>
        <v>42162499.43</v>
      </c>
      <c r="F4" s="33">
        <f>F110</f>
        <v>42162499.43</v>
      </c>
      <c r="G4" s="32">
        <f>G110</f>
        <v>1</v>
      </c>
      <c r="H4" s="33">
        <f t="shared" ref="H4:I4" si="0">H110</f>
        <v>0</v>
      </c>
      <c r="I4" s="33">
        <f t="shared" si="0"/>
        <v>0</v>
      </c>
    </row>
    <row r="5" spans="1:9" x14ac:dyDescent="0.3">
      <c r="A5" s="24" t="s">
        <v>5</v>
      </c>
      <c r="B5" s="24" t="s">
        <v>3</v>
      </c>
      <c r="C5" s="25" t="s">
        <v>6</v>
      </c>
      <c r="D5" s="26">
        <f>D8</f>
        <v>1</v>
      </c>
      <c r="E5" s="26">
        <f>E8</f>
        <v>2003611.33</v>
      </c>
      <c r="F5" s="26">
        <f>F8</f>
        <v>2003611.33</v>
      </c>
      <c r="G5" s="26">
        <f>G8</f>
        <v>1</v>
      </c>
      <c r="H5" s="26">
        <f t="shared" ref="H5:I5" si="1">H8</f>
        <v>0</v>
      </c>
      <c r="I5" s="26">
        <f t="shared" si="1"/>
        <v>0</v>
      </c>
    </row>
    <row r="6" spans="1:9" x14ac:dyDescent="0.3">
      <c r="A6" s="18" t="s">
        <v>7</v>
      </c>
      <c r="B6" s="19" t="s">
        <v>8</v>
      </c>
      <c r="C6" s="20" t="s">
        <v>9</v>
      </c>
      <c r="D6" s="12">
        <v>230</v>
      </c>
      <c r="E6" s="12">
        <v>8666.15</v>
      </c>
      <c r="F6" s="17">
        <f>ROUND(D6*E6,2)</f>
        <v>1993214.5</v>
      </c>
      <c r="G6" s="12">
        <v>230</v>
      </c>
      <c r="H6" s="1">
        <v>0</v>
      </c>
      <c r="I6" s="17">
        <f t="shared" ref="I6" si="2">ROUND(G6*H6,2)</f>
        <v>0</v>
      </c>
    </row>
    <row r="7" spans="1:9" x14ac:dyDescent="0.3">
      <c r="A7" s="18" t="s">
        <v>10</v>
      </c>
      <c r="B7" s="19" t="s">
        <v>11</v>
      </c>
      <c r="C7" s="20" t="s">
        <v>12</v>
      </c>
      <c r="D7" s="12">
        <v>1</v>
      </c>
      <c r="E7" s="12">
        <v>10396.83</v>
      </c>
      <c r="F7" s="17">
        <f>ROUND(D7*E7,2)</f>
        <v>10396.83</v>
      </c>
      <c r="G7" s="12">
        <v>1</v>
      </c>
      <c r="H7" s="1">
        <v>0</v>
      </c>
      <c r="I7" s="17">
        <f>ROUND(G7*H7,2)</f>
        <v>0</v>
      </c>
    </row>
    <row r="8" spans="1:9" x14ac:dyDescent="0.3">
      <c r="A8" s="10"/>
      <c r="B8" s="10"/>
      <c r="C8" s="11" t="s">
        <v>13</v>
      </c>
      <c r="D8" s="12">
        <v>1</v>
      </c>
      <c r="E8" s="13">
        <f>SUM(F6:F7)</f>
        <v>2003611.33</v>
      </c>
      <c r="F8" s="13">
        <f>ROUND(D8*E8,2)</f>
        <v>2003611.33</v>
      </c>
      <c r="G8" s="12">
        <v>1</v>
      </c>
      <c r="H8" s="13">
        <f>SUM(I6:I7)</f>
        <v>0</v>
      </c>
      <c r="I8" s="13">
        <f>ROUND(G8*H8,2)</f>
        <v>0</v>
      </c>
    </row>
    <row r="9" spans="1:9" ht="1.95" customHeight="1" x14ac:dyDescent="0.3">
      <c r="A9" s="8"/>
      <c r="B9" s="8"/>
      <c r="C9" s="9"/>
      <c r="D9" s="8"/>
      <c r="E9" s="8"/>
      <c r="F9" s="8"/>
      <c r="G9" s="8"/>
      <c r="H9" s="8"/>
      <c r="I9" s="8"/>
    </row>
    <row r="10" spans="1:9" x14ac:dyDescent="0.3">
      <c r="A10" s="24" t="s">
        <v>14</v>
      </c>
      <c r="B10" s="24" t="s">
        <v>3</v>
      </c>
      <c r="C10" s="25" t="s">
        <v>15</v>
      </c>
      <c r="D10" s="26">
        <f t="shared" ref="D10:I10" si="3">D13</f>
        <v>1</v>
      </c>
      <c r="E10" s="26">
        <f t="shared" si="3"/>
        <v>2003611.33</v>
      </c>
      <c r="F10" s="26">
        <f t="shared" si="3"/>
        <v>2003611.33</v>
      </c>
      <c r="G10" s="26">
        <f t="shared" ref="G10" si="4">G13</f>
        <v>1</v>
      </c>
      <c r="H10" s="26">
        <f t="shared" si="3"/>
        <v>0</v>
      </c>
      <c r="I10" s="26">
        <f t="shared" si="3"/>
        <v>0</v>
      </c>
    </row>
    <row r="11" spans="1:9" x14ac:dyDescent="0.3">
      <c r="A11" s="18" t="s">
        <v>7</v>
      </c>
      <c r="B11" s="19" t="s">
        <v>8</v>
      </c>
      <c r="C11" s="20" t="s">
        <v>9</v>
      </c>
      <c r="D11" s="12">
        <v>230</v>
      </c>
      <c r="E11" s="12">
        <v>8666.15</v>
      </c>
      <c r="F11" s="17">
        <f>ROUND(D11*E11,2)</f>
        <v>1993214.5</v>
      </c>
      <c r="G11" s="12">
        <v>230</v>
      </c>
      <c r="H11" s="1">
        <v>0</v>
      </c>
      <c r="I11" s="17">
        <f>ROUND(G11*H11,2)</f>
        <v>0</v>
      </c>
    </row>
    <row r="12" spans="1:9" x14ac:dyDescent="0.3">
      <c r="A12" s="18" t="s">
        <v>10</v>
      </c>
      <c r="B12" s="19" t="s">
        <v>11</v>
      </c>
      <c r="C12" s="20" t="s">
        <v>12</v>
      </c>
      <c r="D12" s="12">
        <v>1</v>
      </c>
      <c r="E12" s="12">
        <v>10396.83</v>
      </c>
      <c r="F12" s="17">
        <f>ROUND(D12*E12,2)</f>
        <v>10396.83</v>
      </c>
      <c r="G12" s="12">
        <v>1</v>
      </c>
      <c r="H12" s="1">
        <v>0</v>
      </c>
      <c r="I12" s="17">
        <f>ROUND(G12*H12,2)</f>
        <v>0</v>
      </c>
    </row>
    <row r="13" spans="1:9" x14ac:dyDescent="0.3">
      <c r="A13" s="10"/>
      <c r="B13" s="10"/>
      <c r="C13" s="11" t="s">
        <v>16</v>
      </c>
      <c r="D13" s="12">
        <v>1</v>
      </c>
      <c r="E13" s="13">
        <f>SUM(F11:F12)</f>
        <v>2003611.33</v>
      </c>
      <c r="F13" s="13">
        <f>ROUND(D13*E13,2)</f>
        <v>2003611.33</v>
      </c>
      <c r="G13" s="12">
        <v>1</v>
      </c>
      <c r="H13" s="13">
        <f>SUM(I11:I12)</f>
        <v>0</v>
      </c>
      <c r="I13" s="13">
        <f>ROUND(G13*H13,2)</f>
        <v>0</v>
      </c>
    </row>
    <row r="14" spans="1:9" ht="1.95" customHeight="1" x14ac:dyDescent="0.3">
      <c r="A14" s="8"/>
      <c r="B14" s="8"/>
      <c r="C14" s="9"/>
      <c r="D14" s="8"/>
      <c r="E14" s="8"/>
      <c r="F14" s="8"/>
      <c r="G14" s="8"/>
      <c r="H14" s="8"/>
      <c r="I14" s="8"/>
    </row>
    <row r="15" spans="1:9" x14ac:dyDescent="0.3">
      <c r="A15" s="24" t="s">
        <v>17</v>
      </c>
      <c r="B15" s="24" t="s">
        <v>3</v>
      </c>
      <c r="C15" s="25" t="s">
        <v>18</v>
      </c>
      <c r="D15" s="26">
        <f t="shared" ref="D15:I15" si="5">D18</f>
        <v>1</v>
      </c>
      <c r="E15" s="26">
        <f t="shared" si="5"/>
        <v>2003611.33</v>
      </c>
      <c r="F15" s="26">
        <f t="shared" si="5"/>
        <v>2003611.33</v>
      </c>
      <c r="G15" s="26">
        <f t="shared" ref="G15" si="6">G18</f>
        <v>1</v>
      </c>
      <c r="H15" s="26">
        <f t="shared" si="5"/>
        <v>0</v>
      </c>
      <c r="I15" s="26">
        <f t="shared" si="5"/>
        <v>0</v>
      </c>
    </row>
    <row r="16" spans="1:9" x14ac:dyDescent="0.3">
      <c r="A16" s="18" t="s">
        <v>7</v>
      </c>
      <c r="B16" s="19" t="s">
        <v>8</v>
      </c>
      <c r="C16" s="20" t="s">
        <v>9</v>
      </c>
      <c r="D16" s="12">
        <v>230</v>
      </c>
      <c r="E16" s="12">
        <v>8666.15</v>
      </c>
      <c r="F16" s="17">
        <f>ROUND(D16*E16,2)</f>
        <v>1993214.5</v>
      </c>
      <c r="G16" s="12">
        <v>230</v>
      </c>
      <c r="H16" s="1">
        <v>0</v>
      </c>
      <c r="I16" s="17">
        <f>ROUND(G16*H16,2)</f>
        <v>0</v>
      </c>
    </row>
    <row r="17" spans="1:9" x14ac:dyDescent="0.3">
      <c r="A17" s="18" t="s">
        <v>10</v>
      </c>
      <c r="B17" s="19" t="s">
        <v>11</v>
      </c>
      <c r="C17" s="20" t="s">
        <v>12</v>
      </c>
      <c r="D17" s="12">
        <v>1</v>
      </c>
      <c r="E17" s="12">
        <v>10396.83</v>
      </c>
      <c r="F17" s="17">
        <f>ROUND(D17*E17,2)</f>
        <v>10396.83</v>
      </c>
      <c r="G17" s="12">
        <v>1</v>
      </c>
      <c r="H17" s="1">
        <v>0</v>
      </c>
      <c r="I17" s="17">
        <f>ROUND(G17*H17,2)</f>
        <v>0</v>
      </c>
    </row>
    <row r="18" spans="1:9" x14ac:dyDescent="0.3">
      <c r="A18" s="10"/>
      <c r="B18" s="10"/>
      <c r="C18" s="11" t="s">
        <v>19</v>
      </c>
      <c r="D18" s="12">
        <v>1</v>
      </c>
      <c r="E18" s="13">
        <f>SUM(F16:F17)</f>
        <v>2003611.33</v>
      </c>
      <c r="F18" s="13">
        <f>ROUND(D18*E18,2)</f>
        <v>2003611.33</v>
      </c>
      <c r="G18" s="12">
        <v>1</v>
      </c>
      <c r="H18" s="13">
        <f>SUM(I16:I17)</f>
        <v>0</v>
      </c>
      <c r="I18" s="13">
        <f>ROUND(G18*H18,2)</f>
        <v>0</v>
      </c>
    </row>
    <row r="19" spans="1:9" ht="1.95" customHeight="1" x14ac:dyDescent="0.3">
      <c r="A19" s="8"/>
      <c r="B19" s="8"/>
      <c r="C19" s="9"/>
      <c r="D19" s="8"/>
      <c r="E19" s="8"/>
      <c r="F19" s="8"/>
      <c r="G19" s="8"/>
      <c r="H19" s="8"/>
      <c r="I19" s="8"/>
    </row>
    <row r="20" spans="1:9" x14ac:dyDescent="0.3">
      <c r="A20" s="24" t="s">
        <v>20</v>
      </c>
      <c r="B20" s="24" t="s">
        <v>3</v>
      </c>
      <c r="C20" s="25" t="s">
        <v>21</v>
      </c>
      <c r="D20" s="26">
        <f t="shared" ref="D20:I20" si="7">D23</f>
        <v>1</v>
      </c>
      <c r="E20" s="26">
        <f t="shared" si="7"/>
        <v>2003611.33</v>
      </c>
      <c r="F20" s="26">
        <f t="shared" si="7"/>
        <v>2003611.33</v>
      </c>
      <c r="G20" s="26">
        <f t="shared" ref="G20" si="8">G23</f>
        <v>1</v>
      </c>
      <c r="H20" s="26">
        <f t="shared" si="7"/>
        <v>0</v>
      </c>
      <c r="I20" s="26">
        <f t="shared" si="7"/>
        <v>0</v>
      </c>
    </row>
    <row r="21" spans="1:9" x14ac:dyDescent="0.3">
      <c r="A21" s="18" t="s">
        <v>7</v>
      </c>
      <c r="B21" s="19" t="s">
        <v>8</v>
      </c>
      <c r="C21" s="20" t="s">
        <v>9</v>
      </c>
      <c r="D21" s="12">
        <v>230</v>
      </c>
      <c r="E21" s="12">
        <v>8666.15</v>
      </c>
      <c r="F21" s="17">
        <f>ROUND(D21*E21,2)</f>
        <v>1993214.5</v>
      </c>
      <c r="G21" s="12">
        <v>230</v>
      </c>
      <c r="H21" s="1">
        <v>0</v>
      </c>
      <c r="I21" s="17">
        <f>ROUND(G21*H21,2)</f>
        <v>0</v>
      </c>
    </row>
    <row r="22" spans="1:9" x14ac:dyDescent="0.3">
      <c r="A22" s="18" t="s">
        <v>10</v>
      </c>
      <c r="B22" s="19" t="s">
        <v>11</v>
      </c>
      <c r="C22" s="20" t="s">
        <v>12</v>
      </c>
      <c r="D22" s="12">
        <v>1</v>
      </c>
      <c r="E22" s="12">
        <v>10396.83</v>
      </c>
      <c r="F22" s="17">
        <f>ROUND(D22*E22,2)</f>
        <v>10396.83</v>
      </c>
      <c r="G22" s="12">
        <v>1</v>
      </c>
      <c r="H22" s="1">
        <v>0</v>
      </c>
      <c r="I22" s="17">
        <f>ROUND(G22*H22,2)</f>
        <v>0</v>
      </c>
    </row>
    <row r="23" spans="1:9" x14ac:dyDescent="0.3">
      <c r="A23" s="10"/>
      <c r="B23" s="10"/>
      <c r="C23" s="11" t="s">
        <v>22</v>
      </c>
      <c r="D23" s="12">
        <v>1</v>
      </c>
      <c r="E23" s="13">
        <f>SUM(F21:F22)</f>
        <v>2003611.33</v>
      </c>
      <c r="F23" s="13">
        <f>ROUND(D23*E23,2)</f>
        <v>2003611.33</v>
      </c>
      <c r="G23" s="12">
        <v>1</v>
      </c>
      <c r="H23" s="13">
        <f>SUM(I21:I22)</f>
        <v>0</v>
      </c>
      <c r="I23" s="13">
        <f>ROUND(G23*H23,2)</f>
        <v>0</v>
      </c>
    </row>
    <row r="24" spans="1:9" ht="1.95" customHeight="1" x14ac:dyDescent="0.3">
      <c r="A24" s="8"/>
      <c r="B24" s="8"/>
      <c r="C24" s="9"/>
      <c r="D24" s="8"/>
      <c r="E24" s="8"/>
      <c r="F24" s="8"/>
      <c r="G24" s="8"/>
      <c r="H24" s="8"/>
      <c r="I24" s="8"/>
    </row>
    <row r="25" spans="1:9" x14ac:dyDescent="0.3">
      <c r="A25" s="24" t="s">
        <v>23</v>
      </c>
      <c r="B25" s="24" t="s">
        <v>3</v>
      </c>
      <c r="C25" s="25" t="s">
        <v>24</v>
      </c>
      <c r="D25" s="26">
        <f t="shared" ref="D25:I25" si="9">D28</f>
        <v>1</v>
      </c>
      <c r="E25" s="26">
        <f t="shared" si="9"/>
        <v>2003611.33</v>
      </c>
      <c r="F25" s="26">
        <f t="shared" si="9"/>
        <v>2003611.33</v>
      </c>
      <c r="G25" s="26">
        <f t="shared" ref="G25" si="10">G28</f>
        <v>1</v>
      </c>
      <c r="H25" s="26">
        <f t="shared" si="9"/>
        <v>0</v>
      </c>
      <c r="I25" s="26">
        <f t="shared" si="9"/>
        <v>0</v>
      </c>
    </row>
    <row r="26" spans="1:9" x14ac:dyDescent="0.3">
      <c r="A26" s="18" t="s">
        <v>7</v>
      </c>
      <c r="B26" s="19" t="s">
        <v>8</v>
      </c>
      <c r="C26" s="20" t="s">
        <v>9</v>
      </c>
      <c r="D26" s="12">
        <v>230</v>
      </c>
      <c r="E26" s="12">
        <v>8666.15</v>
      </c>
      <c r="F26" s="17">
        <f>ROUND(D26*E26,2)</f>
        <v>1993214.5</v>
      </c>
      <c r="G26" s="12">
        <v>230</v>
      </c>
      <c r="H26" s="1">
        <v>0</v>
      </c>
      <c r="I26" s="17">
        <f>ROUND(G26*H26,2)</f>
        <v>0</v>
      </c>
    </row>
    <row r="27" spans="1:9" x14ac:dyDescent="0.3">
      <c r="A27" s="18" t="s">
        <v>10</v>
      </c>
      <c r="B27" s="19" t="s">
        <v>11</v>
      </c>
      <c r="C27" s="20" t="s">
        <v>12</v>
      </c>
      <c r="D27" s="12">
        <v>1</v>
      </c>
      <c r="E27" s="12">
        <v>10396.83</v>
      </c>
      <c r="F27" s="17">
        <f>ROUND(D27*E27,2)</f>
        <v>10396.83</v>
      </c>
      <c r="G27" s="12">
        <v>1</v>
      </c>
      <c r="H27" s="1">
        <v>0</v>
      </c>
      <c r="I27" s="17">
        <f>ROUND(G27*H27,2)</f>
        <v>0</v>
      </c>
    </row>
    <row r="28" spans="1:9" x14ac:dyDescent="0.3">
      <c r="A28" s="10"/>
      <c r="B28" s="10"/>
      <c r="C28" s="11" t="s">
        <v>25</v>
      </c>
      <c r="D28" s="12">
        <v>1</v>
      </c>
      <c r="E28" s="13">
        <f>SUM(F26:F27)</f>
        <v>2003611.33</v>
      </c>
      <c r="F28" s="13">
        <f>ROUND(D28*E28,2)</f>
        <v>2003611.33</v>
      </c>
      <c r="G28" s="12">
        <v>1</v>
      </c>
      <c r="H28" s="13">
        <f>SUM(I26:I27)</f>
        <v>0</v>
      </c>
      <c r="I28" s="13">
        <f>ROUND(G28*H28,2)</f>
        <v>0</v>
      </c>
    </row>
    <row r="29" spans="1:9" ht="1.95" customHeight="1" x14ac:dyDescent="0.3">
      <c r="A29" s="8"/>
      <c r="B29" s="8"/>
      <c r="C29" s="9"/>
      <c r="D29" s="8"/>
      <c r="E29" s="8"/>
      <c r="F29" s="8"/>
      <c r="G29" s="8"/>
      <c r="H29" s="8"/>
      <c r="I29" s="8"/>
    </row>
    <row r="30" spans="1:9" x14ac:dyDescent="0.3">
      <c r="A30" s="24" t="s">
        <v>26</v>
      </c>
      <c r="B30" s="24" t="s">
        <v>3</v>
      </c>
      <c r="C30" s="25" t="s">
        <v>27</v>
      </c>
      <c r="D30" s="26">
        <f t="shared" ref="D30:I30" si="11">D33</f>
        <v>1</v>
      </c>
      <c r="E30" s="26">
        <f t="shared" si="11"/>
        <v>2003611.33</v>
      </c>
      <c r="F30" s="26">
        <f t="shared" si="11"/>
        <v>2003611.33</v>
      </c>
      <c r="G30" s="26">
        <f t="shared" ref="G30" si="12">G33</f>
        <v>1</v>
      </c>
      <c r="H30" s="26">
        <f t="shared" si="11"/>
        <v>0</v>
      </c>
      <c r="I30" s="26">
        <f t="shared" si="11"/>
        <v>0</v>
      </c>
    </row>
    <row r="31" spans="1:9" x14ac:dyDescent="0.3">
      <c r="A31" s="18" t="s">
        <v>7</v>
      </c>
      <c r="B31" s="19" t="s">
        <v>8</v>
      </c>
      <c r="C31" s="20" t="s">
        <v>9</v>
      </c>
      <c r="D31" s="12">
        <v>230</v>
      </c>
      <c r="E31" s="12">
        <v>8666.15</v>
      </c>
      <c r="F31" s="17">
        <f>ROUND(D31*E31,2)</f>
        <v>1993214.5</v>
      </c>
      <c r="G31" s="12">
        <v>230</v>
      </c>
      <c r="H31" s="1">
        <v>0</v>
      </c>
      <c r="I31" s="17">
        <f>ROUND(G31*H31,2)</f>
        <v>0</v>
      </c>
    </row>
    <row r="32" spans="1:9" x14ac:dyDescent="0.3">
      <c r="A32" s="18" t="s">
        <v>10</v>
      </c>
      <c r="B32" s="19" t="s">
        <v>11</v>
      </c>
      <c r="C32" s="20" t="s">
        <v>12</v>
      </c>
      <c r="D32" s="12">
        <v>1</v>
      </c>
      <c r="E32" s="12">
        <v>10396.83</v>
      </c>
      <c r="F32" s="17">
        <f>ROUND(D32*E32,2)</f>
        <v>10396.83</v>
      </c>
      <c r="G32" s="12">
        <v>1</v>
      </c>
      <c r="H32" s="1">
        <v>0</v>
      </c>
      <c r="I32" s="17">
        <f>ROUND(G32*H32,2)</f>
        <v>0</v>
      </c>
    </row>
    <row r="33" spans="1:9" x14ac:dyDescent="0.3">
      <c r="A33" s="10"/>
      <c r="B33" s="10"/>
      <c r="C33" s="11" t="s">
        <v>28</v>
      </c>
      <c r="D33" s="12">
        <v>1</v>
      </c>
      <c r="E33" s="13">
        <f>SUM(F31:F32)</f>
        <v>2003611.33</v>
      </c>
      <c r="F33" s="13">
        <f>ROUND(D33*E33,2)</f>
        <v>2003611.33</v>
      </c>
      <c r="G33" s="12">
        <v>1</v>
      </c>
      <c r="H33" s="13">
        <f>SUM(I31:I32)</f>
        <v>0</v>
      </c>
      <c r="I33" s="13">
        <f>ROUND(G33*H33,2)</f>
        <v>0</v>
      </c>
    </row>
    <row r="34" spans="1:9" ht="1.95" customHeight="1" x14ac:dyDescent="0.3">
      <c r="A34" s="8"/>
      <c r="B34" s="8"/>
      <c r="C34" s="9"/>
      <c r="D34" s="8"/>
      <c r="E34" s="8"/>
      <c r="F34" s="8"/>
      <c r="G34" s="8"/>
      <c r="H34" s="8"/>
      <c r="I34" s="8"/>
    </row>
    <row r="35" spans="1:9" x14ac:dyDescent="0.3">
      <c r="A35" s="24" t="s">
        <v>29</v>
      </c>
      <c r="B35" s="24" t="s">
        <v>3</v>
      </c>
      <c r="C35" s="25" t="s">
        <v>30</v>
      </c>
      <c r="D35" s="26">
        <f t="shared" ref="D35:I35" si="13">D38</f>
        <v>1</v>
      </c>
      <c r="E35" s="26">
        <f t="shared" si="13"/>
        <v>2003611.33</v>
      </c>
      <c r="F35" s="26">
        <f t="shared" si="13"/>
        <v>2003611.33</v>
      </c>
      <c r="G35" s="26">
        <f t="shared" ref="G35" si="14">G38</f>
        <v>1</v>
      </c>
      <c r="H35" s="26">
        <f t="shared" si="13"/>
        <v>0</v>
      </c>
      <c r="I35" s="26">
        <f t="shared" si="13"/>
        <v>0</v>
      </c>
    </row>
    <row r="36" spans="1:9" x14ac:dyDescent="0.3">
      <c r="A36" s="18" t="s">
        <v>7</v>
      </c>
      <c r="B36" s="19" t="s">
        <v>8</v>
      </c>
      <c r="C36" s="20" t="s">
        <v>9</v>
      </c>
      <c r="D36" s="12">
        <v>230</v>
      </c>
      <c r="E36" s="12">
        <v>8666.15</v>
      </c>
      <c r="F36" s="17">
        <f>ROUND(D36*E36,2)</f>
        <v>1993214.5</v>
      </c>
      <c r="G36" s="12">
        <v>230</v>
      </c>
      <c r="H36" s="1">
        <v>0</v>
      </c>
      <c r="I36" s="17">
        <f>ROUND(G36*H36,2)</f>
        <v>0</v>
      </c>
    </row>
    <row r="37" spans="1:9" x14ac:dyDescent="0.3">
      <c r="A37" s="18" t="s">
        <v>10</v>
      </c>
      <c r="B37" s="19" t="s">
        <v>11</v>
      </c>
      <c r="C37" s="20" t="s">
        <v>12</v>
      </c>
      <c r="D37" s="12">
        <v>1</v>
      </c>
      <c r="E37" s="12">
        <v>10396.83</v>
      </c>
      <c r="F37" s="17">
        <f>ROUND(D37*E37,2)</f>
        <v>10396.83</v>
      </c>
      <c r="G37" s="12">
        <v>1</v>
      </c>
      <c r="H37" s="1">
        <v>0</v>
      </c>
      <c r="I37" s="17">
        <f>ROUND(G37*H37,2)</f>
        <v>0</v>
      </c>
    </row>
    <row r="38" spans="1:9" x14ac:dyDescent="0.3">
      <c r="A38" s="10"/>
      <c r="B38" s="10"/>
      <c r="C38" s="11" t="s">
        <v>31</v>
      </c>
      <c r="D38" s="12">
        <v>1</v>
      </c>
      <c r="E38" s="13">
        <f>SUM(F36:F37)</f>
        <v>2003611.33</v>
      </c>
      <c r="F38" s="13">
        <f>ROUND(D38*E38,2)</f>
        <v>2003611.33</v>
      </c>
      <c r="G38" s="12">
        <v>1</v>
      </c>
      <c r="H38" s="13">
        <f>SUM(I36:I37)</f>
        <v>0</v>
      </c>
      <c r="I38" s="13">
        <f>ROUND(G38*H38,2)</f>
        <v>0</v>
      </c>
    </row>
    <row r="39" spans="1:9" ht="1.95" customHeight="1" x14ac:dyDescent="0.3">
      <c r="A39" s="8"/>
      <c r="B39" s="8"/>
      <c r="C39" s="9"/>
      <c r="D39" s="8"/>
      <c r="E39" s="8"/>
      <c r="F39" s="8"/>
      <c r="G39" s="8"/>
      <c r="H39" s="8"/>
      <c r="I39" s="8"/>
    </row>
    <row r="40" spans="1:9" x14ac:dyDescent="0.3">
      <c r="A40" s="24" t="s">
        <v>32</v>
      </c>
      <c r="B40" s="24" t="s">
        <v>3</v>
      </c>
      <c r="C40" s="25" t="s">
        <v>33</v>
      </c>
      <c r="D40" s="26">
        <f t="shared" ref="D40:I40" si="15">D43</f>
        <v>1</v>
      </c>
      <c r="E40" s="26">
        <f t="shared" si="15"/>
        <v>2003611.33</v>
      </c>
      <c r="F40" s="26">
        <f t="shared" si="15"/>
        <v>2003611.33</v>
      </c>
      <c r="G40" s="26">
        <f t="shared" ref="G40" si="16">G43</f>
        <v>1</v>
      </c>
      <c r="H40" s="26">
        <f t="shared" si="15"/>
        <v>0</v>
      </c>
      <c r="I40" s="26">
        <f t="shared" si="15"/>
        <v>0</v>
      </c>
    </row>
    <row r="41" spans="1:9" x14ac:dyDescent="0.3">
      <c r="A41" s="18" t="s">
        <v>7</v>
      </c>
      <c r="B41" s="19" t="s">
        <v>8</v>
      </c>
      <c r="C41" s="20" t="s">
        <v>9</v>
      </c>
      <c r="D41" s="12">
        <v>230</v>
      </c>
      <c r="E41" s="12">
        <v>8666.15</v>
      </c>
      <c r="F41" s="17">
        <f>ROUND(D41*E41,2)</f>
        <v>1993214.5</v>
      </c>
      <c r="G41" s="12">
        <v>230</v>
      </c>
      <c r="H41" s="1">
        <v>0</v>
      </c>
      <c r="I41" s="17">
        <f>ROUND(G41*H41,2)</f>
        <v>0</v>
      </c>
    </row>
    <row r="42" spans="1:9" x14ac:dyDescent="0.3">
      <c r="A42" s="18" t="s">
        <v>10</v>
      </c>
      <c r="B42" s="19" t="s">
        <v>11</v>
      </c>
      <c r="C42" s="20" t="s">
        <v>12</v>
      </c>
      <c r="D42" s="12">
        <v>1</v>
      </c>
      <c r="E42" s="12">
        <v>10396.83</v>
      </c>
      <c r="F42" s="17">
        <f>ROUND(D42*E42,2)</f>
        <v>10396.83</v>
      </c>
      <c r="G42" s="12">
        <v>1</v>
      </c>
      <c r="H42" s="1">
        <v>0</v>
      </c>
      <c r="I42" s="17">
        <f>ROUND(G42*H42,2)</f>
        <v>0</v>
      </c>
    </row>
    <row r="43" spans="1:9" x14ac:dyDescent="0.3">
      <c r="A43" s="10"/>
      <c r="B43" s="10"/>
      <c r="C43" s="11" t="s">
        <v>34</v>
      </c>
      <c r="D43" s="12">
        <v>1</v>
      </c>
      <c r="E43" s="13">
        <f>SUM(F41:F42)</f>
        <v>2003611.33</v>
      </c>
      <c r="F43" s="13">
        <f>ROUND(D43*E43,2)</f>
        <v>2003611.33</v>
      </c>
      <c r="G43" s="12">
        <v>1</v>
      </c>
      <c r="H43" s="13">
        <f>SUM(I41:I42)</f>
        <v>0</v>
      </c>
      <c r="I43" s="13">
        <f>ROUND(G43*H43,2)</f>
        <v>0</v>
      </c>
    </row>
    <row r="44" spans="1:9" ht="1.95" customHeight="1" x14ac:dyDescent="0.3">
      <c r="A44" s="8"/>
      <c r="B44" s="8"/>
      <c r="C44" s="9"/>
      <c r="D44" s="8"/>
      <c r="E44" s="8"/>
      <c r="F44" s="8"/>
      <c r="G44" s="8"/>
      <c r="H44" s="8"/>
      <c r="I44" s="8"/>
    </row>
    <row r="45" spans="1:9" x14ac:dyDescent="0.3">
      <c r="A45" s="24" t="s">
        <v>35</v>
      </c>
      <c r="B45" s="24" t="s">
        <v>3</v>
      </c>
      <c r="C45" s="25" t="s">
        <v>36</v>
      </c>
      <c r="D45" s="26">
        <f t="shared" ref="D45:I45" si="17">D48</f>
        <v>1</v>
      </c>
      <c r="E45" s="26">
        <f t="shared" si="17"/>
        <v>2003611.33</v>
      </c>
      <c r="F45" s="26">
        <f t="shared" si="17"/>
        <v>2003611.33</v>
      </c>
      <c r="G45" s="26">
        <f t="shared" ref="G45" si="18">G48</f>
        <v>1</v>
      </c>
      <c r="H45" s="26">
        <f t="shared" si="17"/>
        <v>0</v>
      </c>
      <c r="I45" s="26">
        <f t="shared" si="17"/>
        <v>0</v>
      </c>
    </row>
    <row r="46" spans="1:9" x14ac:dyDescent="0.3">
      <c r="A46" s="18" t="s">
        <v>7</v>
      </c>
      <c r="B46" s="19" t="s">
        <v>8</v>
      </c>
      <c r="C46" s="20" t="s">
        <v>9</v>
      </c>
      <c r="D46" s="12">
        <v>230</v>
      </c>
      <c r="E46" s="12">
        <v>8666.15</v>
      </c>
      <c r="F46" s="17">
        <f>ROUND(D46*E46,2)</f>
        <v>1993214.5</v>
      </c>
      <c r="G46" s="12">
        <v>230</v>
      </c>
      <c r="H46" s="1">
        <v>0</v>
      </c>
      <c r="I46" s="17">
        <f>ROUND(G46*H46,2)</f>
        <v>0</v>
      </c>
    </row>
    <row r="47" spans="1:9" x14ac:dyDescent="0.3">
      <c r="A47" s="18" t="s">
        <v>10</v>
      </c>
      <c r="B47" s="19" t="s">
        <v>11</v>
      </c>
      <c r="C47" s="20" t="s">
        <v>12</v>
      </c>
      <c r="D47" s="12">
        <v>1</v>
      </c>
      <c r="E47" s="12">
        <v>10396.83</v>
      </c>
      <c r="F47" s="17">
        <f>ROUND(D47*E47,2)</f>
        <v>10396.83</v>
      </c>
      <c r="G47" s="12">
        <v>1</v>
      </c>
      <c r="H47" s="1">
        <v>0</v>
      </c>
      <c r="I47" s="17">
        <f>ROUND(G47*H47,2)</f>
        <v>0</v>
      </c>
    </row>
    <row r="48" spans="1:9" x14ac:dyDescent="0.3">
      <c r="A48" s="10"/>
      <c r="B48" s="10"/>
      <c r="C48" s="11" t="s">
        <v>37</v>
      </c>
      <c r="D48" s="12">
        <v>1</v>
      </c>
      <c r="E48" s="13">
        <f>SUM(F46:F47)</f>
        <v>2003611.33</v>
      </c>
      <c r="F48" s="13">
        <f>ROUND(D48*E48,2)</f>
        <v>2003611.33</v>
      </c>
      <c r="G48" s="12">
        <v>1</v>
      </c>
      <c r="H48" s="13">
        <f>SUM(I46:I47)</f>
        <v>0</v>
      </c>
      <c r="I48" s="13">
        <f>ROUND(G48*H48,2)</f>
        <v>0</v>
      </c>
    </row>
    <row r="49" spans="1:9" ht="1.95" customHeight="1" x14ac:dyDescent="0.3">
      <c r="A49" s="8"/>
      <c r="B49" s="8"/>
      <c r="C49" s="9"/>
      <c r="D49" s="8"/>
      <c r="E49" s="8"/>
      <c r="F49" s="8"/>
      <c r="G49" s="8"/>
      <c r="H49" s="8"/>
      <c r="I49" s="8"/>
    </row>
    <row r="50" spans="1:9" x14ac:dyDescent="0.3">
      <c r="A50" s="24" t="s">
        <v>38</v>
      </c>
      <c r="B50" s="24" t="s">
        <v>3</v>
      </c>
      <c r="C50" s="25" t="s">
        <v>39</v>
      </c>
      <c r="D50" s="26">
        <f t="shared" ref="D50:I50" si="19">D53</f>
        <v>1</v>
      </c>
      <c r="E50" s="26">
        <f t="shared" si="19"/>
        <v>2003611.33</v>
      </c>
      <c r="F50" s="26">
        <f t="shared" si="19"/>
        <v>2003611.33</v>
      </c>
      <c r="G50" s="26">
        <f t="shared" ref="G50" si="20">G53</f>
        <v>1</v>
      </c>
      <c r="H50" s="26">
        <f t="shared" si="19"/>
        <v>0</v>
      </c>
      <c r="I50" s="26">
        <f t="shared" si="19"/>
        <v>0</v>
      </c>
    </row>
    <row r="51" spans="1:9" x14ac:dyDescent="0.3">
      <c r="A51" s="18" t="s">
        <v>7</v>
      </c>
      <c r="B51" s="19" t="s">
        <v>8</v>
      </c>
      <c r="C51" s="20" t="s">
        <v>9</v>
      </c>
      <c r="D51" s="12">
        <v>230</v>
      </c>
      <c r="E51" s="12">
        <v>8666.15</v>
      </c>
      <c r="F51" s="17">
        <f>ROUND(D51*E51,2)</f>
        <v>1993214.5</v>
      </c>
      <c r="G51" s="12">
        <v>230</v>
      </c>
      <c r="H51" s="1">
        <v>0</v>
      </c>
      <c r="I51" s="17">
        <f>ROUND(G51*H51,2)</f>
        <v>0</v>
      </c>
    </row>
    <row r="52" spans="1:9" x14ac:dyDescent="0.3">
      <c r="A52" s="18" t="s">
        <v>10</v>
      </c>
      <c r="B52" s="19" t="s">
        <v>11</v>
      </c>
      <c r="C52" s="20" t="s">
        <v>12</v>
      </c>
      <c r="D52" s="12">
        <v>1</v>
      </c>
      <c r="E52" s="12">
        <v>10396.83</v>
      </c>
      <c r="F52" s="17">
        <f>ROUND(D52*E52,2)</f>
        <v>10396.83</v>
      </c>
      <c r="G52" s="12">
        <v>1</v>
      </c>
      <c r="H52" s="1">
        <v>0</v>
      </c>
      <c r="I52" s="17">
        <f>ROUND(G52*H52,2)</f>
        <v>0</v>
      </c>
    </row>
    <row r="53" spans="1:9" x14ac:dyDescent="0.3">
      <c r="A53" s="10"/>
      <c r="B53" s="10"/>
      <c r="C53" s="11" t="s">
        <v>40</v>
      </c>
      <c r="D53" s="12">
        <v>1</v>
      </c>
      <c r="E53" s="13">
        <f>SUM(F51:F52)</f>
        <v>2003611.33</v>
      </c>
      <c r="F53" s="13">
        <f>ROUND(D53*E53,2)</f>
        <v>2003611.33</v>
      </c>
      <c r="G53" s="12">
        <v>1</v>
      </c>
      <c r="H53" s="13">
        <f>SUM(I51:I52)</f>
        <v>0</v>
      </c>
      <c r="I53" s="13">
        <f>ROUND(G53*H53,2)</f>
        <v>0</v>
      </c>
    </row>
    <row r="54" spans="1:9" ht="1.95" customHeight="1" x14ac:dyDescent="0.3">
      <c r="A54" s="8"/>
      <c r="B54" s="8"/>
      <c r="C54" s="9"/>
      <c r="D54" s="8"/>
      <c r="E54" s="8"/>
      <c r="F54" s="8"/>
      <c r="G54" s="8"/>
      <c r="H54" s="8"/>
      <c r="I54" s="8"/>
    </row>
    <row r="55" spans="1:9" x14ac:dyDescent="0.3">
      <c r="A55" s="24" t="s">
        <v>41</v>
      </c>
      <c r="B55" s="24" t="s">
        <v>3</v>
      </c>
      <c r="C55" s="25" t="s">
        <v>42</v>
      </c>
      <c r="D55" s="26">
        <f t="shared" ref="D55:I55" si="21">D58</f>
        <v>1</v>
      </c>
      <c r="E55" s="26">
        <f t="shared" si="21"/>
        <v>2003611.33</v>
      </c>
      <c r="F55" s="26">
        <f t="shared" si="21"/>
        <v>2003611.33</v>
      </c>
      <c r="G55" s="26">
        <f t="shared" ref="G55" si="22">G58</f>
        <v>1</v>
      </c>
      <c r="H55" s="26">
        <f t="shared" si="21"/>
        <v>0</v>
      </c>
      <c r="I55" s="26">
        <f t="shared" si="21"/>
        <v>0</v>
      </c>
    </row>
    <row r="56" spans="1:9" x14ac:dyDescent="0.3">
      <c r="A56" s="18" t="s">
        <v>7</v>
      </c>
      <c r="B56" s="19" t="s">
        <v>8</v>
      </c>
      <c r="C56" s="20" t="s">
        <v>9</v>
      </c>
      <c r="D56" s="12">
        <v>230</v>
      </c>
      <c r="E56" s="12">
        <v>8666.15</v>
      </c>
      <c r="F56" s="17">
        <f>ROUND(D56*E56,2)</f>
        <v>1993214.5</v>
      </c>
      <c r="G56" s="12">
        <v>230</v>
      </c>
      <c r="H56" s="1">
        <v>0</v>
      </c>
      <c r="I56" s="17">
        <f>ROUND(G56*H56,2)</f>
        <v>0</v>
      </c>
    </row>
    <row r="57" spans="1:9" x14ac:dyDescent="0.3">
      <c r="A57" s="18" t="s">
        <v>10</v>
      </c>
      <c r="B57" s="19" t="s">
        <v>11</v>
      </c>
      <c r="C57" s="20" t="s">
        <v>12</v>
      </c>
      <c r="D57" s="12">
        <v>1</v>
      </c>
      <c r="E57" s="12">
        <v>10396.83</v>
      </c>
      <c r="F57" s="17">
        <f>ROUND(D57*E57,2)</f>
        <v>10396.83</v>
      </c>
      <c r="G57" s="12">
        <v>1</v>
      </c>
      <c r="H57" s="1">
        <v>0</v>
      </c>
      <c r="I57" s="17">
        <f>ROUND(G57*H57,2)</f>
        <v>0</v>
      </c>
    </row>
    <row r="58" spans="1:9" x14ac:dyDescent="0.3">
      <c r="A58" s="10"/>
      <c r="B58" s="10"/>
      <c r="C58" s="11" t="s">
        <v>43</v>
      </c>
      <c r="D58" s="12">
        <v>1</v>
      </c>
      <c r="E58" s="13">
        <f>SUM(F56:F57)</f>
        <v>2003611.33</v>
      </c>
      <c r="F58" s="13">
        <f>ROUND(D58*E58,2)</f>
        <v>2003611.33</v>
      </c>
      <c r="G58" s="12">
        <v>1</v>
      </c>
      <c r="H58" s="13">
        <f>SUM(I56:I57)</f>
        <v>0</v>
      </c>
      <c r="I58" s="13">
        <f>ROUND(G58*H58,2)</f>
        <v>0</v>
      </c>
    </row>
    <row r="59" spans="1:9" ht="1.95" customHeight="1" x14ac:dyDescent="0.3">
      <c r="A59" s="8"/>
      <c r="B59" s="8"/>
      <c r="C59" s="9"/>
      <c r="D59" s="8"/>
      <c r="E59" s="8"/>
      <c r="F59" s="8"/>
      <c r="G59" s="8"/>
      <c r="H59" s="8"/>
      <c r="I59" s="8"/>
    </row>
    <row r="60" spans="1:9" x14ac:dyDescent="0.3">
      <c r="A60" s="24" t="s">
        <v>44</v>
      </c>
      <c r="B60" s="24" t="s">
        <v>3</v>
      </c>
      <c r="C60" s="25" t="s">
        <v>45</v>
      </c>
      <c r="D60" s="26">
        <f t="shared" ref="D60:I60" si="23">D63</f>
        <v>1</v>
      </c>
      <c r="E60" s="26">
        <f t="shared" si="23"/>
        <v>2003611.33</v>
      </c>
      <c r="F60" s="26">
        <f t="shared" si="23"/>
        <v>2003611.33</v>
      </c>
      <c r="G60" s="26">
        <f t="shared" ref="G60" si="24">G63</f>
        <v>1</v>
      </c>
      <c r="H60" s="26">
        <f t="shared" si="23"/>
        <v>0</v>
      </c>
      <c r="I60" s="26">
        <f t="shared" si="23"/>
        <v>0</v>
      </c>
    </row>
    <row r="61" spans="1:9" x14ac:dyDescent="0.3">
      <c r="A61" s="18" t="s">
        <v>7</v>
      </c>
      <c r="B61" s="19" t="s">
        <v>8</v>
      </c>
      <c r="C61" s="20" t="s">
        <v>9</v>
      </c>
      <c r="D61" s="12">
        <v>230</v>
      </c>
      <c r="E61" s="12">
        <v>8666.15</v>
      </c>
      <c r="F61" s="17">
        <f>ROUND(D61*E61,2)</f>
        <v>1993214.5</v>
      </c>
      <c r="G61" s="12">
        <v>230</v>
      </c>
      <c r="H61" s="1">
        <v>0</v>
      </c>
      <c r="I61" s="17">
        <f>ROUND(G61*H61,2)</f>
        <v>0</v>
      </c>
    </row>
    <row r="62" spans="1:9" x14ac:dyDescent="0.3">
      <c r="A62" s="18" t="s">
        <v>10</v>
      </c>
      <c r="B62" s="19" t="s">
        <v>11</v>
      </c>
      <c r="C62" s="20" t="s">
        <v>12</v>
      </c>
      <c r="D62" s="12">
        <v>1</v>
      </c>
      <c r="E62" s="12">
        <v>10396.83</v>
      </c>
      <c r="F62" s="17">
        <f>ROUND(D62*E62,2)</f>
        <v>10396.83</v>
      </c>
      <c r="G62" s="12">
        <v>1</v>
      </c>
      <c r="H62" s="1">
        <v>0</v>
      </c>
      <c r="I62" s="17">
        <f>ROUND(G62*H62,2)</f>
        <v>0</v>
      </c>
    </row>
    <row r="63" spans="1:9" x14ac:dyDescent="0.3">
      <c r="A63" s="10"/>
      <c r="B63" s="10"/>
      <c r="C63" s="11" t="s">
        <v>46</v>
      </c>
      <c r="D63" s="12">
        <v>1</v>
      </c>
      <c r="E63" s="13">
        <f>SUM(F61:F62)</f>
        <v>2003611.33</v>
      </c>
      <c r="F63" s="13">
        <f>ROUND(D63*E63,2)</f>
        <v>2003611.33</v>
      </c>
      <c r="G63" s="12">
        <v>1</v>
      </c>
      <c r="H63" s="13">
        <f>SUM(I61:I62)</f>
        <v>0</v>
      </c>
      <c r="I63" s="13">
        <f>ROUND(G63*H63,2)</f>
        <v>0</v>
      </c>
    </row>
    <row r="64" spans="1:9" ht="1.95" customHeight="1" x14ac:dyDescent="0.3">
      <c r="A64" s="8"/>
      <c r="B64" s="8"/>
      <c r="C64" s="9"/>
      <c r="D64" s="8"/>
      <c r="E64" s="8"/>
      <c r="F64" s="8"/>
      <c r="G64" s="8"/>
      <c r="H64" s="8"/>
      <c r="I64" s="8"/>
    </row>
    <row r="65" spans="1:9" x14ac:dyDescent="0.3">
      <c r="A65" s="24" t="s">
        <v>47</v>
      </c>
      <c r="B65" s="24" t="s">
        <v>3</v>
      </c>
      <c r="C65" s="25" t="s">
        <v>48</v>
      </c>
      <c r="D65" s="26">
        <f t="shared" ref="D65:I65" si="25">D68</f>
        <v>1</v>
      </c>
      <c r="E65" s="26">
        <f t="shared" si="25"/>
        <v>2003611.33</v>
      </c>
      <c r="F65" s="26">
        <f t="shared" si="25"/>
        <v>2003611.33</v>
      </c>
      <c r="G65" s="26">
        <f t="shared" ref="G65" si="26">G68</f>
        <v>1</v>
      </c>
      <c r="H65" s="26">
        <f t="shared" si="25"/>
        <v>0</v>
      </c>
      <c r="I65" s="26">
        <f t="shared" si="25"/>
        <v>0</v>
      </c>
    </row>
    <row r="66" spans="1:9" x14ac:dyDescent="0.3">
      <c r="A66" s="18" t="s">
        <v>7</v>
      </c>
      <c r="B66" s="19" t="s">
        <v>8</v>
      </c>
      <c r="C66" s="20" t="s">
        <v>9</v>
      </c>
      <c r="D66" s="12">
        <v>230</v>
      </c>
      <c r="E66" s="12">
        <v>8666.15</v>
      </c>
      <c r="F66" s="17">
        <f>ROUND(D66*E66,2)</f>
        <v>1993214.5</v>
      </c>
      <c r="G66" s="12">
        <v>230</v>
      </c>
      <c r="H66" s="1">
        <v>0</v>
      </c>
      <c r="I66" s="17">
        <f>ROUND(G66*H66,2)</f>
        <v>0</v>
      </c>
    </row>
    <row r="67" spans="1:9" x14ac:dyDescent="0.3">
      <c r="A67" s="18" t="s">
        <v>10</v>
      </c>
      <c r="B67" s="19" t="s">
        <v>11</v>
      </c>
      <c r="C67" s="20" t="s">
        <v>12</v>
      </c>
      <c r="D67" s="12">
        <v>1</v>
      </c>
      <c r="E67" s="12">
        <v>10396.83</v>
      </c>
      <c r="F67" s="17">
        <f>ROUND(D67*E67,2)</f>
        <v>10396.83</v>
      </c>
      <c r="G67" s="12">
        <v>1</v>
      </c>
      <c r="H67" s="1">
        <v>0</v>
      </c>
      <c r="I67" s="17">
        <f>ROUND(G67*H67,2)</f>
        <v>0</v>
      </c>
    </row>
    <row r="68" spans="1:9" x14ac:dyDescent="0.3">
      <c r="A68" s="10"/>
      <c r="B68" s="10"/>
      <c r="C68" s="11" t="s">
        <v>49</v>
      </c>
      <c r="D68" s="12">
        <v>1</v>
      </c>
      <c r="E68" s="13">
        <f>SUM(F66:F67)</f>
        <v>2003611.33</v>
      </c>
      <c r="F68" s="13">
        <f>ROUND(D68*E68,2)</f>
        <v>2003611.33</v>
      </c>
      <c r="G68" s="12">
        <v>1</v>
      </c>
      <c r="H68" s="13">
        <f>SUM(I66:I67)</f>
        <v>0</v>
      </c>
      <c r="I68" s="13">
        <f>ROUND(G68*H68,2)</f>
        <v>0</v>
      </c>
    </row>
    <row r="69" spans="1:9" ht="1.95" customHeight="1" x14ac:dyDescent="0.3">
      <c r="A69" s="8"/>
      <c r="B69" s="8"/>
      <c r="C69" s="9"/>
      <c r="D69" s="8"/>
      <c r="E69" s="8"/>
      <c r="F69" s="8"/>
      <c r="G69" s="8"/>
      <c r="H69" s="8"/>
      <c r="I69" s="8"/>
    </row>
    <row r="70" spans="1:9" x14ac:dyDescent="0.3">
      <c r="A70" s="24" t="s">
        <v>50</v>
      </c>
      <c r="B70" s="24" t="s">
        <v>3</v>
      </c>
      <c r="C70" s="25" t="s">
        <v>51</v>
      </c>
      <c r="D70" s="26">
        <f t="shared" ref="D70:I70" si="27">D73</f>
        <v>1</v>
      </c>
      <c r="E70" s="26">
        <f t="shared" si="27"/>
        <v>2003611.33</v>
      </c>
      <c r="F70" s="26">
        <f t="shared" si="27"/>
        <v>2003611.33</v>
      </c>
      <c r="G70" s="26">
        <f t="shared" ref="G70" si="28">G73</f>
        <v>1</v>
      </c>
      <c r="H70" s="26">
        <f t="shared" si="27"/>
        <v>0</v>
      </c>
      <c r="I70" s="26">
        <f t="shared" si="27"/>
        <v>0</v>
      </c>
    </row>
    <row r="71" spans="1:9" x14ac:dyDescent="0.3">
      <c r="A71" s="18" t="s">
        <v>7</v>
      </c>
      <c r="B71" s="19" t="s">
        <v>8</v>
      </c>
      <c r="C71" s="20" t="s">
        <v>9</v>
      </c>
      <c r="D71" s="12">
        <v>230</v>
      </c>
      <c r="E71" s="12">
        <v>8666.15</v>
      </c>
      <c r="F71" s="17">
        <f>ROUND(D71*E71,2)</f>
        <v>1993214.5</v>
      </c>
      <c r="G71" s="12">
        <v>230</v>
      </c>
      <c r="H71" s="1">
        <v>0</v>
      </c>
      <c r="I71" s="17">
        <f>ROUND(G71*H71,2)</f>
        <v>0</v>
      </c>
    </row>
    <row r="72" spans="1:9" x14ac:dyDescent="0.3">
      <c r="A72" s="18" t="s">
        <v>10</v>
      </c>
      <c r="B72" s="19" t="s">
        <v>11</v>
      </c>
      <c r="C72" s="20" t="s">
        <v>12</v>
      </c>
      <c r="D72" s="12">
        <v>1</v>
      </c>
      <c r="E72" s="12">
        <v>10396.83</v>
      </c>
      <c r="F72" s="17">
        <f>ROUND(D72*E72,2)</f>
        <v>10396.83</v>
      </c>
      <c r="G72" s="12">
        <v>1</v>
      </c>
      <c r="H72" s="1">
        <v>0</v>
      </c>
      <c r="I72" s="17">
        <f>ROUND(G72*H72,2)</f>
        <v>0</v>
      </c>
    </row>
    <row r="73" spans="1:9" x14ac:dyDescent="0.3">
      <c r="A73" s="10"/>
      <c r="B73" s="10"/>
      <c r="C73" s="11" t="s">
        <v>52</v>
      </c>
      <c r="D73" s="12">
        <v>1</v>
      </c>
      <c r="E73" s="13">
        <f>SUM(F71:F72)</f>
        <v>2003611.33</v>
      </c>
      <c r="F73" s="13">
        <f>ROUND(D73*E73,2)</f>
        <v>2003611.33</v>
      </c>
      <c r="G73" s="12">
        <v>1</v>
      </c>
      <c r="H73" s="13">
        <f>SUM(I71:I72)</f>
        <v>0</v>
      </c>
      <c r="I73" s="13">
        <f>ROUND(G73*H73,2)</f>
        <v>0</v>
      </c>
    </row>
    <row r="74" spans="1:9" ht="1.95" customHeight="1" x14ac:dyDescent="0.3">
      <c r="A74" s="8"/>
      <c r="B74" s="8"/>
      <c r="C74" s="9"/>
      <c r="D74" s="8"/>
      <c r="E74" s="8"/>
      <c r="F74" s="8"/>
      <c r="G74" s="8"/>
      <c r="H74" s="8"/>
      <c r="I74" s="8"/>
    </row>
    <row r="75" spans="1:9" x14ac:dyDescent="0.3">
      <c r="A75" s="24" t="s">
        <v>53</v>
      </c>
      <c r="B75" s="24" t="s">
        <v>3</v>
      </c>
      <c r="C75" s="25" t="s">
        <v>54</v>
      </c>
      <c r="D75" s="26">
        <f t="shared" ref="D75:I75" si="29">D78</f>
        <v>1</v>
      </c>
      <c r="E75" s="26">
        <f t="shared" si="29"/>
        <v>2003611.33</v>
      </c>
      <c r="F75" s="26">
        <f t="shared" si="29"/>
        <v>2003611.33</v>
      </c>
      <c r="G75" s="26">
        <f t="shared" ref="G75" si="30">G78</f>
        <v>1</v>
      </c>
      <c r="H75" s="26">
        <f t="shared" si="29"/>
        <v>0</v>
      </c>
      <c r="I75" s="26">
        <f t="shared" si="29"/>
        <v>0</v>
      </c>
    </row>
    <row r="76" spans="1:9" x14ac:dyDescent="0.3">
      <c r="A76" s="18" t="s">
        <v>7</v>
      </c>
      <c r="B76" s="19" t="s">
        <v>8</v>
      </c>
      <c r="C76" s="20" t="s">
        <v>9</v>
      </c>
      <c r="D76" s="12">
        <v>230</v>
      </c>
      <c r="E76" s="12">
        <v>8666.15</v>
      </c>
      <c r="F76" s="17">
        <f>ROUND(D76*E76,2)</f>
        <v>1993214.5</v>
      </c>
      <c r="G76" s="12">
        <v>230</v>
      </c>
      <c r="H76" s="1">
        <v>0</v>
      </c>
      <c r="I76" s="17">
        <f>ROUND(G76*H76,2)</f>
        <v>0</v>
      </c>
    </row>
    <row r="77" spans="1:9" x14ac:dyDescent="0.3">
      <c r="A77" s="18" t="s">
        <v>10</v>
      </c>
      <c r="B77" s="19" t="s">
        <v>11</v>
      </c>
      <c r="C77" s="20" t="s">
        <v>12</v>
      </c>
      <c r="D77" s="12">
        <v>1</v>
      </c>
      <c r="E77" s="12">
        <v>10396.83</v>
      </c>
      <c r="F77" s="17">
        <f>ROUND(D77*E77,2)</f>
        <v>10396.83</v>
      </c>
      <c r="G77" s="12">
        <v>1</v>
      </c>
      <c r="H77" s="1">
        <v>0</v>
      </c>
      <c r="I77" s="17">
        <f>ROUND(G77*H77,2)</f>
        <v>0</v>
      </c>
    </row>
    <row r="78" spans="1:9" x14ac:dyDescent="0.3">
      <c r="A78" s="10"/>
      <c r="B78" s="10"/>
      <c r="C78" s="11" t="s">
        <v>55</v>
      </c>
      <c r="D78" s="12">
        <v>1</v>
      </c>
      <c r="E78" s="13">
        <f>SUM(F76:F77)</f>
        <v>2003611.33</v>
      </c>
      <c r="F78" s="13">
        <f>ROUND(D78*E78,2)</f>
        <v>2003611.33</v>
      </c>
      <c r="G78" s="12">
        <v>1</v>
      </c>
      <c r="H78" s="13">
        <f>SUM(I76:I77)</f>
        <v>0</v>
      </c>
      <c r="I78" s="13">
        <f>ROUND(G78*H78,2)</f>
        <v>0</v>
      </c>
    </row>
    <row r="79" spans="1:9" ht="1.95" customHeight="1" x14ac:dyDescent="0.3">
      <c r="A79" s="8"/>
      <c r="B79" s="8"/>
      <c r="C79" s="9"/>
      <c r="D79" s="8"/>
      <c r="E79" s="8"/>
      <c r="F79" s="8"/>
      <c r="G79" s="8"/>
      <c r="H79" s="8"/>
      <c r="I79" s="8"/>
    </row>
    <row r="80" spans="1:9" x14ac:dyDescent="0.3">
      <c r="A80" s="24" t="s">
        <v>56</v>
      </c>
      <c r="B80" s="24" t="s">
        <v>3</v>
      </c>
      <c r="C80" s="25" t="s">
        <v>57</v>
      </c>
      <c r="D80" s="26">
        <f t="shared" ref="D80:I80" si="31">D83</f>
        <v>1</v>
      </c>
      <c r="E80" s="26">
        <f t="shared" si="31"/>
        <v>2003611.33</v>
      </c>
      <c r="F80" s="26">
        <f t="shared" si="31"/>
        <v>2003611.33</v>
      </c>
      <c r="G80" s="26">
        <f t="shared" ref="G80" si="32">G83</f>
        <v>1</v>
      </c>
      <c r="H80" s="26">
        <f t="shared" si="31"/>
        <v>0</v>
      </c>
      <c r="I80" s="26">
        <f t="shared" si="31"/>
        <v>0</v>
      </c>
    </row>
    <row r="81" spans="1:9" x14ac:dyDescent="0.3">
      <c r="A81" s="18" t="s">
        <v>7</v>
      </c>
      <c r="B81" s="19" t="s">
        <v>8</v>
      </c>
      <c r="C81" s="20" t="s">
        <v>9</v>
      </c>
      <c r="D81" s="12">
        <v>230</v>
      </c>
      <c r="E81" s="12">
        <v>8666.15</v>
      </c>
      <c r="F81" s="17">
        <f>ROUND(D81*E81,2)</f>
        <v>1993214.5</v>
      </c>
      <c r="G81" s="12">
        <v>230</v>
      </c>
      <c r="H81" s="1">
        <v>0</v>
      </c>
      <c r="I81" s="17">
        <f>ROUND(G81*H81,2)</f>
        <v>0</v>
      </c>
    </row>
    <row r="82" spans="1:9" x14ac:dyDescent="0.3">
      <c r="A82" s="18" t="s">
        <v>10</v>
      </c>
      <c r="B82" s="19" t="s">
        <v>11</v>
      </c>
      <c r="C82" s="20" t="s">
        <v>12</v>
      </c>
      <c r="D82" s="12">
        <v>1</v>
      </c>
      <c r="E82" s="12">
        <v>10396.83</v>
      </c>
      <c r="F82" s="17">
        <f>ROUND(D82*E82,2)</f>
        <v>10396.83</v>
      </c>
      <c r="G82" s="12">
        <v>1</v>
      </c>
      <c r="H82" s="1">
        <v>0</v>
      </c>
      <c r="I82" s="17">
        <f>ROUND(G82*H82,2)</f>
        <v>0</v>
      </c>
    </row>
    <row r="83" spans="1:9" x14ac:dyDescent="0.3">
      <c r="A83" s="10"/>
      <c r="B83" s="10"/>
      <c r="C83" s="11" t="s">
        <v>58</v>
      </c>
      <c r="D83" s="12">
        <v>1</v>
      </c>
      <c r="E83" s="13">
        <f>SUM(F81:F82)</f>
        <v>2003611.33</v>
      </c>
      <c r="F83" s="13">
        <f>ROUND(D83*E83,2)</f>
        <v>2003611.33</v>
      </c>
      <c r="G83" s="12">
        <v>1</v>
      </c>
      <c r="H83" s="13">
        <f>SUM(I81:I82)</f>
        <v>0</v>
      </c>
      <c r="I83" s="13">
        <f>ROUND(G83*H83,2)</f>
        <v>0</v>
      </c>
    </row>
    <row r="84" spans="1:9" ht="1.95" customHeight="1" x14ac:dyDescent="0.3">
      <c r="A84" s="8"/>
      <c r="B84" s="8"/>
      <c r="C84" s="9"/>
      <c r="D84" s="8"/>
      <c r="E84" s="8"/>
      <c r="F84" s="8"/>
      <c r="G84" s="8"/>
      <c r="H84" s="8"/>
      <c r="I84" s="8"/>
    </row>
    <row r="85" spans="1:9" x14ac:dyDescent="0.3">
      <c r="A85" s="24" t="s">
        <v>59</v>
      </c>
      <c r="B85" s="24" t="s">
        <v>3</v>
      </c>
      <c r="C85" s="25" t="s">
        <v>60</v>
      </c>
      <c r="D85" s="26">
        <f t="shared" ref="D85:I85" si="33">D88</f>
        <v>1</v>
      </c>
      <c r="E85" s="26">
        <f t="shared" si="33"/>
        <v>2003611.33</v>
      </c>
      <c r="F85" s="26">
        <f t="shared" si="33"/>
        <v>2003611.33</v>
      </c>
      <c r="G85" s="26">
        <f t="shared" ref="G85" si="34">G88</f>
        <v>1</v>
      </c>
      <c r="H85" s="26">
        <f t="shared" si="33"/>
        <v>0</v>
      </c>
      <c r="I85" s="26">
        <f t="shared" si="33"/>
        <v>0</v>
      </c>
    </row>
    <row r="86" spans="1:9" x14ac:dyDescent="0.3">
      <c r="A86" s="18" t="s">
        <v>7</v>
      </c>
      <c r="B86" s="19" t="s">
        <v>8</v>
      </c>
      <c r="C86" s="20" t="s">
        <v>9</v>
      </c>
      <c r="D86" s="12">
        <v>230</v>
      </c>
      <c r="E86" s="12">
        <v>8666.15</v>
      </c>
      <c r="F86" s="17">
        <f>ROUND(D86*E86,2)</f>
        <v>1993214.5</v>
      </c>
      <c r="G86" s="12">
        <v>230</v>
      </c>
      <c r="H86" s="1">
        <v>0</v>
      </c>
      <c r="I86" s="17">
        <f>ROUND(G86*H86,2)</f>
        <v>0</v>
      </c>
    </row>
    <row r="87" spans="1:9" x14ac:dyDescent="0.3">
      <c r="A87" s="18" t="s">
        <v>10</v>
      </c>
      <c r="B87" s="19" t="s">
        <v>11</v>
      </c>
      <c r="C87" s="20" t="s">
        <v>12</v>
      </c>
      <c r="D87" s="12">
        <v>1</v>
      </c>
      <c r="E87" s="12">
        <v>10396.83</v>
      </c>
      <c r="F87" s="17">
        <f>ROUND(D87*E87,2)</f>
        <v>10396.83</v>
      </c>
      <c r="G87" s="12">
        <v>1</v>
      </c>
      <c r="H87" s="1">
        <v>0</v>
      </c>
      <c r="I87" s="17">
        <f>ROUND(G87*H87,2)</f>
        <v>0</v>
      </c>
    </row>
    <row r="88" spans="1:9" x14ac:dyDescent="0.3">
      <c r="A88" s="10"/>
      <c r="B88" s="10"/>
      <c r="C88" s="11" t="s">
        <v>61</v>
      </c>
      <c r="D88" s="12">
        <v>1</v>
      </c>
      <c r="E88" s="13">
        <f>SUM(F86:F87)</f>
        <v>2003611.33</v>
      </c>
      <c r="F88" s="13">
        <f>ROUND(D88*E88,2)</f>
        <v>2003611.33</v>
      </c>
      <c r="G88" s="12">
        <v>1</v>
      </c>
      <c r="H88" s="13">
        <f>SUM(I86:I87)</f>
        <v>0</v>
      </c>
      <c r="I88" s="13">
        <f>ROUND(G88*H88,2)</f>
        <v>0</v>
      </c>
    </row>
    <row r="89" spans="1:9" ht="1.95" customHeight="1" x14ac:dyDescent="0.3">
      <c r="A89" s="8"/>
      <c r="B89" s="8"/>
      <c r="C89" s="9"/>
      <c r="D89" s="8"/>
      <c r="E89" s="8"/>
      <c r="F89" s="8"/>
      <c r="G89" s="8"/>
      <c r="H89" s="8"/>
      <c r="I89" s="8"/>
    </row>
    <row r="90" spans="1:9" x14ac:dyDescent="0.3">
      <c r="A90" s="24" t="s">
        <v>62</v>
      </c>
      <c r="B90" s="24" t="s">
        <v>3</v>
      </c>
      <c r="C90" s="25" t="s">
        <v>63</v>
      </c>
      <c r="D90" s="26">
        <f t="shared" ref="D90:I90" si="35">D93</f>
        <v>1</v>
      </c>
      <c r="E90" s="26">
        <f t="shared" si="35"/>
        <v>2090272.83</v>
      </c>
      <c r="F90" s="26">
        <f t="shared" si="35"/>
        <v>2090272.83</v>
      </c>
      <c r="G90" s="26">
        <f t="shared" ref="G90" si="36">G93</f>
        <v>1</v>
      </c>
      <c r="H90" s="26">
        <f t="shared" si="35"/>
        <v>0</v>
      </c>
      <c r="I90" s="26">
        <f t="shared" si="35"/>
        <v>0</v>
      </c>
    </row>
    <row r="91" spans="1:9" x14ac:dyDescent="0.3">
      <c r="A91" s="18" t="s">
        <v>7</v>
      </c>
      <c r="B91" s="19" t="s">
        <v>8</v>
      </c>
      <c r="C91" s="20" t="s">
        <v>9</v>
      </c>
      <c r="D91" s="12">
        <v>240</v>
      </c>
      <c r="E91" s="12">
        <v>8666.15</v>
      </c>
      <c r="F91" s="17">
        <f>ROUND(D91*E91,2)</f>
        <v>2079876</v>
      </c>
      <c r="G91" s="12">
        <v>240</v>
      </c>
      <c r="H91" s="1">
        <v>0</v>
      </c>
      <c r="I91" s="17">
        <f>ROUND(G91*H91,2)</f>
        <v>0</v>
      </c>
    </row>
    <row r="92" spans="1:9" x14ac:dyDescent="0.3">
      <c r="A92" s="18" t="s">
        <v>10</v>
      </c>
      <c r="B92" s="19" t="s">
        <v>11</v>
      </c>
      <c r="C92" s="20" t="s">
        <v>12</v>
      </c>
      <c r="D92" s="12">
        <v>1</v>
      </c>
      <c r="E92" s="12">
        <v>10396.83</v>
      </c>
      <c r="F92" s="17">
        <f>ROUND(D92*E92,2)</f>
        <v>10396.83</v>
      </c>
      <c r="G92" s="12">
        <v>1</v>
      </c>
      <c r="H92" s="1">
        <v>0</v>
      </c>
      <c r="I92" s="17">
        <f>ROUND(G92*H92,2)</f>
        <v>0</v>
      </c>
    </row>
    <row r="93" spans="1:9" x14ac:dyDescent="0.3">
      <c r="A93" s="10"/>
      <c r="B93" s="10"/>
      <c r="C93" s="11" t="s">
        <v>64</v>
      </c>
      <c r="D93" s="12">
        <v>1</v>
      </c>
      <c r="E93" s="13">
        <f>SUM(F91:F92)</f>
        <v>2090272.83</v>
      </c>
      <c r="F93" s="13">
        <f>ROUND(D93*E93,2)</f>
        <v>2090272.83</v>
      </c>
      <c r="G93" s="12">
        <v>1</v>
      </c>
      <c r="H93" s="13">
        <f>SUM(I91:I92)</f>
        <v>0</v>
      </c>
      <c r="I93" s="13">
        <f>ROUND(G93*H93,2)</f>
        <v>0</v>
      </c>
    </row>
    <row r="94" spans="1:9" ht="1.95" customHeight="1" x14ac:dyDescent="0.3">
      <c r="A94" s="8"/>
      <c r="B94" s="8"/>
      <c r="C94" s="9"/>
      <c r="D94" s="8"/>
      <c r="E94" s="8"/>
      <c r="F94" s="8"/>
      <c r="G94" s="8"/>
      <c r="H94" s="8"/>
      <c r="I94" s="8"/>
    </row>
    <row r="95" spans="1:9" x14ac:dyDescent="0.3">
      <c r="A95" s="24" t="s">
        <v>65</v>
      </c>
      <c r="B95" s="24" t="s">
        <v>3</v>
      </c>
      <c r="C95" s="25" t="s">
        <v>66</v>
      </c>
      <c r="D95" s="26">
        <f t="shared" ref="D95:I95" si="37">D98</f>
        <v>1</v>
      </c>
      <c r="E95" s="26">
        <f t="shared" si="37"/>
        <v>2003611.33</v>
      </c>
      <c r="F95" s="26">
        <f t="shared" si="37"/>
        <v>2003611.33</v>
      </c>
      <c r="G95" s="26">
        <f t="shared" ref="G95" si="38">G98</f>
        <v>1</v>
      </c>
      <c r="H95" s="26">
        <f t="shared" si="37"/>
        <v>0</v>
      </c>
      <c r="I95" s="26">
        <f t="shared" si="37"/>
        <v>0</v>
      </c>
    </row>
    <row r="96" spans="1:9" x14ac:dyDescent="0.3">
      <c r="A96" s="18" t="s">
        <v>7</v>
      </c>
      <c r="B96" s="19" t="s">
        <v>8</v>
      </c>
      <c r="C96" s="20" t="s">
        <v>9</v>
      </c>
      <c r="D96" s="12">
        <v>230</v>
      </c>
      <c r="E96" s="12">
        <v>8666.15</v>
      </c>
      <c r="F96" s="17">
        <f>ROUND(D96*E96,2)</f>
        <v>1993214.5</v>
      </c>
      <c r="G96" s="12">
        <v>230</v>
      </c>
      <c r="H96" s="1">
        <v>0</v>
      </c>
      <c r="I96" s="17">
        <f>ROUND(G96*H96,2)</f>
        <v>0</v>
      </c>
    </row>
    <row r="97" spans="1:9" x14ac:dyDescent="0.3">
      <c r="A97" s="18" t="s">
        <v>10</v>
      </c>
      <c r="B97" s="19" t="s">
        <v>11</v>
      </c>
      <c r="C97" s="20" t="s">
        <v>12</v>
      </c>
      <c r="D97" s="12">
        <v>1</v>
      </c>
      <c r="E97" s="12">
        <v>10396.83</v>
      </c>
      <c r="F97" s="17">
        <f>ROUND(D97*E97,2)</f>
        <v>10396.83</v>
      </c>
      <c r="G97" s="12">
        <v>1</v>
      </c>
      <c r="H97" s="1">
        <v>0</v>
      </c>
      <c r="I97" s="17">
        <f>ROUND(G97*H97,2)</f>
        <v>0</v>
      </c>
    </row>
    <row r="98" spans="1:9" x14ac:dyDescent="0.3">
      <c r="A98" s="10"/>
      <c r="B98" s="10"/>
      <c r="C98" s="11" t="s">
        <v>67</v>
      </c>
      <c r="D98" s="12">
        <v>1</v>
      </c>
      <c r="E98" s="13">
        <f>SUM(F96:F97)</f>
        <v>2003611.33</v>
      </c>
      <c r="F98" s="13">
        <f>ROUND(D98*E98,2)</f>
        <v>2003611.33</v>
      </c>
      <c r="G98" s="12">
        <v>1</v>
      </c>
      <c r="H98" s="13">
        <f>SUM(I96:I97)</f>
        <v>0</v>
      </c>
      <c r="I98" s="13">
        <f>ROUND(G98*H98,2)</f>
        <v>0</v>
      </c>
    </row>
    <row r="99" spans="1:9" ht="1.95" customHeight="1" x14ac:dyDescent="0.3">
      <c r="A99" s="8"/>
      <c r="B99" s="8"/>
      <c r="C99" s="9"/>
      <c r="D99" s="8"/>
      <c r="E99" s="8"/>
      <c r="F99" s="8"/>
      <c r="G99" s="8"/>
      <c r="H99" s="8"/>
      <c r="I99" s="8"/>
    </row>
    <row r="100" spans="1:9" x14ac:dyDescent="0.3">
      <c r="A100" s="24" t="s">
        <v>68</v>
      </c>
      <c r="B100" s="24" t="s">
        <v>3</v>
      </c>
      <c r="C100" s="25" t="s">
        <v>69</v>
      </c>
      <c r="D100" s="26">
        <f t="shared" ref="D100:I100" si="39">D103</f>
        <v>1</v>
      </c>
      <c r="E100" s="26">
        <f t="shared" si="39"/>
        <v>2003611.33</v>
      </c>
      <c r="F100" s="26">
        <f t="shared" si="39"/>
        <v>2003611.33</v>
      </c>
      <c r="G100" s="26">
        <f t="shared" ref="G100" si="40">G103</f>
        <v>1</v>
      </c>
      <c r="H100" s="26">
        <f t="shared" si="39"/>
        <v>0</v>
      </c>
      <c r="I100" s="26">
        <f t="shared" si="39"/>
        <v>0</v>
      </c>
    </row>
    <row r="101" spans="1:9" x14ac:dyDescent="0.3">
      <c r="A101" s="18" t="s">
        <v>7</v>
      </c>
      <c r="B101" s="19" t="s">
        <v>8</v>
      </c>
      <c r="C101" s="20" t="s">
        <v>9</v>
      </c>
      <c r="D101" s="12">
        <v>230</v>
      </c>
      <c r="E101" s="12">
        <v>8666.15</v>
      </c>
      <c r="F101" s="17">
        <f>ROUND(D101*E101,2)</f>
        <v>1993214.5</v>
      </c>
      <c r="G101" s="12">
        <v>230</v>
      </c>
      <c r="H101" s="1">
        <v>0</v>
      </c>
      <c r="I101" s="17">
        <f>ROUND(G101*H101,2)</f>
        <v>0</v>
      </c>
    </row>
    <row r="102" spans="1:9" x14ac:dyDescent="0.3">
      <c r="A102" s="18" t="s">
        <v>10</v>
      </c>
      <c r="B102" s="19" t="s">
        <v>11</v>
      </c>
      <c r="C102" s="20" t="s">
        <v>12</v>
      </c>
      <c r="D102" s="12">
        <v>1</v>
      </c>
      <c r="E102" s="12">
        <v>10396.83</v>
      </c>
      <c r="F102" s="17">
        <f>ROUND(D102*E102,2)</f>
        <v>10396.83</v>
      </c>
      <c r="G102" s="12">
        <v>1</v>
      </c>
      <c r="H102" s="1">
        <v>0</v>
      </c>
      <c r="I102" s="17">
        <f>ROUND(G102*H102,2)</f>
        <v>0</v>
      </c>
    </row>
    <row r="103" spans="1:9" x14ac:dyDescent="0.3">
      <c r="A103" s="10"/>
      <c r="B103" s="10"/>
      <c r="C103" s="11" t="s">
        <v>70</v>
      </c>
      <c r="D103" s="12">
        <v>1</v>
      </c>
      <c r="E103" s="13">
        <f>SUM(F101:F102)</f>
        <v>2003611.33</v>
      </c>
      <c r="F103" s="13">
        <f>ROUND(D103*E103,2)</f>
        <v>2003611.33</v>
      </c>
      <c r="G103" s="12">
        <v>1</v>
      </c>
      <c r="H103" s="13">
        <f>SUM(I101:I102)</f>
        <v>0</v>
      </c>
      <c r="I103" s="13">
        <f>ROUND(G103*H103,2)</f>
        <v>0</v>
      </c>
    </row>
    <row r="104" spans="1:9" ht="1.95" customHeight="1" x14ac:dyDescent="0.3">
      <c r="A104" s="8"/>
      <c r="B104" s="8"/>
      <c r="C104" s="9"/>
      <c r="D104" s="8"/>
      <c r="E104" s="8"/>
      <c r="F104" s="8"/>
      <c r="G104" s="8"/>
      <c r="H104" s="8"/>
      <c r="I104" s="8"/>
    </row>
    <row r="105" spans="1:9" x14ac:dyDescent="0.3">
      <c r="A105" s="24" t="s">
        <v>71</v>
      </c>
      <c r="B105" s="24" t="s">
        <v>3</v>
      </c>
      <c r="C105" s="25" t="s">
        <v>72</v>
      </c>
      <c r="D105" s="26">
        <f t="shared" ref="D105:I105" si="41">D108</f>
        <v>1</v>
      </c>
      <c r="E105" s="26">
        <f t="shared" si="41"/>
        <v>2003611.33</v>
      </c>
      <c r="F105" s="26">
        <f t="shared" si="41"/>
        <v>2003611.33</v>
      </c>
      <c r="G105" s="26">
        <f t="shared" ref="G105" si="42">G108</f>
        <v>1</v>
      </c>
      <c r="H105" s="26">
        <f t="shared" si="41"/>
        <v>0</v>
      </c>
      <c r="I105" s="26">
        <f t="shared" si="41"/>
        <v>0</v>
      </c>
    </row>
    <row r="106" spans="1:9" x14ac:dyDescent="0.3">
      <c r="A106" s="18" t="s">
        <v>7</v>
      </c>
      <c r="B106" s="19" t="s">
        <v>8</v>
      </c>
      <c r="C106" s="20" t="s">
        <v>9</v>
      </c>
      <c r="D106" s="12">
        <v>230</v>
      </c>
      <c r="E106" s="12">
        <v>8666.15</v>
      </c>
      <c r="F106" s="17">
        <f>ROUND(D106*E106,2)</f>
        <v>1993214.5</v>
      </c>
      <c r="G106" s="12">
        <v>230</v>
      </c>
      <c r="H106" s="1">
        <v>0</v>
      </c>
      <c r="I106" s="17">
        <f>ROUND(G106*H106,2)</f>
        <v>0</v>
      </c>
    </row>
    <row r="107" spans="1:9" x14ac:dyDescent="0.3">
      <c r="A107" s="18" t="s">
        <v>10</v>
      </c>
      <c r="B107" s="19" t="s">
        <v>11</v>
      </c>
      <c r="C107" s="20" t="s">
        <v>12</v>
      </c>
      <c r="D107" s="12">
        <v>1</v>
      </c>
      <c r="E107" s="12">
        <v>10396.83</v>
      </c>
      <c r="F107" s="17">
        <f>ROUND(D107*E107,2)</f>
        <v>10396.83</v>
      </c>
      <c r="G107" s="12">
        <v>1</v>
      </c>
      <c r="H107" s="1">
        <v>0</v>
      </c>
      <c r="I107" s="17">
        <f>ROUND(G107*H107,2)</f>
        <v>0</v>
      </c>
    </row>
    <row r="108" spans="1:9" x14ac:dyDescent="0.3">
      <c r="A108" s="10"/>
      <c r="B108" s="10"/>
      <c r="C108" s="11" t="s">
        <v>73</v>
      </c>
      <c r="D108" s="12">
        <v>1</v>
      </c>
      <c r="E108" s="13">
        <f>SUM(F106:F107)</f>
        <v>2003611.33</v>
      </c>
      <c r="F108" s="13">
        <f>ROUND(D108*E108,2)</f>
        <v>2003611.33</v>
      </c>
      <c r="G108" s="12">
        <v>1</v>
      </c>
      <c r="H108" s="13">
        <f>SUM(I106:I107)</f>
        <v>0</v>
      </c>
      <c r="I108" s="13">
        <f>ROUND(G108*H108,2)</f>
        <v>0</v>
      </c>
    </row>
    <row r="109" spans="1:9" ht="1.95" customHeight="1" x14ac:dyDescent="0.3">
      <c r="A109" s="8"/>
      <c r="B109" s="8"/>
      <c r="C109" s="9"/>
      <c r="D109" s="8"/>
      <c r="E109" s="8"/>
      <c r="F109" s="8"/>
      <c r="G109" s="8"/>
      <c r="H109" s="8"/>
      <c r="I109" s="8"/>
    </row>
    <row r="110" spans="1:9" x14ac:dyDescent="0.3">
      <c r="A110" s="10"/>
      <c r="B110" s="10"/>
      <c r="C110" s="11" t="s">
        <v>436</v>
      </c>
      <c r="D110" s="14">
        <v>1</v>
      </c>
      <c r="E110" s="13">
        <f>F5+F10+F15+F20+F25+F30+F35+F40+F45+F50+F55+F60+F65+F70+F75+F80+F85+F90+F95+F100+F105</f>
        <v>42162499.43</v>
      </c>
      <c r="F110" s="13">
        <f>ROUND(D110*E110,2)</f>
        <v>42162499.43</v>
      </c>
      <c r="G110" s="14">
        <v>1</v>
      </c>
      <c r="H110" s="13">
        <f>I5+I10+I15+I20+I25+I30+I35+I40+I45+I50+I55+I60+I65+I70+I75+I80+I85+I90+I95+I100+I105</f>
        <v>0</v>
      </c>
      <c r="I110" s="13">
        <f>ROUND(G110*H110,2)</f>
        <v>0</v>
      </c>
    </row>
    <row r="111" spans="1:9" ht="1.95" customHeight="1" x14ac:dyDescent="0.3">
      <c r="A111" s="8"/>
      <c r="B111" s="8"/>
      <c r="C111" s="9"/>
      <c r="D111" s="8"/>
      <c r="E111" s="8"/>
      <c r="F111" s="8"/>
      <c r="G111" s="8"/>
      <c r="H111" s="8"/>
      <c r="I111" s="8"/>
    </row>
    <row r="112" spans="1:9" x14ac:dyDescent="0.3">
      <c r="A112" s="30" t="s">
        <v>437</v>
      </c>
      <c r="B112" s="30" t="s">
        <v>3</v>
      </c>
      <c r="C112" s="31" t="s">
        <v>74</v>
      </c>
      <c r="D112" s="32">
        <f t="shared" ref="D112:I112" si="43">D148</f>
        <v>1</v>
      </c>
      <c r="E112" s="33">
        <f t="shared" si="43"/>
        <v>27977780.809999999</v>
      </c>
      <c r="F112" s="33">
        <f t="shared" si="43"/>
        <v>27977780.809999999</v>
      </c>
      <c r="G112" s="32">
        <f t="shared" ref="G112" si="44">G148</f>
        <v>1</v>
      </c>
      <c r="H112" s="33">
        <f t="shared" si="43"/>
        <v>0</v>
      </c>
      <c r="I112" s="33">
        <f t="shared" si="43"/>
        <v>0</v>
      </c>
    </row>
    <row r="113" spans="1:9" x14ac:dyDescent="0.3">
      <c r="A113" s="24" t="s">
        <v>75</v>
      </c>
      <c r="B113" s="24" t="s">
        <v>3</v>
      </c>
      <c r="C113" s="25" t="s">
        <v>76</v>
      </c>
      <c r="D113" s="26">
        <f t="shared" ref="D113:I113" si="45">D116</f>
        <v>1</v>
      </c>
      <c r="E113" s="26">
        <f t="shared" si="45"/>
        <v>3996825.83</v>
      </c>
      <c r="F113" s="26">
        <f t="shared" si="45"/>
        <v>3996825.83</v>
      </c>
      <c r="G113" s="26">
        <f t="shared" ref="G113" si="46">G116</f>
        <v>1</v>
      </c>
      <c r="H113" s="26">
        <f t="shared" si="45"/>
        <v>0</v>
      </c>
      <c r="I113" s="26">
        <f t="shared" si="45"/>
        <v>0</v>
      </c>
    </row>
    <row r="114" spans="1:9" x14ac:dyDescent="0.3">
      <c r="A114" s="18" t="s">
        <v>77</v>
      </c>
      <c r="B114" s="19" t="s">
        <v>8</v>
      </c>
      <c r="C114" s="20" t="s">
        <v>78</v>
      </c>
      <c r="D114" s="12">
        <v>460</v>
      </c>
      <c r="E114" s="12">
        <v>8666.15</v>
      </c>
      <c r="F114" s="17">
        <f>ROUND(D114*E114,2)</f>
        <v>3986429</v>
      </c>
      <c r="G114" s="12">
        <v>460</v>
      </c>
      <c r="H114" s="1">
        <v>0</v>
      </c>
      <c r="I114" s="17">
        <f>ROUND(G114*H114,2)</f>
        <v>0</v>
      </c>
    </row>
    <row r="115" spans="1:9" x14ac:dyDescent="0.3">
      <c r="A115" s="18" t="s">
        <v>10</v>
      </c>
      <c r="B115" s="19" t="s">
        <v>11</v>
      </c>
      <c r="C115" s="20" t="s">
        <v>12</v>
      </c>
      <c r="D115" s="12">
        <v>1</v>
      </c>
      <c r="E115" s="12">
        <v>10396.83</v>
      </c>
      <c r="F115" s="17">
        <f>ROUND(D115*E115,2)</f>
        <v>10396.83</v>
      </c>
      <c r="G115" s="12">
        <v>1</v>
      </c>
      <c r="H115" s="1">
        <v>0</v>
      </c>
      <c r="I115" s="17">
        <f>ROUND(G115*H115,2)</f>
        <v>0</v>
      </c>
    </row>
    <row r="116" spans="1:9" x14ac:dyDescent="0.3">
      <c r="A116" s="10"/>
      <c r="B116" s="10"/>
      <c r="C116" s="11" t="s">
        <v>79</v>
      </c>
      <c r="D116" s="12">
        <v>1</v>
      </c>
      <c r="E116" s="13">
        <f>SUM(F114:F115)</f>
        <v>3996825.83</v>
      </c>
      <c r="F116" s="13">
        <f>ROUND(D116*E116,2)</f>
        <v>3996825.83</v>
      </c>
      <c r="G116" s="12">
        <v>1</v>
      </c>
      <c r="H116" s="13">
        <f>SUM(I114:I115)</f>
        <v>0</v>
      </c>
      <c r="I116" s="13">
        <f>ROUND(G116*H116,2)</f>
        <v>0</v>
      </c>
    </row>
    <row r="117" spans="1:9" ht="1.95" customHeight="1" x14ac:dyDescent="0.3">
      <c r="A117" s="8"/>
      <c r="B117" s="8"/>
      <c r="C117" s="9"/>
      <c r="D117" s="8"/>
      <c r="E117" s="8"/>
      <c r="F117" s="8"/>
      <c r="G117" s="8"/>
      <c r="H117" s="8"/>
      <c r="I117" s="8"/>
    </row>
    <row r="118" spans="1:9" x14ac:dyDescent="0.3">
      <c r="A118" s="24" t="s">
        <v>80</v>
      </c>
      <c r="B118" s="24" t="s">
        <v>3</v>
      </c>
      <c r="C118" s="25" t="s">
        <v>81</v>
      </c>
      <c r="D118" s="26">
        <f t="shared" ref="D118:I118" si="47">D121</f>
        <v>1</v>
      </c>
      <c r="E118" s="26">
        <f t="shared" si="47"/>
        <v>3996825.83</v>
      </c>
      <c r="F118" s="26">
        <f t="shared" si="47"/>
        <v>3996825.83</v>
      </c>
      <c r="G118" s="26">
        <f t="shared" ref="G118" si="48">G121</f>
        <v>1</v>
      </c>
      <c r="H118" s="26">
        <f t="shared" si="47"/>
        <v>0</v>
      </c>
      <c r="I118" s="26">
        <f t="shared" si="47"/>
        <v>0</v>
      </c>
    </row>
    <row r="119" spans="1:9" x14ac:dyDescent="0.3">
      <c r="A119" s="18" t="s">
        <v>77</v>
      </c>
      <c r="B119" s="19" t="s">
        <v>8</v>
      </c>
      <c r="C119" s="20" t="s">
        <v>78</v>
      </c>
      <c r="D119" s="12">
        <v>460</v>
      </c>
      <c r="E119" s="12">
        <v>8666.15</v>
      </c>
      <c r="F119" s="17">
        <f>ROUND(D119*E119,2)</f>
        <v>3986429</v>
      </c>
      <c r="G119" s="12">
        <v>460</v>
      </c>
      <c r="H119" s="1">
        <v>0</v>
      </c>
      <c r="I119" s="17">
        <f>ROUND(G119*H119,2)</f>
        <v>0</v>
      </c>
    </row>
    <row r="120" spans="1:9" x14ac:dyDescent="0.3">
      <c r="A120" s="18" t="s">
        <v>10</v>
      </c>
      <c r="B120" s="19" t="s">
        <v>11</v>
      </c>
      <c r="C120" s="20" t="s">
        <v>12</v>
      </c>
      <c r="D120" s="12">
        <v>1</v>
      </c>
      <c r="E120" s="12">
        <v>10396.83</v>
      </c>
      <c r="F120" s="17">
        <f>ROUND(D120*E120,2)</f>
        <v>10396.83</v>
      </c>
      <c r="G120" s="12">
        <v>1</v>
      </c>
      <c r="H120" s="1">
        <v>0</v>
      </c>
      <c r="I120" s="17">
        <f>ROUND(G120*H120,2)</f>
        <v>0</v>
      </c>
    </row>
    <row r="121" spans="1:9" x14ac:dyDescent="0.3">
      <c r="A121" s="10"/>
      <c r="B121" s="10"/>
      <c r="C121" s="11" t="s">
        <v>82</v>
      </c>
      <c r="D121" s="12">
        <v>1</v>
      </c>
      <c r="E121" s="13">
        <f>SUM(F119:F120)</f>
        <v>3996825.83</v>
      </c>
      <c r="F121" s="13">
        <f>ROUND(D121*E121,2)</f>
        <v>3996825.83</v>
      </c>
      <c r="G121" s="12">
        <v>1</v>
      </c>
      <c r="H121" s="13">
        <f>SUM(I119:I120)</f>
        <v>0</v>
      </c>
      <c r="I121" s="13">
        <f>ROUND(G121*H121,2)</f>
        <v>0</v>
      </c>
    </row>
    <row r="122" spans="1:9" ht="1.95" customHeight="1" x14ac:dyDescent="0.3">
      <c r="A122" s="8"/>
      <c r="B122" s="8"/>
      <c r="C122" s="9"/>
      <c r="D122" s="8"/>
      <c r="E122" s="8"/>
      <c r="F122" s="8"/>
      <c r="G122" s="8"/>
      <c r="H122" s="8"/>
      <c r="I122" s="8"/>
    </row>
    <row r="123" spans="1:9" x14ac:dyDescent="0.3">
      <c r="A123" s="24" t="s">
        <v>83</v>
      </c>
      <c r="B123" s="24" t="s">
        <v>3</v>
      </c>
      <c r="C123" s="25" t="s">
        <v>84</v>
      </c>
      <c r="D123" s="26">
        <f t="shared" ref="D123:I123" si="49">D126</f>
        <v>1</v>
      </c>
      <c r="E123" s="26">
        <f t="shared" si="49"/>
        <v>3996825.83</v>
      </c>
      <c r="F123" s="26">
        <f t="shared" si="49"/>
        <v>3996825.83</v>
      </c>
      <c r="G123" s="26">
        <f t="shared" ref="G123" si="50">G126</f>
        <v>1</v>
      </c>
      <c r="H123" s="26">
        <f t="shared" si="49"/>
        <v>0</v>
      </c>
      <c r="I123" s="26">
        <f t="shared" si="49"/>
        <v>0</v>
      </c>
    </row>
    <row r="124" spans="1:9" x14ac:dyDescent="0.3">
      <c r="A124" s="18" t="s">
        <v>77</v>
      </c>
      <c r="B124" s="19" t="s">
        <v>8</v>
      </c>
      <c r="C124" s="20" t="s">
        <v>78</v>
      </c>
      <c r="D124" s="12">
        <v>460</v>
      </c>
      <c r="E124" s="12">
        <v>8666.15</v>
      </c>
      <c r="F124" s="17">
        <f>ROUND(D124*E124,2)</f>
        <v>3986429</v>
      </c>
      <c r="G124" s="12">
        <v>460</v>
      </c>
      <c r="H124" s="1">
        <v>0</v>
      </c>
      <c r="I124" s="17">
        <f>ROUND(G124*H124,2)</f>
        <v>0</v>
      </c>
    </row>
    <row r="125" spans="1:9" x14ac:dyDescent="0.3">
      <c r="A125" s="18" t="s">
        <v>10</v>
      </c>
      <c r="B125" s="19" t="s">
        <v>11</v>
      </c>
      <c r="C125" s="20" t="s">
        <v>12</v>
      </c>
      <c r="D125" s="12">
        <v>1</v>
      </c>
      <c r="E125" s="12">
        <v>10396.83</v>
      </c>
      <c r="F125" s="17">
        <f>ROUND(D125*E125,2)</f>
        <v>10396.83</v>
      </c>
      <c r="G125" s="12">
        <v>1</v>
      </c>
      <c r="H125" s="1">
        <v>0</v>
      </c>
      <c r="I125" s="17">
        <f>ROUND(G125*H125,2)</f>
        <v>0</v>
      </c>
    </row>
    <row r="126" spans="1:9" x14ac:dyDescent="0.3">
      <c r="A126" s="10"/>
      <c r="B126" s="10"/>
      <c r="C126" s="11" t="s">
        <v>85</v>
      </c>
      <c r="D126" s="12">
        <v>1</v>
      </c>
      <c r="E126" s="13">
        <f>SUM(F124:F125)</f>
        <v>3996825.83</v>
      </c>
      <c r="F126" s="13">
        <f>ROUND(D126*E126,2)</f>
        <v>3996825.83</v>
      </c>
      <c r="G126" s="12">
        <v>1</v>
      </c>
      <c r="H126" s="13">
        <f>SUM(I124:I125)</f>
        <v>0</v>
      </c>
      <c r="I126" s="13">
        <f>ROUND(G126*H126,2)</f>
        <v>0</v>
      </c>
    </row>
    <row r="127" spans="1:9" ht="1.95" customHeight="1" x14ac:dyDescent="0.3">
      <c r="A127" s="8"/>
      <c r="B127" s="8"/>
      <c r="C127" s="9"/>
      <c r="D127" s="8"/>
      <c r="E127" s="8"/>
      <c r="F127" s="8"/>
      <c r="G127" s="8"/>
      <c r="H127" s="8"/>
      <c r="I127" s="8"/>
    </row>
    <row r="128" spans="1:9" x14ac:dyDescent="0.3">
      <c r="A128" s="24" t="s">
        <v>86</v>
      </c>
      <c r="B128" s="24" t="s">
        <v>3</v>
      </c>
      <c r="C128" s="25" t="s">
        <v>87</v>
      </c>
      <c r="D128" s="26">
        <f t="shared" ref="D128:I128" si="51">D131</f>
        <v>1</v>
      </c>
      <c r="E128" s="26">
        <f t="shared" si="51"/>
        <v>3996825.83</v>
      </c>
      <c r="F128" s="26">
        <f t="shared" si="51"/>
        <v>3996825.83</v>
      </c>
      <c r="G128" s="26">
        <f t="shared" ref="G128" si="52">G131</f>
        <v>1</v>
      </c>
      <c r="H128" s="26">
        <f t="shared" si="51"/>
        <v>0</v>
      </c>
      <c r="I128" s="26">
        <f t="shared" si="51"/>
        <v>0</v>
      </c>
    </row>
    <row r="129" spans="1:9" x14ac:dyDescent="0.3">
      <c r="A129" s="18" t="s">
        <v>77</v>
      </c>
      <c r="B129" s="19" t="s">
        <v>8</v>
      </c>
      <c r="C129" s="20" t="s">
        <v>78</v>
      </c>
      <c r="D129" s="12">
        <v>460</v>
      </c>
      <c r="E129" s="12">
        <v>8666.15</v>
      </c>
      <c r="F129" s="17">
        <f>ROUND(D129*E129,2)</f>
        <v>3986429</v>
      </c>
      <c r="G129" s="12">
        <v>460</v>
      </c>
      <c r="H129" s="1">
        <v>0</v>
      </c>
      <c r="I129" s="17">
        <f>ROUND(G129*H129,2)</f>
        <v>0</v>
      </c>
    </row>
    <row r="130" spans="1:9" x14ac:dyDescent="0.3">
      <c r="A130" s="18" t="s">
        <v>10</v>
      </c>
      <c r="B130" s="19" t="s">
        <v>11</v>
      </c>
      <c r="C130" s="20" t="s">
        <v>12</v>
      </c>
      <c r="D130" s="12">
        <v>1</v>
      </c>
      <c r="E130" s="12">
        <v>10396.83</v>
      </c>
      <c r="F130" s="17">
        <f>ROUND(D130*E130,2)</f>
        <v>10396.83</v>
      </c>
      <c r="G130" s="12">
        <v>1</v>
      </c>
      <c r="H130" s="1">
        <v>0</v>
      </c>
      <c r="I130" s="17">
        <f>ROUND(G130*H130,2)</f>
        <v>0</v>
      </c>
    </row>
    <row r="131" spans="1:9" x14ac:dyDescent="0.3">
      <c r="A131" s="10"/>
      <c r="B131" s="10"/>
      <c r="C131" s="11" t="s">
        <v>88</v>
      </c>
      <c r="D131" s="12">
        <v>1</v>
      </c>
      <c r="E131" s="13">
        <f>SUM(F129:F130)</f>
        <v>3996825.83</v>
      </c>
      <c r="F131" s="13">
        <f>ROUND(D131*E131,2)</f>
        <v>3996825.83</v>
      </c>
      <c r="G131" s="12">
        <v>1</v>
      </c>
      <c r="H131" s="13">
        <f>SUM(I129:I130)</f>
        <v>0</v>
      </c>
      <c r="I131" s="13">
        <f>ROUND(G131*H131,2)</f>
        <v>0</v>
      </c>
    </row>
    <row r="132" spans="1:9" ht="1.95" customHeight="1" x14ac:dyDescent="0.3">
      <c r="A132" s="8"/>
      <c r="B132" s="8"/>
      <c r="C132" s="9"/>
      <c r="D132" s="8"/>
      <c r="E132" s="8"/>
      <c r="F132" s="8"/>
      <c r="G132" s="8"/>
      <c r="H132" s="8"/>
      <c r="I132" s="8"/>
    </row>
    <row r="133" spans="1:9" x14ac:dyDescent="0.3">
      <c r="A133" s="24" t="s">
        <v>89</v>
      </c>
      <c r="B133" s="24" t="s">
        <v>3</v>
      </c>
      <c r="C133" s="25" t="s">
        <v>90</v>
      </c>
      <c r="D133" s="26">
        <f t="shared" ref="D133:I133" si="53">D136</f>
        <v>1</v>
      </c>
      <c r="E133" s="26">
        <f t="shared" si="53"/>
        <v>3996825.83</v>
      </c>
      <c r="F133" s="26">
        <f t="shared" si="53"/>
        <v>3996825.83</v>
      </c>
      <c r="G133" s="26">
        <f t="shared" ref="G133" si="54">G136</f>
        <v>1</v>
      </c>
      <c r="H133" s="26">
        <f t="shared" si="53"/>
        <v>0</v>
      </c>
      <c r="I133" s="26">
        <f t="shared" si="53"/>
        <v>0</v>
      </c>
    </row>
    <row r="134" spans="1:9" x14ac:dyDescent="0.3">
      <c r="A134" s="18" t="s">
        <v>77</v>
      </c>
      <c r="B134" s="19" t="s">
        <v>8</v>
      </c>
      <c r="C134" s="20" t="s">
        <v>78</v>
      </c>
      <c r="D134" s="12">
        <v>460</v>
      </c>
      <c r="E134" s="12">
        <v>8666.15</v>
      </c>
      <c r="F134" s="17">
        <f>ROUND(D134*E134,2)</f>
        <v>3986429</v>
      </c>
      <c r="G134" s="12">
        <v>460</v>
      </c>
      <c r="H134" s="1">
        <v>0</v>
      </c>
      <c r="I134" s="17">
        <f>ROUND(G134*H134,2)</f>
        <v>0</v>
      </c>
    </row>
    <row r="135" spans="1:9" x14ac:dyDescent="0.3">
      <c r="A135" s="18" t="s">
        <v>10</v>
      </c>
      <c r="B135" s="19" t="s">
        <v>11</v>
      </c>
      <c r="C135" s="20" t="s">
        <v>12</v>
      </c>
      <c r="D135" s="12">
        <v>1</v>
      </c>
      <c r="E135" s="12">
        <v>10396.83</v>
      </c>
      <c r="F135" s="17">
        <f>ROUND(D135*E135,2)</f>
        <v>10396.83</v>
      </c>
      <c r="G135" s="12">
        <v>1</v>
      </c>
      <c r="H135" s="1">
        <v>0</v>
      </c>
      <c r="I135" s="17">
        <f>ROUND(G135*H135,2)</f>
        <v>0</v>
      </c>
    </row>
    <row r="136" spans="1:9" x14ac:dyDescent="0.3">
      <c r="A136" s="10"/>
      <c r="B136" s="10"/>
      <c r="C136" s="11" t="s">
        <v>91</v>
      </c>
      <c r="D136" s="12">
        <v>1</v>
      </c>
      <c r="E136" s="13">
        <f>SUM(F134:F135)</f>
        <v>3996825.83</v>
      </c>
      <c r="F136" s="13">
        <f>ROUND(D136*E136,2)</f>
        <v>3996825.83</v>
      </c>
      <c r="G136" s="12">
        <v>1</v>
      </c>
      <c r="H136" s="13">
        <f>SUM(I134:I135)</f>
        <v>0</v>
      </c>
      <c r="I136" s="13">
        <f>ROUND(G136*H136,2)</f>
        <v>0</v>
      </c>
    </row>
    <row r="137" spans="1:9" ht="1.95" customHeight="1" x14ac:dyDescent="0.3">
      <c r="A137" s="8"/>
      <c r="B137" s="8"/>
      <c r="C137" s="9"/>
      <c r="D137" s="8"/>
      <c r="E137" s="8"/>
      <c r="F137" s="8"/>
      <c r="G137" s="8"/>
      <c r="H137" s="8"/>
      <c r="I137" s="8"/>
    </row>
    <row r="138" spans="1:9" x14ac:dyDescent="0.3">
      <c r="A138" s="24" t="s">
        <v>92</v>
      </c>
      <c r="B138" s="24" t="s">
        <v>3</v>
      </c>
      <c r="C138" s="25" t="s">
        <v>93</v>
      </c>
      <c r="D138" s="26">
        <f t="shared" ref="D138:I138" si="55">D141</f>
        <v>1</v>
      </c>
      <c r="E138" s="26">
        <f t="shared" si="55"/>
        <v>3996825.83</v>
      </c>
      <c r="F138" s="26">
        <f t="shared" si="55"/>
        <v>3996825.83</v>
      </c>
      <c r="G138" s="26">
        <f t="shared" ref="G138" si="56">G141</f>
        <v>1</v>
      </c>
      <c r="H138" s="26">
        <f t="shared" si="55"/>
        <v>0</v>
      </c>
      <c r="I138" s="26">
        <f t="shared" si="55"/>
        <v>0</v>
      </c>
    </row>
    <row r="139" spans="1:9" x14ac:dyDescent="0.3">
      <c r="A139" s="18" t="s">
        <v>77</v>
      </c>
      <c r="B139" s="19" t="s">
        <v>8</v>
      </c>
      <c r="C139" s="20" t="s">
        <v>78</v>
      </c>
      <c r="D139" s="12">
        <v>460</v>
      </c>
      <c r="E139" s="12">
        <v>8666.15</v>
      </c>
      <c r="F139" s="17">
        <f>ROUND(D139*E139,2)</f>
        <v>3986429</v>
      </c>
      <c r="G139" s="12">
        <v>460</v>
      </c>
      <c r="H139" s="1">
        <v>0</v>
      </c>
      <c r="I139" s="17">
        <f>ROUND(G139*H139,2)</f>
        <v>0</v>
      </c>
    </row>
    <row r="140" spans="1:9" x14ac:dyDescent="0.3">
      <c r="A140" s="18" t="s">
        <v>10</v>
      </c>
      <c r="B140" s="19" t="s">
        <v>11</v>
      </c>
      <c r="C140" s="20" t="s">
        <v>12</v>
      </c>
      <c r="D140" s="12">
        <v>1</v>
      </c>
      <c r="E140" s="12">
        <v>10396.83</v>
      </c>
      <c r="F140" s="17">
        <f>ROUND(D140*E140,2)</f>
        <v>10396.83</v>
      </c>
      <c r="G140" s="12">
        <v>1</v>
      </c>
      <c r="H140" s="1">
        <v>0</v>
      </c>
      <c r="I140" s="17">
        <f>ROUND(G140*H140,2)</f>
        <v>0</v>
      </c>
    </row>
    <row r="141" spans="1:9" x14ac:dyDescent="0.3">
      <c r="A141" s="10"/>
      <c r="B141" s="10"/>
      <c r="C141" s="11" t="s">
        <v>94</v>
      </c>
      <c r="D141" s="12">
        <v>1</v>
      </c>
      <c r="E141" s="13">
        <f>SUM(F139:F140)</f>
        <v>3996825.83</v>
      </c>
      <c r="F141" s="13">
        <f>ROUND(D141*E141,2)</f>
        <v>3996825.83</v>
      </c>
      <c r="G141" s="12">
        <v>1</v>
      </c>
      <c r="H141" s="13">
        <f>SUM(I139:I140)</f>
        <v>0</v>
      </c>
      <c r="I141" s="13">
        <f>ROUND(G141*H141,2)</f>
        <v>0</v>
      </c>
    </row>
    <row r="142" spans="1:9" ht="1.95" customHeight="1" x14ac:dyDescent="0.3">
      <c r="A142" s="8"/>
      <c r="B142" s="8"/>
      <c r="C142" s="9"/>
      <c r="D142" s="8"/>
      <c r="E142" s="8"/>
      <c r="F142" s="8"/>
      <c r="G142" s="8"/>
      <c r="H142" s="8"/>
      <c r="I142" s="8"/>
    </row>
    <row r="143" spans="1:9" x14ac:dyDescent="0.3">
      <c r="A143" s="24" t="s">
        <v>95</v>
      </c>
      <c r="B143" s="24" t="s">
        <v>3</v>
      </c>
      <c r="C143" s="25" t="s">
        <v>96</v>
      </c>
      <c r="D143" s="26">
        <f t="shared" ref="D143:I143" si="57">D146</f>
        <v>1</v>
      </c>
      <c r="E143" s="26">
        <f t="shared" si="57"/>
        <v>3996825.83</v>
      </c>
      <c r="F143" s="26">
        <f t="shared" si="57"/>
        <v>3996825.83</v>
      </c>
      <c r="G143" s="26">
        <f t="shared" ref="G143" si="58">G146</f>
        <v>1</v>
      </c>
      <c r="H143" s="26">
        <f t="shared" si="57"/>
        <v>0</v>
      </c>
      <c r="I143" s="26">
        <f t="shared" si="57"/>
        <v>0</v>
      </c>
    </row>
    <row r="144" spans="1:9" x14ac:dyDescent="0.3">
      <c r="A144" s="18" t="s">
        <v>77</v>
      </c>
      <c r="B144" s="19" t="s">
        <v>8</v>
      </c>
      <c r="C144" s="20" t="s">
        <v>78</v>
      </c>
      <c r="D144" s="12">
        <v>460</v>
      </c>
      <c r="E144" s="12">
        <v>8666.15</v>
      </c>
      <c r="F144" s="17">
        <f>ROUND(D144*E144,2)</f>
        <v>3986429</v>
      </c>
      <c r="G144" s="12">
        <v>460</v>
      </c>
      <c r="H144" s="1">
        <v>0</v>
      </c>
      <c r="I144" s="17">
        <f>ROUND(G144*H144,2)</f>
        <v>0</v>
      </c>
    </row>
    <row r="145" spans="1:9" x14ac:dyDescent="0.3">
      <c r="A145" s="18" t="s">
        <v>10</v>
      </c>
      <c r="B145" s="19" t="s">
        <v>11</v>
      </c>
      <c r="C145" s="20" t="s">
        <v>12</v>
      </c>
      <c r="D145" s="12">
        <v>1</v>
      </c>
      <c r="E145" s="12">
        <v>10396.83</v>
      </c>
      <c r="F145" s="17">
        <f>ROUND(D145*E145,2)</f>
        <v>10396.83</v>
      </c>
      <c r="G145" s="12">
        <v>1</v>
      </c>
      <c r="H145" s="1">
        <v>0</v>
      </c>
      <c r="I145" s="17">
        <f>ROUND(G145*H145,2)</f>
        <v>0</v>
      </c>
    </row>
    <row r="146" spans="1:9" x14ac:dyDescent="0.3">
      <c r="A146" s="10"/>
      <c r="B146" s="10"/>
      <c r="C146" s="11" t="s">
        <v>97</v>
      </c>
      <c r="D146" s="12">
        <v>1</v>
      </c>
      <c r="E146" s="13">
        <f>SUM(F144:F145)</f>
        <v>3996825.83</v>
      </c>
      <c r="F146" s="13">
        <f>ROUND(D146*E146,2)</f>
        <v>3996825.83</v>
      </c>
      <c r="G146" s="12">
        <v>1</v>
      </c>
      <c r="H146" s="13">
        <f>SUM(I144:I145)</f>
        <v>0</v>
      </c>
      <c r="I146" s="13">
        <f>ROUND(G146*H146,2)</f>
        <v>0</v>
      </c>
    </row>
    <row r="147" spans="1:9" ht="1.95" customHeight="1" x14ac:dyDescent="0.3">
      <c r="A147" s="8"/>
      <c r="B147" s="8"/>
      <c r="C147" s="9"/>
      <c r="D147" s="8"/>
      <c r="E147" s="8"/>
      <c r="F147" s="8"/>
      <c r="G147" s="8"/>
      <c r="H147" s="8"/>
      <c r="I147" s="8"/>
    </row>
    <row r="148" spans="1:9" x14ac:dyDescent="0.3">
      <c r="A148" s="10"/>
      <c r="B148" s="10"/>
      <c r="C148" s="11" t="s">
        <v>438</v>
      </c>
      <c r="D148" s="14">
        <v>1</v>
      </c>
      <c r="E148" s="13">
        <f>F113+F118+F123+F128+F133+F138+F143</f>
        <v>27977780.809999999</v>
      </c>
      <c r="F148" s="13">
        <f>ROUND(D148*E148,2)</f>
        <v>27977780.809999999</v>
      </c>
      <c r="G148" s="14">
        <v>1</v>
      </c>
      <c r="H148" s="13">
        <f>I113+I118+I123+I128+I133+I138+I143</f>
        <v>0</v>
      </c>
      <c r="I148" s="13">
        <f>ROUND(G148*H148,2)</f>
        <v>0</v>
      </c>
    </row>
    <row r="149" spans="1:9" ht="1.95" customHeight="1" x14ac:dyDescent="0.3">
      <c r="A149" s="8"/>
      <c r="B149" s="8"/>
      <c r="C149" s="9"/>
      <c r="D149" s="8"/>
      <c r="E149" s="8"/>
      <c r="F149" s="8"/>
      <c r="G149" s="8"/>
      <c r="H149" s="8"/>
      <c r="I149" s="8"/>
    </row>
    <row r="150" spans="1:9" x14ac:dyDescent="0.3">
      <c r="A150" s="30" t="s">
        <v>439</v>
      </c>
      <c r="B150" s="30" t="s">
        <v>3</v>
      </c>
      <c r="C150" s="31" t="s">
        <v>98</v>
      </c>
      <c r="D150" s="32">
        <f t="shared" ref="D150:I150" si="59">D180</f>
        <v>1</v>
      </c>
      <c r="E150" s="33">
        <f t="shared" si="59"/>
        <v>697177.32</v>
      </c>
      <c r="F150" s="33">
        <f t="shared" si="59"/>
        <v>697177.32</v>
      </c>
      <c r="G150" s="32">
        <f t="shared" ref="G150" si="60">G180</f>
        <v>1</v>
      </c>
      <c r="H150" s="33">
        <f t="shared" si="59"/>
        <v>0</v>
      </c>
      <c r="I150" s="33">
        <f t="shared" si="59"/>
        <v>0</v>
      </c>
    </row>
    <row r="151" spans="1:9" x14ac:dyDescent="0.3">
      <c r="A151" s="24" t="s">
        <v>99</v>
      </c>
      <c r="B151" s="24" t="s">
        <v>3</v>
      </c>
      <c r="C151" s="25" t="s">
        <v>100</v>
      </c>
      <c r="D151" s="26">
        <f t="shared" ref="D151:I151" si="61">D157</f>
        <v>1</v>
      </c>
      <c r="E151" s="26">
        <f t="shared" si="61"/>
        <v>330995.56</v>
      </c>
      <c r="F151" s="26">
        <f t="shared" si="61"/>
        <v>330995.56</v>
      </c>
      <c r="G151" s="26">
        <f t="shared" ref="G151" si="62">G157</f>
        <v>1</v>
      </c>
      <c r="H151" s="26">
        <f t="shared" si="61"/>
        <v>0</v>
      </c>
      <c r="I151" s="26">
        <f t="shared" si="61"/>
        <v>0</v>
      </c>
    </row>
    <row r="152" spans="1:9" x14ac:dyDescent="0.3">
      <c r="A152" s="18" t="s">
        <v>101</v>
      </c>
      <c r="B152" s="19" t="s">
        <v>11</v>
      </c>
      <c r="C152" s="20" t="s">
        <v>102</v>
      </c>
      <c r="D152" s="12">
        <v>28</v>
      </c>
      <c r="E152" s="12">
        <v>2976.59</v>
      </c>
      <c r="F152" s="17">
        <f t="shared" ref="F152:F157" si="63">ROUND(D152*E152,2)</f>
        <v>83344.52</v>
      </c>
      <c r="G152" s="12">
        <v>28</v>
      </c>
      <c r="H152" s="1">
        <v>0</v>
      </c>
      <c r="I152" s="17">
        <f t="shared" ref="I152:I157" si="64">ROUND(G152*H152,2)</f>
        <v>0</v>
      </c>
    </row>
    <row r="153" spans="1:9" x14ac:dyDescent="0.3">
      <c r="A153" s="18" t="s">
        <v>103</v>
      </c>
      <c r="B153" s="19" t="s">
        <v>11</v>
      </c>
      <c r="C153" s="20" t="s">
        <v>104</v>
      </c>
      <c r="D153" s="12">
        <v>28</v>
      </c>
      <c r="E153" s="12">
        <v>172.05</v>
      </c>
      <c r="F153" s="17">
        <f t="shared" si="63"/>
        <v>4817.3999999999996</v>
      </c>
      <c r="G153" s="12">
        <v>28</v>
      </c>
      <c r="H153" s="1">
        <v>0</v>
      </c>
      <c r="I153" s="17">
        <f t="shared" si="64"/>
        <v>0</v>
      </c>
    </row>
    <row r="154" spans="1:9" x14ac:dyDescent="0.3">
      <c r="A154" s="18" t="s">
        <v>105</v>
      </c>
      <c r="B154" s="19" t="s">
        <v>11</v>
      </c>
      <c r="C154" s="20" t="s">
        <v>106</v>
      </c>
      <c r="D154" s="12">
        <v>28</v>
      </c>
      <c r="E154" s="12">
        <v>3967.55</v>
      </c>
      <c r="F154" s="17">
        <f t="shared" si="63"/>
        <v>111091.4</v>
      </c>
      <c r="G154" s="12">
        <v>28</v>
      </c>
      <c r="H154" s="1">
        <v>0</v>
      </c>
      <c r="I154" s="17">
        <f t="shared" si="64"/>
        <v>0</v>
      </c>
    </row>
    <row r="155" spans="1:9" x14ac:dyDescent="0.3">
      <c r="A155" s="18" t="s">
        <v>107</v>
      </c>
      <c r="B155" s="19" t="s">
        <v>11</v>
      </c>
      <c r="C155" s="20" t="s">
        <v>108</v>
      </c>
      <c r="D155" s="12">
        <v>28</v>
      </c>
      <c r="E155" s="12">
        <v>1580.69</v>
      </c>
      <c r="F155" s="17">
        <f t="shared" si="63"/>
        <v>44259.32</v>
      </c>
      <c r="G155" s="12">
        <v>28</v>
      </c>
      <c r="H155" s="1">
        <v>0</v>
      </c>
      <c r="I155" s="17">
        <f t="shared" si="64"/>
        <v>0</v>
      </c>
    </row>
    <row r="156" spans="1:9" x14ac:dyDescent="0.3">
      <c r="A156" s="18" t="s">
        <v>109</v>
      </c>
      <c r="B156" s="19" t="s">
        <v>11</v>
      </c>
      <c r="C156" s="20" t="s">
        <v>110</v>
      </c>
      <c r="D156" s="12">
        <v>28</v>
      </c>
      <c r="E156" s="12">
        <v>3124.39</v>
      </c>
      <c r="F156" s="17">
        <f t="shared" si="63"/>
        <v>87482.92</v>
      </c>
      <c r="G156" s="12">
        <v>28</v>
      </c>
      <c r="H156" s="1">
        <v>0</v>
      </c>
      <c r="I156" s="17">
        <f t="shared" si="64"/>
        <v>0</v>
      </c>
    </row>
    <row r="157" spans="1:9" x14ac:dyDescent="0.3">
      <c r="A157" s="10"/>
      <c r="B157" s="10"/>
      <c r="C157" s="11" t="s">
        <v>111</v>
      </c>
      <c r="D157" s="12">
        <v>1</v>
      </c>
      <c r="E157" s="13">
        <f>SUM(F152:F156)</f>
        <v>330995.56</v>
      </c>
      <c r="F157" s="13">
        <f t="shared" si="63"/>
        <v>330995.56</v>
      </c>
      <c r="G157" s="12">
        <v>1</v>
      </c>
      <c r="H157" s="13">
        <f>SUM(I152:I156)</f>
        <v>0</v>
      </c>
      <c r="I157" s="13">
        <f t="shared" si="64"/>
        <v>0</v>
      </c>
    </row>
    <row r="158" spans="1:9" ht="1.95" customHeight="1" x14ac:dyDescent="0.3">
      <c r="A158" s="8"/>
      <c r="B158" s="8"/>
      <c r="C158" s="9"/>
      <c r="D158" s="8"/>
      <c r="E158" s="8"/>
      <c r="F158" s="8"/>
      <c r="G158" s="8"/>
      <c r="H158" s="8"/>
      <c r="I158" s="8"/>
    </row>
    <row r="159" spans="1:9" x14ac:dyDescent="0.3">
      <c r="A159" s="24" t="s">
        <v>112</v>
      </c>
      <c r="B159" s="24" t="s">
        <v>3</v>
      </c>
      <c r="C159" s="25" t="s">
        <v>113</v>
      </c>
      <c r="D159" s="26">
        <f t="shared" ref="D159:I159" si="65">D162</f>
        <v>1</v>
      </c>
      <c r="E159" s="26">
        <f t="shared" si="65"/>
        <v>128730</v>
      </c>
      <c r="F159" s="26">
        <f t="shared" si="65"/>
        <v>128730</v>
      </c>
      <c r="G159" s="26">
        <f t="shared" ref="G159" si="66">G162</f>
        <v>1</v>
      </c>
      <c r="H159" s="26">
        <f t="shared" si="65"/>
        <v>0</v>
      </c>
      <c r="I159" s="26">
        <f t="shared" si="65"/>
        <v>0</v>
      </c>
    </row>
    <row r="160" spans="1:9" x14ac:dyDescent="0.3">
      <c r="A160" s="18" t="s">
        <v>114</v>
      </c>
      <c r="B160" s="19" t="s">
        <v>8</v>
      </c>
      <c r="C160" s="20" t="s">
        <v>115</v>
      </c>
      <c r="D160" s="12">
        <v>5600</v>
      </c>
      <c r="E160" s="12">
        <v>15.5</v>
      </c>
      <c r="F160" s="17">
        <f>ROUND(D160*E160,2)</f>
        <v>86800</v>
      </c>
      <c r="G160" s="12">
        <v>5600</v>
      </c>
      <c r="H160" s="1">
        <v>0</v>
      </c>
      <c r="I160" s="17">
        <f>ROUND(G160*H160,2)</f>
        <v>0</v>
      </c>
    </row>
    <row r="161" spans="1:9" x14ac:dyDescent="0.3">
      <c r="A161" s="18" t="s">
        <v>116</v>
      </c>
      <c r="B161" s="19" t="s">
        <v>8</v>
      </c>
      <c r="C161" s="20" t="s">
        <v>117</v>
      </c>
      <c r="D161" s="12">
        <v>7000</v>
      </c>
      <c r="E161" s="12">
        <v>5.99</v>
      </c>
      <c r="F161" s="17">
        <f>ROUND(D161*E161,2)</f>
        <v>41930</v>
      </c>
      <c r="G161" s="12">
        <v>7000</v>
      </c>
      <c r="H161" s="1">
        <v>0</v>
      </c>
      <c r="I161" s="17">
        <f>ROUND(G161*H161,2)</f>
        <v>0</v>
      </c>
    </row>
    <row r="162" spans="1:9" x14ac:dyDescent="0.3">
      <c r="A162" s="10"/>
      <c r="B162" s="10"/>
      <c r="C162" s="11" t="s">
        <v>118</v>
      </c>
      <c r="D162" s="12">
        <v>1</v>
      </c>
      <c r="E162" s="13">
        <f>SUM(F160:F161)</f>
        <v>128730</v>
      </c>
      <c r="F162" s="13">
        <f>ROUND(D162*E162,2)</f>
        <v>128730</v>
      </c>
      <c r="G162" s="12">
        <v>1</v>
      </c>
      <c r="H162" s="13">
        <f>SUM(I160:I161)</f>
        <v>0</v>
      </c>
      <c r="I162" s="13">
        <f>ROUND(G162*H162,2)</f>
        <v>0</v>
      </c>
    </row>
    <row r="163" spans="1:9" ht="1.95" customHeight="1" x14ac:dyDescent="0.3">
      <c r="A163" s="8"/>
      <c r="B163" s="8"/>
      <c r="C163" s="9"/>
      <c r="D163" s="8"/>
      <c r="E163" s="8"/>
      <c r="F163" s="8"/>
      <c r="G163" s="8"/>
      <c r="H163" s="8"/>
      <c r="I163" s="8"/>
    </row>
    <row r="164" spans="1:9" x14ac:dyDescent="0.3">
      <c r="A164" s="24" t="s">
        <v>119</v>
      </c>
      <c r="B164" s="24" t="s">
        <v>3</v>
      </c>
      <c r="C164" s="25" t="s">
        <v>120</v>
      </c>
      <c r="D164" s="26">
        <f t="shared" ref="D164:I164" si="67">D168</f>
        <v>1</v>
      </c>
      <c r="E164" s="26">
        <f t="shared" si="67"/>
        <v>105352.8</v>
      </c>
      <c r="F164" s="26">
        <f t="shared" si="67"/>
        <v>105352.8</v>
      </c>
      <c r="G164" s="26">
        <f t="shared" ref="G164" si="68">G168</f>
        <v>1</v>
      </c>
      <c r="H164" s="26">
        <f t="shared" si="67"/>
        <v>0</v>
      </c>
      <c r="I164" s="26">
        <f t="shared" si="67"/>
        <v>0</v>
      </c>
    </row>
    <row r="165" spans="1:9" x14ac:dyDescent="0.3">
      <c r="A165" s="18" t="s">
        <v>121</v>
      </c>
      <c r="B165" s="19" t="s">
        <v>8</v>
      </c>
      <c r="C165" s="20" t="s">
        <v>122</v>
      </c>
      <c r="D165" s="12">
        <v>1400</v>
      </c>
      <c r="E165" s="12">
        <v>48.75</v>
      </c>
      <c r="F165" s="17">
        <f>ROUND(D165*E165,2)</f>
        <v>68250</v>
      </c>
      <c r="G165" s="12">
        <v>1400</v>
      </c>
      <c r="H165" s="1">
        <v>0</v>
      </c>
      <c r="I165" s="17">
        <f>ROUND(G165*H165,2)</f>
        <v>0</v>
      </c>
    </row>
    <row r="166" spans="1:9" x14ac:dyDescent="0.3">
      <c r="A166" s="18" t="s">
        <v>123</v>
      </c>
      <c r="B166" s="19" t="s">
        <v>8</v>
      </c>
      <c r="C166" s="20" t="s">
        <v>124</v>
      </c>
      <c r="D166" s="12">
        <v>1960</v>
      </c>
      <c r="E166" s="12">
        <v>8.5299999999999994</v>
      </c>
      <c r="F166" s="17">
        <f>ROUND(D166*E166,2)</f>
        <v>16718.8</v>
      </c>
      <c r="G166" s="12">
        <v>1960</v>
      </c>
      <c r="H166" s="1">
        <v>0</v>
      </c>
      <c r="I166" s="17">
        <f>ROUND(G166*H166,2)</f>
        <v>0</v>
      </c>
    </row>
    <row r="167" spans="1:9" x14ac:dyDescent="0.3">
      <c r="A167" s="18" t="s">
        <v>125</v>
      </c>
      <c r="B167" s="19" t="s">
        <v>8</v>
      </c>
      <c r="C167" s="20" t="s">
        <v>126</v>
      </c>
      <c r="D167" s="12">
        <v>2800</v>
      </c>
      <c r="E167" s="12">
        <v>7.28</v>
      </c>
      <c r="F167" s="17">
        <f>ROUND(D167*E167,2)</f>
        <v>20384</v>
      </c>
      <c r="G167" s="12">
        <v>2800</v>
      </c>
      <c r="H167" s="1">
        <v>0</v>
      </c>
      <c r="I167" s="17">
        <f>ROUND(G167*H167,2)</f>
        <v>0</v>
      </c>
    </row>
    <row r="168" spans="1:9" x14ac:dyDescent="0.3">
      <c r="A168" s="10"/>
      <c r="B168" s="10"/>
      <c r="C168" s="11" t="s">
        <v>127</v>
      </c>
      <c r="D168" s="12">
        <v>1</v>
      </c>
      <c r="E168" s="13">
        <f>SUM(F165:F167)</f>
        <v>105352.8</v>
      </c>
      <c r="F168" s="13">
        <f>ROUND(D168*E168,2)</f>
        <v>105352.8</v>
      </c>
      <c r="G168" s="12">
        <v>1</v>
      </c>
      <c r="H168" s="13">
        <f>SUM(I165:I167)</f>
        <v>0</v>
      </c>
      <c r="I168" s="13">
        <f>ROUND(G168*H168,2)</f>
        <v>0</v>
      </c>
    </row>
    <row r="169" spans="1:9" ht="1.95" customHeight="1" x14ac:dyDescent="0.3">
      <c r="A169" s="8"/>
      <c r="B169" s="8"/>
      <c r="C169" s="9"/>
      <c r="D169" s="8"/>
      <c r="E169" s="8"/>
      <c r="F169" s="8"/>
      <c r="G169" s="8"/>
      <c r="H169" s="8"/>
      <c r="I169" s="8"/>
    </row>
    <row r="170" spans="1:9" x14ac:dyDescent="0.3">
      <c r="A170" s="24" t="s">
        <v>128</v>
      </c>
      <c r="B170" s="24" t="s">
        <v>3</v>
      </c>
      <c r="C170" s="25" t="s">
        <v>129</v>
      </c>
      <c r="D170" s="26">
        <f t="shared" ref="D170:I170" si="69">D173</f>
        <v>1</v>
      </c>
      <c r="E170" s="26">
        <f t="shared" si="69"/>
        <v>81162.2</v>
      </c>
      <c r="F170" s="26">
        <f t="shared" si="69"/>
        <v>81162.2</v>
      </c>
      <c r="G170" s="26">
        <f t="shared" ref="G170" si="70">G173</f>
        <v>1</v>
      </c>
      <c r="H170" s="26">
        <f t="shared" si="69"/>
        <v>0</v>
      </c>
      <c r="I170" s="26">
        <f t="shared" si="69"/>
        <v>0</v>
      </c>
    </row>
    <row r="171" spans="1:9" x14ac:dyDescent="0.3">
      <c r="A171" s="18" t="s">
        <v>130</v>
      </c>
      <c r="B171" s="19" t="s">
        <v>11</v>
      </c>
      <c r="C171" s="20" t="s">
        <v>131</v>
      </c>
      <c r="D171" s="12">
        <v>28</v>
      </c>
      <c r="E171" s="12">
        <v>1708.15</v>
      </c>
      <c r="F171" s="17">
        <f>ROUND(D171*E171,2)</f>
        <v>47828.2</v>
      </c>
      <c r="G171" s="12">
        <v>28</v>
      </c>
      <c r="H171" s="1">
        <v>0</v>
      </c>
      <c r="I171" s="17">
        <f>ROUND(G171*H171,2)</f>
        <v>0</v>
      </c>
    </row>
    <row r="172" spans="1:9" x14ac:dyDescent="0.3">
      <c r="A172" s="18" t="s">
        <v>132</v>
      </c>
      <c r="B172" s="19" t="s">
        <v>11</v>
      </c>
      <c r="C172" s="20" t="s">
        <v>133</v>
      </c>
      <c r="D172" s="12">
        <v>28</v>
      </c>
      <c r="E172" s="12">
        <v>1190.5</v>
      </c>
      <c r="F172" s="17">
        <f>ROUND(D172*E172,2)</f>
        <v>33334</v>
      </c>
      <c r="G172" s="12">
        <v>28</v>
      </c>
      <c r="H172" s="1">
        <v>0</v>
      </c>
      <c r="I172" s="17">
        <f>ROUND(G172*H172,2)</f>
        <v>0</v>
      </c>
    </row>
    <row r="173" spans="1:9" x14ac:dyDescent="0.3">
      <c r="A173" s="10"/>
      <c r="B173" s="10"/>
      <c r="C173" s="11" t="s">
        <v>134</v>
      </c>
      <c r="D173" s="12">
        <v>1</v>
      </c>
      <c r="E173" s="13">
        <f>SUM(F171:F172)</f>
        <v>81162.2</v>
      </c>
      <c r="F173" s="13">
        <f>ROUND(D173*E173,2)</f>
        <v>81162.2</v>
      </c>
      <c r="G173" s="12">
        <v>1</v>
      </c>
      <c r="H173" s="13">
        <f>SUM(I171:I172)</f>
        <v>0</v>
      </c>
      <c r="I173" s="13">
        <f>ROUND(G173*H173,2)</f>
        <v>0</v>
      </c>
    </row>
    <row r="174" spans="1:9" ht="1.95" customHeight="1" x14ac:dyDescent="0.3">
      <c r="A174" s="8"/>
      <c r="B174" s="8"/>
      <c r="C174" s="9"/>
      <c r="D174" s="8"/>
      <c r="E174" s="8"/>
      <c r="F174" s="8"/>
      <c r="G174" s="8"/>
      <c r="H174" s="8"/>
      <c r="I174" s="8"/>
    </row>
    <row r="175" spans="1:9" x14ac:dyDescent="0.3">
      <c r="A175" s="24" t="s">
        <v>135</v>
      </c>
      <c r="B175" s="24" t="s">
        <v>3</v>
      </c>
      <c r="C175" s="25" t="s">
        <v>136</v>
      </c>
      <c r="D175" s="26">
        <f t="shared" ref="D175:I175" si="71">D178</f>
        <v>1</v>
      </c>
      <c r="E175" s="26">
        <f t="shared" si="71"/>
        <v>50936.76</v>
      </c>
      <c r="F175" s="26">
        <f t="shared" si="71"/>
        <v>50936.76</v>
      </c>
      <c r="G175" s="26">
        <f t="shared" ref="G175" si="72">G178</f>
        <v>1</v>
      </c>
      <c r="H175" s="26">
        <f t="shared" si="71"/>
        <v>0</v>
      </c>
      <c r="I175" s="26">
        <f t="shared" si="71"/>
        <v>0</v>
      </c>
    </row>
    <row r="176" spans="1:9" x14ac:dyDescent="0.3">
      <c r="A176" s="18" t="s">
        <v>137</v>
      </c>
      <c r="B176" s="19" t="s">
        <v>11</v>
      </c>
      <c r="C176" s="20" t="s">
        <v>138</v>
      </c>
      <c r="D176" s="12">
        <v>28</v>
      </c>
      <c r="E176" s="12">
        <v>601.41</v>
      </c>
      <c r="F176" s="17">
        <f>ROUND(D176*E176,2)</f>
        <v>16839.48</v>
      </c>
      <c r="G176" s="12">
        <v>28</v>
      </c>
      <c r="H176" s="1">
        <v>0</v>
      </c>
      <c r="I176" s="17">
        <f>ROUND(G176*H176,2)</f>
        <v>0</v>
      </c>
    </row>
    <row r="177" spans="1:9" x14ac:dyDescent="0.3">
      <c r="A177" s="18" t="s">
        <v>139</v>
      </c>
      <c r="B177" s="19" t="s">
        <v>11</v>
      </c>
      <c r="C177" s="20" t="s">
        <v>140</v>
      </c>
      <c r="D177" s="12">
        <v>28</v>
      </c>
      <c r="E177" s="12">
        <v>1217.76</v>
      </c>
      <c r="F177" s="17">
        <f>ROUND(D177*E177,2)</f>
        <v>34097.279999999999</v>
      </c>
      <c r="G177" s="12">
        <v>28</v>
      </c>
      <c r="H177" s="1">
        <v>0</v>
      </c>
      <c r="I177" s="17">
        <f>ROUND(G177*H177,2)</f>
        <v>0</v>
      </c>
    </row>
    <row r="178" spans="1:9" x14ac:dyDescent="0.3">
      <c r="A178" s="10"/>
      <c r="B178" s="10"/>
      <c r="C178" s="11" t="s">
        <v>141</v>
      </c>
      <c r="D178" s="12">
        <v>1</v>
      </c>
      <c r="E178" s="13">
        <f>SUM(F176:F177)</f>
        <v>50936.76</v>
      </c>
      <c r="F178" s="13">
        <f>ROUND(D178*E178,2)</f>
        <v>50936.76</v>
      </c>
      <c r="G178" s="12">
        <v>1</v>
      </c>
      <c r="H178" s="13">
        <f>SUM(I176:I177)</f>
        <v>0</v>
      </c>
      <c r="I178" s="13">
        <f>ROUND(G178*H178,2)</f>
        <v>0</v>
      </c>
    </row>
    <row r="179" spans="1:9" ht="1.95" customHeight="1" x14ac:dyDescent="0.3">
      <c r="A179" s="8"/>
      <c r="B179" s="8"/>
      <c r="C179" s="9"/>
      <c r="D179" s="8"/>
      <c r="E179" s="8"/>
      <c r="F179" s="8"/>
      <c r="G179" s="8"/>
      <c r="H179" s="8"/>
      <c r="I179" s="8"/>
    </row>
    <row r="180" spans="1:9" x14ac:dyDescent="0.3">
      <c r="A180" s="10"/>
      <c r="B180" s="10"/>
      <c r="C180" s="11" t="s">
        <v>440</v>
      </c>
      <c r="D180" s="14">
        <v>1</v>
      </c>
      <c r="E180" s="13">
        <f>F151+F159+F164+F170+F175</f>
        <v>697177.32</v>
      </c>
      <c r="F180" s="13">
        <f>ROUND(D180*E180,2)</f>
        <v>697177.32</v>
      </c>
      <c r="G180" s="14">
        <v>1</v>
      </c>
      <c r="H180" s="13">
        <f>I151+I159+I164+I170+I175</f>
        <v>0</v>
      </c>
      <c r="I180" s="13">
        <f>ROUND(G180*H180,2)</f>
        <v>0</v>
      </c>
    </row>
    <row r="181" spans="1:9" ht="1.95" customHeight="1" x14ac:dyDescent="0.3">
      <c r="A181" s="8"/>
      <c r="B181" s="8"/>
      <c r="C181" s="9"/>
      <c r="D181" s="8"/>
      <c r="E181" s="8"/>
      <c r="F181" s="8"/>
      <c r="G181" s="8"/>
      <c r="H181" s="8"/>
      <c r="I181" s="8"/>
    </row>
    <row r="182" spans="1:9" x14ac:dyDescent="0.3">
      <c r="A182" s="30" t="s">
        <v>441</v>
      </c>
      <c r="B182" s="30" t="s">
        <v>3</v>
      </c>
      <c r="C182" s="31" t="s">
        <v>142</v>
      </c>
      <c r="D182" s="32">
        <f t="shared" ref="D182:I182" si="73">D198</f>
        <v>1</v>
      </c>
      <c r="E182" s="33">
        <f t="shared" si="73"/>
        <v>1109787</v>
      </c>
      <c r="F182" s="33">
        <f t="shared" si="73"/>
        <v>1109787</v>
      </c>
      <c r="G182" s="32">
        <f t="shared" ref="G182" si="74">G198</f>
        <v>1</v>
      </c>
      <c r="H182" s="33">
        <f t="shared" si="73"/>
        <v>0</v>
      </c>
      <c r="I182" s="33">
        <f t="shared" si="73"/>
        <v>0</v>
      </c>
    </row>
    <row r="183" spans="1:9" x14ac:dyDescent="0.3">
      <c r="A183" s="24" t="s">
        <v>143</v>
      </c>
      <c r="B183" s="24" t="s">
        <v>3</v>
      </c>
      <c r="C183" s="25" t="s">
        <v>144</v>
      </c>
      <c r="D183" s="26">
        <f t="shared" ref="D183:I183" si="75">D187</f>
        <v>1</v>
      </c>
      <c r="E183" s="26">
        <f t="shared" si="75"/>
        <v>747130.72</v>
      </c>
      <c r="F183" s="26">
        <f t="shared" si="75"/>
        <v>747130.72</v>
      </c>
      <c r="G183" s="26">
        <f t="shared" ref="G183" si="76">G187</f>
        <v>1</v>
      </c>
      <c r="H183" s="26">
        <f t="shared" si="75"/>
        <v>0</v>
      </c>
      <c r="I183" s="26">
        <f t="shared" si="75"/>
        <v>0</v>
      </c>
    </row>
    <row r="184" spans="1:9" x14ac:dyDescent="0.3">
      <c r="A184" s="18" t="s">
        <v>145</v>
      </c>
      <c r="B184" s="19" t="s">
        <v>11</v>
      </c>
      <c r="C184" s="20" t="s">
        <v>146</v>
      </c>
      <c r="D184" s="12">
        <v>28</v>
      </c>
      <c r="E184" s="12">
        <v>13471.24</v>
      </c>
      <c r="F184" s="17">
        <f>ROUND(D184*E184,2)</f>
        <v>377194.72</v>
      </c>
      <c r="G184" s="12">
        <v>28</v>
      </c>
      <c r="H184" s="1">
        <v>0</v>
      </c>
      <c r="I184" s="17">
        <f>ROUND(G184*H184,2)</f>
        <v>0</v>
      </c>
    </row>
    <row r="185" spans="1:9" x14ac:dyDescent="0.3">
      <c r="A185" s="18" t="s">
        <v>147</v>
      </c>
      <c r="B185" s="19" t="s">
        <v>11</v>
      </c>
      <c r="C185" s="20" t="s">
        <v>148</v>
      </c>
      <c r="D185" s="12">
        <v>28</v>
      </c>
      <c r="E185" s="12">
        <v>7369.8</v>
      </c>
      <c r="F185" s="17">
        <f>ROUND(D185*E185,2)</f>
        <v>206354.4</v>
      </c>
      <c r="G185" s="12">
        <v>28</v>
      </c>
      <c r="H185" s="1">
        <v>0</v>
      </c>
      <c r="I185" s="17">
        <f>ROUND(G185*H185,2)</f>
        <v>0</v>
      </c>
    </row>
    <row r="186" spans="1:9" x14ac:dyDescent="0.3">
      <c r="A186" s="18" t="s">
        <v>149</v>
      </c>
      <c r="B186" s="19" t="s">
        <v>11</v>
      </c>
      <c r="C186" s="20" t="s">
        <v>150</v>
      </c>
      <c r="D186" s="12">
        <v>28</v>
      </c>
      <c r="E186" s="12">
        <v>5842.2</v>
      </c>
      <c r="F186" s="17">
        <f>ROUND(D186*E186,2)</f>
        <v>163581.6</v>
      </c>
      <c r="G186" s="12">
        <v>28</v>
      </c>
      <c r="H186" s="1">
        <v>0</v>
      </c>
      <c r="I186" s="17">
        <f>ROUND(G186*H186,2)</f>
        <v>0</v>
      </c>
    </row>
    <row r="187" spans="1:9" x14ac:dyDescent="0.3">
      <c r="A187" s="10"/>
      <c r="B187" s="10"/>
      <c r="C187" s="11" t="s">
        <v>151</v>
      </c>
      <c r="D187" s="12">
        <v>1</v>
      </c>
      <c r="E187" s="13">
        <f>SUM(F184:F186)</f>
        <v>747130.72</v>
      </c>
      <c r="F187" s="13">
        <f>ROUND(D187*E187,2)</f>
        <v>747130.72</v>
      </c>
      <c r="G187" s="12">
        <v>1</v>
      </c>
      <c r="H187" s="13">
        <f>SUM(I184:I186)</f>
        <v>0</v>
      </c>
      <c r="I187" s="13">
        <f>ROUND(G187*H187,2)</f>
        <v>0</v>
      </c>
    </row>
    <row r="188" spans="1:9" ht="1.95" customHeight="1" x14ac:dyDescent="0.3">
      <c r="A188" s="8"/>
      <c r="B188" s="8"/>
      <c r="C188" s="9"/>
      <c r="D188" s="8"/>
      <c r="E188" s="8"/>
      <c r="F188" s="8"/>
      <c r="G188" s="8"/>
      <c r="H188" s="8"/>
      <c r="I188" s="8"/>
    </row>
    <row r="189" spans="1:9" x14ac:dyDescent="0.3">
      <c r="A189" s="24" t="s">
        <v>152</v>
      </c>
      <c r="B189" s="24" t="s">
        <v>3</v>
      </c>
      <c r="C189" s="25" t="s">
        <v>153</v>
      </c>
      <c r="D189" s="26">
        <f t="shared" ref="D189:I189" si="77">D191</f>
        <v>1</v>
      </c>
      <c r="E189" s="26">
        <f t="shared" si="77"/>
        <v>296464</v>
      </c>
      <c r="F189" s="26">
        <f t="shared" si="77"/>
        <v>296464</v>
      </c>
      <c r="G189" s="26">
        <f t="shared" ref="G189" si="78">G191</f>
        <v>1</v>
      </c>
      <c r="H189" s="26">
        <f t="shared" si="77"/>
        <v>0</v>
      </c>
      <c r="I189" s="26">
        <f t="shared" si="77"/>
        <v>0</v>
      </c>
    </row>
    <row r="190" spans="1:9" x14ac:dyDescent="0.3">
      <c r="A190" s="18" t="s">
        <v>154</v>
      </c>
      <c r="B190" s="19" t="s">
        <v>8</v>
      </c>
      <c r="C190" s="20" t="s">
        <v>155</v>
      </c>
      <c r="D190" s="12">
        <v>5600</v>
      </c>
      <c r="E190" s="12">
        <v>52.94</v>
      </c>
      <c r="F190" s="17">
        <f>ROUND(D190*E190,2)</f>
        <v>296464</v>
      </c>
      <c r="G190" s="12">
        <v>5600</v>
      </c>
      <c r="H190" s="1">
        <v>0</v>
      </c>
      <c r="I190" s="17">
        <f>ROUND(G190*H190,2)</f>
        <v>0</v>
      </c>
    </row>
    <row r="191" spans="1:9" x14ac:dyDescent="0.3">
      <c r="A191" s="10"/>
      <c r="B191" s="10"/>
      <c r="C191" s="11" t="s">
        <v>156</v>
      </c>
      <c r="D191" s="12">
        <v>1</v>
      </c>
      <c r="E191" s="13">
        <f>F190</f>
        <v>296464</v>
      </c>
      <c r="F191" s="13">
        <f>ROUND(D191*E191,2)</f>
        <v>296464</v>
      </c>
      <c r="G191" s="12">
        <v>1</v>
      </c>
      <c r="H191" s="13">
        <f>I190</f>
        <v>0</v>
      </c>
      <c r="I191" s="13">
        <f>ROUND(G191*H191,2)</f>
        <v>0</v>
      </c>
    </row>
    <row r="192" spans="1:9" ht="1.95" customHeight="1" x14ac:dyDescent="0.3">
      <c r="A192" s="8"/>
      <c r="B192" s="8"/>
      <c r="C192" s="9"/>
      <c r="D192" s="8"/>
      <c r="E192" s="8"/>
      <c r="F192" s="8"/>
      <c r="G192" s="8"/>
      <c r="H192" s="8"/>
      <c r="I192" s="8"/>
    </row>
    <row r="193" spans="1:9" x14ac:dyDescent="0.3">
      <c r="A193" s="24" t="s">
        <v>157</v>
      </c>
      <c r="B193" s="24" t="s">
        <v>3</v>
      </c>
      <c r="C193" s="25" t="s">
        <v>158</v>
      </c>
      <c r="D193" s="26">
        <f t="shared" ref="D193:I193" si="79">D196</f>
        <v>1</v>
      </c>
      <c r="E193" s="26">
        <f t="shared" si="79"/>
        <v>66192.28</v>
      </c>
      <c r="F193" s="26">
        <f t="shared" si="79"/>
        <v>66192.28</v>
      </c>
      <c r="G193" s="26">
        <f t="shared" ref="G193" si="80">G196</f>
        <v>1</v>
      </c>
      <c r="H193" s="26">
        <f t="shared" si="79"/>
        <v>0</v>
      </c>
      <c r="I193" s="26">
        <f t="shared" si="79"/>
        <v>0</v>
      </c>
    </row>
    <row r="194" spans="1:9" x14ac:dyDescent="0.3">
      <c r="A194" s="18" t="s">
        <v>159</v>
      </c>
      <c r="B194" s="19" t="s">
        <v>8</v>
      </c>
      <c r="C194" s="20" t="s">
        <v>160</v>
      </c>
      <c r="D194" s="12">
        <v>8400</v>
      </c>
      <c r="E194" s="12">
        <v>5.19</v>
      </c>
      <c r="F194" s="17">
        <f>ROUND(D194*E194,2)</f>
        <v>43596</v>
      </c>
      <c r="G194" s="12">
        <v>8400</v>
      </c>
      <c r="H194" s="1">
        <v>0</v>
      </c>
      <c r="I194" s="17">
        <f>ROUND(G194*H194,2)</f>
        <v>0</v>
      </c>
    </row>
    <row r="195" spans="1:9" x14ac:dyDescent="0.3">
      <c r="A195" s="18" t="s">
        <v>161</v>
      </c>
      <c r="B195" s="19" t="s">
        <v>11</v>
      </c>
      <c r="C195" s="20" t="s">
        <v>162</v>
      </c>
      <c r="D195" s="12">
        <v>28</v>
      </c>
      <c r="E195" s="12">
        <v>807.01</v>
      </c>
      <c r="F195" s="17">
        <f>ROUND(D195*E195,2)</f>
        <v>22596.28</v>
      </c>
      <c r="G195" s="12">
        <v>28</v>
      </c>
      <c r="H195" s="1">
        <v>0</v>
      </c>
      <c r="I195" s="17">
        <f>ROUND(G195*H195,2)</f>
        <v>0</v>
      </c>
    </row>
    <row r="196" spans="1:9" x14ac:dyDescent="0.3">
      <c r="A196" s="10"/>
      <c r="B196" s="10"/>
      <c r="C196" s="11" t="s">
        <v>163</v>
      </c>
      <c r="D196" s="12">
        <v>1</v>
      </c>
      <c r="E196" s="13">
        <f>SUM(F194:F195)</f>
        <v>66192.28</v>
      </c>
      <c r="F196" s="13">
        <f>ROUND(D196*E196,2)</f>
        <v>66192.28</v>
      </c>
      <c r="G196" s="12">
        <v>1</v>
      </c>
      <c r="H196" s="13">
        <f>SUM(I194:I195)</f>
        <v>0</v>
      </c>
      <c r="I196" s="13">
        <f>ROUND(G196*H196,2)</f>
        <v>0</v>
      </c>
    </row>
    <row r="197" spans="1:9" ht="1.95" customHeight="1" x14ac:dyDescent="0.3">
      <c r="A197" s="8"/>
      <c r="B197" s="8"/>
      <c r="C197" s="9"/>
      <c r="D197" s="8"/>
      <c r="E197" s="8"/>
      <c r="F197" s="8"/>
      <c r="G197" s="8"/>
      <c r="H197" s="8"/>
      <c r="I197" s="8"/>
    </row>
    <row r="198" spans="1:9" x14ac:dyDescent="0.3">
      <c r="A198" s="10"/>
      <c r="B198" s="10"/>
      <c r="C198" s="11" t="s">
        <v>442</v>
      </c>
      <c r="D198" s="14">
        <v>1</v>
      </c>
      <c r="E198" s="13">
        <f>F183+F189+F193</f>
        <v>1109787</v>
      </c>
      <c r="F198" s="13">
        <f>ROUND(D198*E198,2)</f>
        <v>1109787</v>
      </c>
      <c r="G198" s="14">
        <v>1</v>
      </c>
      <c r="H198" s="13">
        <f>I183+I189+I193</f>
        <v>0</v>
      </c>
      <c r="I198" s="13">
        <f>ROUND(G198*H198,2)</f>
        <v>0</v>
      </c>
    </row>
    <row r="199" spans="1:9" ht="1.95" customHeight="1" x14ac:dyDescent="0.3">
      <c r="A199" s="8"/>
      <c r="B199" s="8"/>
      <c r="C199" s="9"/>
      <c r="D199" s="8"/>
      <c r="E199" s="8"/>
      <c r="F199" s="8"/>
      <c r="G199" s="8"/>
      <c r="H199" s="8"/>
      <c r="I199" s="8"/>
    </row>
    <row r="200" spans="1:9" x14ac:dyDescent="0.3">
      <c r="A200" s="30" t="s">
        <v>443</v>
      </c>
      <c r="B200" s="30" t="s">
        <v>3</v>
      </c>
      <c r="C200" s="31" t="s">
        <v>164</v>
      </c>
      <c r="D200" s="32">
        <f t="shared" ref="D200:I200" si="81">D210</f>
        <v>1</v>
      </c>
      <c r="E200" s="33">
        <f t="shared" si="81"/>
        <v>8517653.5299999993</v>
      </c>
      <c r="F200" s="33">
        <f t="shared" si="81"/>
        <v>8517653.5299999993</v>
      </c>
      <c r="G200" s="32">
        <f t="shared" ref="G200" si="82">G210</f>
        <v>1</v>
      </c>
      <c r="H200" s="33">
        <f t="shared" si="81"/>
        <v>0</v>
      </c>
      <c r="I200" s="33">
        <f t="shared" si="81"/>
        <v>0</v>
      </c>
    </row>
    <row r="201" spans="1:9" x14ac:dyDescent="0.3">
      <c r="A201" s="18" t="s">
        <v>165</v>
      </c>
      <c r="B201" s="19" t="s">
        <v>11</v>
      </c>
      <c r="C201" s="20" t="s">
        <v>166</v>
      </c>
      <c r="D201" s="12">
        <v>140</v>
      </c>
      <c r="E201" s="12">
        <v>3517.05</v>
      </c>
      <c r="F201" s="17">
        <f t="shared" ref="F201:F210" si="83">ROUND(D201*E201,2)</f>
        <v>492387</v>
      </c>
      <c r="G201" s="12">
        <v>140</v>
      </c>
      <c r="H201" s="1">
        <v>0</v>
      </c>
      <c r="I201" s="17">
        <f t="shared" ref="I201:I210" si="84">ROUND(G201*H201,2)</f>
        <v>0</v>
      </c>
    </row>
    <row r="202" spans="1:9" x14ac:dyDescent="0.3">
      <c r="A202" s="18" t="s">
        <v>167</v>
      </c>
      <c r="B202" s="19" t="s">
        <v>11</v>
      </c>
      <c r="C202" s="20" t="s">
        <v>168</v>
      </c>
      <c r="D202" s="12">
        <v>1</v>
      </c>
      <c r="E202" s="12">
        <v>2059695.51</v>
      </c>
      <c r="F202" s="17">
        <f t="shared" si="83"/>
        <v>2059695.51</v>
      </c>
      <c r="G202" s="12">
        <v>1</v>
      </c>
      <c r="H202" s="1">
        <v>0</v>
      </c>
      <c r="I202" s="17">
        <f t="shared" si="84"/>
        <v>0</v>
      </c>
    </row>
    <row r="203" spans="1:9" x14ac:dyDescent="0.3">
      <c r="A203" s="18" t="s">
        <v>169</v>
      </c>
      <c r="B203" s="19" t="s">
        <v>170</v>
      </c>
      <c r="C203" s="20" t="s">
        <v>171</v>
      </c>
      <c r="D203" s="12">
        <v>720</v>
      </c>
      <c r="E203" s="12">
        <v>1202.8800000000001</v>
      </c>
      <c r="F203" s="17">
        <f t="shared" si="83"/>
        <v>866073.59999999998</v>
      </c>
      <c r="G203" s="12">
        <v>720</v>
      </c>
      <c r="H203" s="1">
        <v>0</v>
      </c>
      <c r="I203" s="17">
        <f t="shared" si="84"/>
        <v>0</v>
      </c>
    </row>
    <row r="204" spans="1:9" x14ac:dyDescent="0.3">
      <c r="A204" s="18" t="s">
        <v>172</v>
      </c>
      <c r="B204" s="19" t="s">
        <v>11</v>
      </c>
      <c r="C204" s="20" t="s">
        <v>173</v>
      </c>
      <c r="D204" s="12">
        <v>4</v>
      </c>
      <c r="E204" s="12">
        <v>5926.5</v>
      </c>
      <c r="F204" s="17">
        <f t="shared" si="83"/>
        <v>23706</v>
      </c>
      <c r="G204" s="12">
        <v>4</v>
      </c>
      <c r="H204" s="1">
        <v>0</v>
      </c>
      <c r="I204" s="17">
        <f t="shared" si="84"/>
        <v>0</v>
      </c>
    </row>
    <row r="205" spans="1:9" x14ac:dyDescent="0.3">
      <c r="A205" s="18" t="s">
        <v>174</v>
      </c>
      <c r="B205" s="19" t="s">
        <v>11</v>
      </c>
      <c r="C205" s="20" t="s">
        <v>175</v>
      </c>
      <c r="D205" s="12">
        <v>1</v>
      </c>
      <c r="E205" s="12">
        <v>658639.27</v>
      </c>
      <c r="F205" s="17">
        <f t="shared" si="83"/>
        <v>658639.27</v>
      </c>
      <c r="G205" s="12">
        <v>1</v>
      </c>
      <c r="H205" s="1">
        <v>0</v>
      </c>
      <c r="I205" s="17">
        <f t="shared" si="84"/>
        <v>0</v>
      </c>
    </row>
    <row r="206" spans="1:9" x14ac:dyDescent="0.3">
      <c r="A206" s="18" t="s">
        <v>176</v>
      </c>
      <c r="B206" s="19" t="s">
        <v>11</v>
      </c>
      <c r="C206" s="20" t="s">
        <v>177</v>
      </c>
      <c r="D206" s="12">
        <v>1</v>
      </c>
      <c r="E206" s="12">
        <v>244174.02</v>
      </c>
      <c r="F206" s="17">
        <f t="shared" si="83"/>
        <v>244174.02</v>
      </c>
      <c r="G206" s="12">
        <v>1</v>
      </c>
      <c r="H206" s="1">
        <v>0</v>
      </c>
      <c r="I206" s="17">
        <f t="shared" si="84"/>
        <v>0</v>
      </c>
    </row>
    <row r="207" spans="1:9" x14ac:dyDescent="0.3">
      <c r="A207" s="18" t="s">
        <v>178</v>
      </c>
      <c r="B207" s="19" t="s">
        <v>11</v>
      </c>
      <c r="C207" s="20" t="s">
        <v>179</v>
      </c>
      <c r="D207" s="12">
        <v>1</v>
      </c>
      <c r="E207" s="12">
        <v>1656817.01</v>
      </c>
      <c r="F207" s="17">
        <f t="shared" si="83"/>
        <v>1656817.01</v>
      </c>
      <c r="G207" s="12">
        <v>1</v>
      </c>
      <c r="H207" s="1">
        <v>0</v>
      </c>
      <c r="I207" s="17">
        <f t="shared" si="84"/>
        <v>0</v>
      </c>
    </row>
    <row r="208" spans="1:9" x14ac:dyDescent="0.3">
      <c r="A208" s="18" t="s">
        <v>180</v>
      </c>
      <c r="B208" s="19" t="s">
        <v>11</v>
      </c>
      <c r="C208" s="20" t="s">
        <v>181</v>
      </c>
      <c r="D208" s="12">
        <v>1</v>
      </c>
      <c r="E208" s="12">
        <v>324192.32</v>
      </c>
      <c r="F208" s="17">
        <f t="shared" si="83"/>
        <v>324192.32</v>
      </c>
      <c r="G208" s="12">
        <v>1</v>
      </c>
      <c r="H208" s="1">
        <v>0</v>
      </c>
      <c r="I208" s="17">
        <f t="shared" si="84"/>
        <v>0</v>
      </c>
    </row>
    <row r="209" spans="1:9" x14ac:dyDescent="0.3">
      <c r="A209" s="18" t="s">
        <v>182</v>
      </c>
      <c r="B209" s="19" t="s">
        <v>11</v>
      </c>
      <c r="C209" s="20" t="s">
        <v>183</v>
      </c>
      <c r="D209" s="12">
        <v>70</v>
      </c>
      <c r="E209" s="12">
        <v>31313.84</v>
      </c>
      <c r="F209" s="17">
        <f t="shared" si="83"/>
        <v>2191968.7999999998</v>
      </c>
      <c r="G209" s="12">
        <v>70</v>
      </c>
      <c r="H209" s="1">
        <v>0</v>
      </c>
      <c r="I209" s="17">
        <f t="shared" si="84"/>
        <v>0</v>
      </c>
    </row>
    <row r="210" spans="1:9" x14ac:dyDescent="0.3">
      <c r="A210" s="10"/>
      <c r="B210" s="10"/>
      <c r="C210" s="11" t="s">
        <v>444</v>
      </c>
      <c r="D210" s="14">
        <v>1</v>
      </c>
      <c r="E210" s="13">
        <f>SUM(F201:F209)</f>
        <v>8517653.5299999993</v>
      </c>
      <c r="F210" s="13">
        <f t="shared" si="83"/>
        <v>8517653.5299999993</v>
      </c>
      <c r="G210" s="14">
        <v>1</v>
      </c>
      <c r="H210" s="13">
        <f>SUM(I201:I209)</f>
        <v>0</v>
      </c>
      <c r="I210" s="13">
        <f t="shared" si="84"/>
        <v>0</v>
      </c>
    </row>
    <row r="211" spans="1:9" ht="1.95" customHeight="1" x14ac:dyDescent="0.3">
      <c r="A211" s="8"/>
      <c r="B211" s="8"/>
      <c r="C211" s="9"/>
      <c r="D211" s="8"/>
      <c r="E211" s="8"/>
      <c r="F211" s="8"/>
      <c r="G211" s="8"/>
      <c r="H211" s="8"/>
      <c r="I211" s="8"/>
    </row>
    <row r="212" spans="1:9" x14ac:dyDescent="0.3">
      <c r="A212" s="30" t="s">
        <v>445</v>
      </c>
      <c r="B212" s="30" t="s">
        <v>3</v>
      </c>
      <c r="C212" s="31" t="s">
        <v>184</v>
      </c>
      <c r="D212" s="32">
        <f t="shared" ref="D212:I212" si="85">D370</f>
        <v>1</v>
      </c>
      <c r="E212" s="33">
        <f t="shared" si="85"/>
        <v>147276</v>
      </c>
      <c r="F212" s="33">
        <f t="shared" si="85"/>
        <v>147276</v>
      </c>
      <c r="G212" s="32">
        <f t="shared" ref="G212" si="86">G370</f>
        <v>1</v>
      </c>
      <c r="H212" s="33">
        <f t="shared" si="85"/>
        <v>0</v>
      </c>
      <c r="I212" s="33">
        <f t="shared" si="85"/>
        <v>0</v>
      </c>
    </row>
    <row r="213" spans="1:9" x14ac:dyDescent="0.3">
      <c r="A213" s="24" t="s">
        <v>185</v>
      </c>
      <c r="B213" s="24" t="s">
        <v>3</v>
      </c>
      <c r="C213" s="25" t="s">
        <v>186</v>
      </c>
      <c r="D213" s="26">
        <f t="shared" ref="D213:I213" si="87">D254</f>
        <v>1</v>
      </c>
      <c r="E213" s="26">
        <f t="shared" si="87"/>
        <v>84564.6</v>
      </c>
      <c r="F213" s="26">
        <f t="shared" si="87"/>
        <v>84564.6</v>
      </c>
      <c r="G213" s="26">
        <f t="shared" ref="G213" si="88">G254</f>
        <v>1</v>
      </c>
      <c r="H213" s="26">
        <f t="shared" si="87"/>
        <v>0</v>
      </c>
      <c r="I213" s="26">
        <f t="shared" si="87"/>
        <v>0</v>
      </c>
    </row>
    <row r="214" spans="1:9" x14ac:dyDescent="0.3">
      <c r="A214" s="21" t="s">
        <v>187</v>
      </c>
      <c r="B214" s="21" t="s">
        <v>3</v>
      </c>
      <c r="C214" s="22" t="s">
        <v>188</v>
      </c>
      <c r="D214" s="23">
        <f t="shared" ref="D214:I214" si="89">D224</f>
        <v>1</v>
      </c>
      <c r="E214" s="23">
        <f t="shared" si="89"/>
        <v>11319.3</v>
      </c>
      <c r="F214" s="23">
        <f t="shared" si="89"/>
        <v>11319.3</v>
      </c>
      <c r="G214" s="23">
        <f t="shared" ref="G214" si="90">G224</f>
        <v>1</v>
      </c>
      <c r="H214" s="23">
        <f t="shared" si="89"/>
        <v>0</v>
      </c>
      <c r="I214" s="23">
        <f t="shared" si="89"/>
        <v>0</v>
      </c>
    </row>
    <row r="215" spans="1:9" x14ac:dyDescent="0.3">
      <c r="A215" s="18" t="s">
        <v>189</v>
      </c>
      <c r="B215" s="19" t="s">
        <v>190</v>
      </c>
      <c r="C215" s="20" t="s">
        <v>191</v>
      </c>
      <c r="D215" s="12">
        <v>165</v>
      </c>
      <c r="E215" s="12">
        <v>10.09</v>
      </c>
      <c r="F215" s="17">
        <f t="shared" ref="F215:F224" si="91">ROUND(D215*E215,2)</f>
        <v>1664.85</v>
      </c>
      <c r="G215" s="12">
        <v>165</v>
      </c>
      <c r="H215" s="1">
        <v>0</v>
      </c>
      <c r="I215" s="17">
        <f t="shared" ref="I215:I224" si="92">ROUND(G215*H215,2)</f>
        <v>0</v>
      </c>
    </row>
    <row r="216" spans="1:9" x14ac:dyDescent="0.3">
      <c r="A216" s="18" t="s">
        <v>192</v>
      </c>
      <c r="B216" s="19" t="s">
        <v>190</v>
      </c>
      <c r="C216" s="20" t="s">
        <v>193</v>
      </c>
      <c r="D216" s="12">
        <v>660</v>
      </c>
      <c r="E216" s="12">
        <v>0.39</v>
      </c>
      <c r="F216" s="17">
        <f t="shared" si="91"/>
        <v>257.39999999999998</v>
      </c>
      <c r="G216" s="12">
        <v>660</v>
      </c>
      <c r="H216" s="1">
        <v>0</v>
      </c>
      <c r="I216" s="17">
        <f t="shared" si="92"/>
        <v>0</v>
      </c>
    </row>
    <row r="217" spans="1:9" x14ac:dyDescent="0.3">
      <c r="A217" s="18" t="s">
        <v>194</v>
      </c>
      <c r="B217" s="19" t="s">
        <v>190</v>
      </c>
      <c r="C217" s="20" t="s">
        <v>195</v>
      </c>
      <c r="D217" s="12">
        <v>165</v>
      </c>
      <c r="E217" s="12">
        <v>1.86</v>
      </c>
      <c r="F217" s="17">
        <f t="shared" si="91"/>
        <v>306.89999999999998</v>
      </c>
      <c r="G217" s="12">
        <v>165</v>
      </c>
      <c r="H217" s="1">
        <v>0</v>
      </c>
      <c r="I217" s="17">
        <f t="shared" si="92"/>
        <v>0</v>
      </c>
    </row>
    <row r="218" spans="1:9" x14ac:dyDescent="0.3">
      <c r="A218" s="18" t="s">
        <v>196</v>
      </c>
      <c r="B218" s="19" t="s">
        <v>190</v>
      </c>
      <c r="C218" s="20" t="s">
        <v>197</v>
      </c>
      <c r="D218" s="12">
        <v>1650</v>
      </c>
      <c r="E218" s="12">
        <v>1.21</v>
      </c>
      <c r="F218" s="17">
        <f t="shared" si="91"/>
        <v>1996.5</v>
      </c>
      <c r="G218" s="12">
        <v>1650</v>
      </c>
      <c r="H218" s="1">
        <v>0</v>
      </c>
      <c r="I218" s="17">
        <f t="shared" si="92"/>
        <v>0</v>
      </c>
    </row>
    <row r="219" spans="1:9" x14ac:dyDescent="0.3">
      <c r="A219" s="18" t="s">
        <v>198</v>
      </c>
      <c r="B219" s="19" t="s">
        <v>190</v>
      </c>
      <c r="C219" s="20" t="s">
        <v>199</v>
      </c>
      <c r="D219" s="12">
        <v>165</v>
      </c>
      <c r="E219" s="12">
        <v>14.53</v>
      </c>
      <c r="F219" s="17">
        <f t="shared" si="91"/>
        <v>2397.4499999999998</v>
      </c>
      <c r="G219" s="12">
        <v>165</v>
      </c>
      <c r="H219" s="1">
        <v>0</v>
      </c>
      <c r="I219" s="17">
        <f t="shared" si="92"/>
        <v>0</v>
      </c>
    </row>
    <row r="220" spans="1:9" x14ac:dyDescent="0.3">
      <c r="A220" s="18" t="s">
        <v>200</v>
      </c>
      <c r="B220" s="19" t="s">
        <v>190</v>
      </c>
      <c r="C220" s="20" t="s">
        <v>201</v>
      </c>
      <c r="D220" s="12">
        <v>165</v>
      </c>
      <c r="E220" s="12">
        <v>11.29</v>
      </c>
      <c r="F220" s="17">
        <f t="shared" si="91"/>
        <v>1862.85</v>
      </c>
      <c r="G220" s="12">
        <v>165</v>
      </c>
      <c r="H220" s="1">
        <v>0</v>
      </c>
      <c r="I220" s="17">
        <f t="shared" si="92"/>
        <v>0</v>
      </c>
    </row>
    <row r="221" spans="1:9" x14ac:dyDescent="0.3">
      <c r="A221" s="18" t="s">
        <v>202</v>
      </c>
      <c r="B221" s="19" t="s">
        <v>190</v>
      </c>
      <c r="C221" s="20" t="s">
        <v>203</v>
      </c>
      <c r="D221" s="12">
        <v>165</v>
      </c>
      <c r="E221" s="12">
        <v>15.01</v>
      </c>
      <c r="F221" s="17">
        <f t="shared" si="91"/>
        <v>2476.65</v>
      </c>
      <c r="G221" s="12">
        <v>165</v>
      </c>
      <c r="H221" s="1">
        <v>0</v>
      </c>
      <c r="I221" s="17">
        <f t="shared" si="92"/>
        <v>0</v>
      </c>
    </row>
    <row r="222" spans="1:9" x14ac:dyDescent="0.3">
      <c r="A222" s="18" t="s">
        <v>204</v>
      </c>
      <c r="B222" s="19" t="s">
        <v>190</v>
      </c>
      <c r="C222" s="20" t="s">
        <v>205</v>
      </c>
      <c r="D222" s="12">
        <v>5</v>
      </c>
      <c r="E222" s="12">
        <v>14.58</v>
      </c>
      <c r="F222" s="17">
        <f t="shared" si="91"/>
        <v>72.900000000000006</v>
      </c>
      <c r="G222" s="12">
        <v>5</v>
      </c>
      <c r="H222" s="1">
        <v>0</v>
      </c>
      <c r="I222" s="17">
        <f t="shared" si="92"/>
        <v>0</v>
      </c>
    </row>
    <row r="223" spans="1:9" x14ac:dyDescent="0.3">
      <c r="A223" s="18" t="s">
        <v>206</v>
      </c>
      <c r="B223" s="19" t="s">
        <v>190</v>
      </c>
      <c r="C223" s="20" t="s">
        <v>207</v>
      </c>
      <c r="D223" s="12">
        <v>165</v>
      </c>
      <c r="E223" s="12">
        <v>1.72</v>
      </c>
      <c r="F223" s="17">
        <f t="shared" si="91"/>
        <v>283.8</v>
      </c>
      <c r="G223" s="12">
        <v>165</v>
      </c>
      <c r="H223" s="1">
        <v>0</v>
      </c>
      <c r="I223" s="17">
        <f t="shared" si="92"/>
        <v>0</v>
      </c>
    </row>
    <row r="224" spans="1:9" x14ac:dyDescent="0.3">
      <c r="A224" s="10"/>
      <c r="B224" s="10"/>
      <c r="C224" s="11" t="s">
        <v>208</v>
      </c>
      <c r="D224" s="12">
        <v>1</v>
      </c>
      <c r="E224" s="13">
        <f>SUM(F215:F223)</f>
        <v>11319.3</v>
      </c>
      <c r="F224" s="13">
        <f t="shared" si="91"/>
        <v>11319.3</v>
      </c>
      <c r="G224" s="12">
        <v>1</v>
      </c>
      <c r="H224" s="13">
        <f>SUM(I215:I223)</f>
        <v>0</v>
      </c>
      <c r="I224" s="13">
        <f t="shared" si="92"/>
        <v>0</v>
      </c>
    </row>
    <row r="225" spans="1:9" ht="1.95" customHeight="1" x14ac:dyDescent="0.3">
      <c r="A225" s="8"/>
      <c r="B225" s="8"/>
      <c r="C225" s="9"/>
      <c r="D225" s="8"/>
      <c r="E225" s="8"/>
      <c r="F225" s="8"/>
      <c r="G225" s="8"/>
      <c r="H225" s="8"/>
      <c r="I225" s="8"/>
    </row>
    <row r="226" spans="1:9" x14ac:dyDescent="0.3">
      <c r="A226" s="21" t="s">
        <v>209</v>
      </c>
      <c r="B226" s="21" t="s">
        <v>3</v>
      </c>
      <c r="C226" s="22" t="s">
        <v>210</v>
      </c>
      <c r="D226" s="23">
        <f t="shared" ref="D226:I226" si="93">D232</f>
        <v>1</v>
      </c>
      <c r="E226" s="23">
        <f t="shared" si="93"/>
        <v>60596.15</v>
      </c>
      <c r="F226" s="23">
        <f t="shared" si="93"/>
        <v>60596.15</v>
      </c>
      <c r="G226" s="23">
        <f t="shared" ref="G226" si="94">G232</f>
        <v>1</v>
      </c>
      <c r="H226" s="23">
        <f t="shared" si="93"/>
        <v>0</v>
      </c>
      <c r="I226" s="23">
        <f t="shared" si="93"/>
        <v>0</v>
      </c>
    </row>
    <row r="227" spans="1:9" x14ac:dyDescent="0.3">
      <c r="A227" s="18" t="s">
        <v>211</v>
      </c>
      <c r="B227" s="19" t="s">
        <v>212</v>
      </c>
      <c r="C227" s="20" t="s">
        <v>213</v>
      </c>
      <c r="D227" s="12">
        <v>10</v>
      </c>
      <c r="E227" s="12">
        <v>5393.3</v>
      </c>
      <c r="F227" s="17">
        <f t="shared" ref="F227:F232" si="95">ROUND(D227*E227,2)</f>
        <v>53933</v>
      </c>
      <c r="G227" s="12">
        <v>10</v>
      </c>
      <c r="H227" s="1">
        <v>0</v>
      </c>
      <c r="I227" s="17">
        <f t="shared" ref="I227:I232" si="96">ROUND(G227*H227,2)</f>
        <v>0</v>
      </c>
    </row>
    <row r="228" spans="1:9" x14ac:dyDescent="0.3">
      <c r="A228" s="18" t="s">
        <v>214</v>
      </c>
      <c r="B228" s="19" t="s">
        <v>190</v>
      </c>
      <c r="C228" s="20" t="s">
        <v>215</v>
      </c>
      <c r="D228" s="12">
        <v>110</v>
      </c>
      <c r="E228" s="12">
        <v>47.57</v>
      </c>
      <c r="F228" s="17">
        <f t="shared" si="95"/>
        <v>5232.7</v>
      </c>
      <c r="G228" s="12">
        <v>110</v>
      </c>
      <c r="H228" s="1">
        <v>0</v>
      </c>
      <c r="I228" s="17">
        <f t="shared" si="96"/>
        <v>0</v>
      </c>
    </row>
    <row r="229" spans="1:9" x14ac:dyDescent="0.3">
      <c r="A229" s="18" t="s">
        <v>216</v>
      </c>
      <c r="B229" s="19" t="s">
        <v>190</v>
      </c>
      <c r="C229" s="20" t="s">
        <v>217</v>
      </c>
      <c r="D229" s="12">
        <v>110</v>
      </c>
      <c r="E229" s="12">
        <v>3.26</v>
      </c>
      <c r="F229" s="17">
        <f t="shared" si="95"/>
        <v>358.6</v>
      </c>
      <c r="G229" s="12">
        <v>110</v>
      </c>
      <c r="H229" s="1">
        <v>0</v>
      </c>
      <c r="I229" s="17">
        <f t="shared" si="96"/>
        <v>0</v>
      </c>
    </row>
    <row r="230" spans="1:9" x14ac:dyDescent="0.3">
      <c r="A230" s="18" t="s">
        <v>218</v>
      </c>
      <c r="B230" s="19" t="s">
        <v>190</v>
      </c>
      <c r="C230" s="20" t="s">
        <v>219</v>
      </c>
      <c r="D230" s="12">
        <v>5</v>
      </c>
      <c r="E230" s="12">
        <v>11.72</v>
      </c>
      <c r="F230" s="17">
        <f t="shared" si="95"/>
        <v>58.6</v>
      </c>
      <c r="G230" s="12">
        <v>5</v>
      </c>
      <c r="H230" s="1">
        <v>0</v>
      </c>
      <c r="I230" s="17">
        <f t="shared" si="96"/>
        <v>0</v>
      </c>
    </row>
    <row r="231" spans="1:9" x14ac:dyDescent="0.3">
      <c r="A231" s="18" t="s">
        <v>220</v>
      </c>
      <c r="B231" s="19" t="s">
        <v>190</v>
      </c>
      <c r="C231" s="20" t="s">
        <v>221</v>
      </c>
      <c r="D231" s="12">
        <v>25</v>
      </c>
      <c r="E231" s="12">
        <v>40.53</v>
      </c>
      <c r="F231" s="17">
        <f t="shared" si="95"/>
        <v>1013.25</v>
      </c>
      <c r="G231" s="12">
        <v>25</v>
      </c>
      <c r="H231" s="1">
        <v>0</v>
      </c>
      <c r="I231" s="17">
        <f t="shared" si="96"/>
        <v>0</v>
      </c>
    </row>
    <row r="232" spans="1:9" x14ac:dyDescent="0.3">
      <c r="A232" s="10"/>
      <c r="B232" s="10"/>
      <c r="C232" s="11" t="s">
        <v>222</v>
      </c>
      <c r="D232" s="12">
        <v>1</v>
      </c>
      <c r="E232" s="13">
        <f>SUM(F227:F231)</f>
        <v>60596.15</v>
      </c>
      <c r="F232" s="13">
        <f t="shared" si="95"/>
        <v>60596.15</v>
      </c>
      <c r="G232" s="12">
        <v>1</v>
      </c>
      <c r="H232" s="13">
        <f>SUM(I227:I231)</f>
        <v>0</v>
      </c>
      <c r="I232" s="13">
        <f t="shared" si="96"/>
        <v>0</v>
      </c>
    </row>
    <row r="233" spans="1:9" ht="1.95" customHeight="1" x14ac:dyDescent="0.3">
      <c r="A233" s="8"/>
      <c r="B233" s="8"/>
      <c r="C233" s="9"/>
      <c r="D233" s="8"/>
      <c r="E233" s="8"/>
      <c r="F233" s="8"/>
      <c r="G233" s="8"/>
      <c r="H233" s="8"/>
      <c r="I233" s="8"/>
    </row>
    <row r="234" spans="1:9" x14ac:dyDescent="0.3">
      <c r="A234" s="21" t="s">
        <v>223</v>
      </c>
      <c r="B234" s="21" t="s">
        <v>3</v>
      </c>
      <c r="C234" s="22" t="s">
        <v>224</v>
      </c>
      <c r="D234" s="23">
        <f t="shared" ref="D234:I234" si="97">D240</f>
        <v>1</v>
      </c>
      <c r="E234" s="23">
        <f t="shared" si="97"/>
        <v>2203</v>
      </c>
      <c r="F234" s="23">
        <f t="shared" si="97"/>
        <v>2203</v>
      </c>
      <c r="G234" s="23">
        <f t="shared" ref="G234" si="98">G240</f>
        <v>1</v>
      </c>
      <c r="H234" s="23">
        <f t="shared" si="97"/>
        <v>0</v>
      </c>
      <c r="I234" s="23">
        <f t="shared" si="97"/>
        <v>0</v>
      </c>
    </row>
    <row r="235" spans="1:9" x14ac:dyDescent="0.3">
      <c r="A235" s="18" t="s">
        <v>225</v>
      </c>
      <c r="B235" s="19" t="s">
        <v>190</v>
      </c>
      <c r="C235" s="20" t="s">
        <v>226</v>
      </c>
      <c r="D235" s="12">
        <v>110</v>
      </c>
      <c r="E235" s="12">
        <v>1.72</v>
      </c>
      <c r="F235" s="17">
        <f t="shared" ref="F235:F240" si="99">ROUND(D235*E235,2)</f>
        <v>189.2</v>
      </c>
      <c r="G235" s="12">
        <v>110</v>
      </c>
      <c r="H235" s="1">
        <v>0</v>
      </c>
      <c r="I235" s="17">
        <f t="shared" ref="I235:I240" si="100">ROUND(G235*H235,2)</f>
        <v>0</v>
      </c>
    </row>
    <row r="236" spans="1:9" x14ac:dyDescent="0.3">
      <c r="A236" s="18" t="s">
        <v>227</v>
      </c>
      <c r="B236" s="19" t="s">
        <v>190</v>
      </c>
      <c r="C236" s="20" t="s">
        <v>228</v>
      </c>
      <c r="D236" s="12">
        <v>20</v>
      </c>
      <c r="E236" s="12">
        <v>16.829999999999998</v>
      </c>
      <c r="F236" s="17">
        <f t="shared" si="99"/>
        <v>336.6</v>
      </c>
      <c r="G236" s="12">
        <v>20</v>
      </c>
      <c r="H236" s="1">
        <v>0</v>
      </c>
      <c r="I236" s="17">
        <f t="shared" si="100"/>
        <v>0</v>
      </c>
    </row>
    <row r="237" spans="1:9" x14ac:dyDescent="0.3">
      <c r="A237" s="18" t="s">
        <v>229</v>
      </c>
      <c r="B237" s="19" t="s">
        <v>3</v>
      </c>
      <c r="C237" s="20" t="s">
        <v>230</v>
      </c>
      <c r="D237" s="12">
        <v>110</v>
      </c>
      <c r="E237" s="12">
        <v>2.2200000000000002</v>
      </c>
      <c r="F237" s="17">
        <f t="shared" si="99"/>
        <v>244.2</v>
      </c>
      <c r="G237" s="12">
        <v>110</v>
      </c>
      <c r="H237" s="1">
        <v>0</v>
      </c>
      <c r="I237" s="17">
        <f t="shared" si="100"/>
        <v>0</v>
      </c>
    </row>
    <row r="238" spans="1:9" x14ac:dyDescent="0.3">
      <c r="A238" s="18" t="s">
        <v>231</v>
      </c>
      <c r="B238" s="19" t="s">
        <v>3</v>
      </c>
      <c r="C238" s="20" t="s">
        <v>232</v>
      </c>
      <c r="D238" s="12">
        <v>5</v>
      </c>
      <c r="E238" s="12">
        <v>3.35</v>
      </c>
      <c r="F238" s="17">
        <f t="shared" si="99"/>
        <v>16.75</v>
      </c>
      <c r="G238" s="12">
        <v>5</v>
      </c>
      <c r="H238" s="1">
        <v>0</v>
      </c>
      <c r="I238" s="17">
        <f t="shared" si="100"/>
        <v>0</v>
      </c>
    </row>
    <row r="239" spans="1:9" x14ac:dyDescent="0.3">
      <c r="A239" s="18" t="s">
        <v>233</v>
      </c>
      <c r="B239" s="19" t="s">
        <v>190</v>
      </c>
      <c r="C239" s="20" t="s">
        <v>234</v>
      </c>
      <c r="D239" s="12">
        <v>55</v>
      </c>
      <c r="E239" s="12">
        <v>25.75</v>
      </c>
      <c r="F239" s="17">
        <f t="shared" si="99"/>
        <v>1416.25</v>
      </c>
      <c r="G239" s="12">
        <v>55</v>
      </c>
      <c r="H239" s="1">
        <v>0</v>
      </c>
      <c r="I239" s="17">
        <f t="shared" si="100"/>
        <v>0</v>
      </c>
    </row>
    <row r="240" spans="1:9" x14ac:dyDescent="0.3">
      <c r="A240" s="10"/>
      <c r="B240" s="10"/>
      <c r="C240" s="11" t="s">
        <v>235</v>
      </c>
      <c r="D240" s="12">
        <v>1</v>
      </c>
      <c r="E240" s="13">
        <f>SUM(F235:F239)</f>
        <v>2203</v>
      </c>
      <c r="F240" s="13">
        <f t="shared" si="99"/>
        <v>2203</v>
      </c>
      <c r="G240" s="12">
        <v>1</v>
      </c>
      <c r="H240" s="13">
        <f>SUM(I235:I239)</f>
        <v>0</v>
      </c>
      <c r="I240" s="13">
        <f t="shared" si="100"/>
        <v>0</v>
      </c>
    </row>
    <row r="241" spans="1:9" ht="1.95" customHeight="1" x14ac:dyDescent="0.3">
      <c r="A241" s="8"/>
      <c r="B241" s="8"/>
      <c r="C241" s="9"/>
      <c r="D241" s="8"/>
      <c r="E241" s="8"/>
      <c r="F241" s="8"/>
      <c r="G241" s="8"/>
      <c r="H241" s="8"/>
      <c r="I241" s="8"/>
    </row>
    <row r="242" spans="1:9" x14ac:dyDescent="0.3">
      <c r="A242" s="21" t="s">
        <v>236</v>
      </c>
      <c r="B242" s="21" t="s">
        <v>3</v>
      </c>
      <c r="C242" s="22" t="s">
        <v>237</v>
      </c>
      <c r="D242" s="23">
        <f t="shared" ref="D242:I242" si="101">D247</f>
        <v>1</v>
      </c>
      <c r="E242" s="23">
        <f t="shared" si="101"/>
        <v>7572.95</v>
      </c>
      <c r="F242" s="23">
        <f t="shared" si="101"/>
        <v>7572.95</v>
      </c>
      <c r="G242" s="23">
        <f t="shared" ref="G242" si="102">G247</f>
        <v>1</v>
      </c>
      <c r="H242" s="23">
        <f t="shared" si="101"/>
        <v>0</v>
      </c>
      <c r="I242" s="23">
        <f t="shared" si="101"/>
        <v>0</v>
      </c>
    </row>
    <row r="243" spans="1:9" x14ac:dyDescent="0.3">
      <c r="A243" s="18" t="s">
        <v>238</v>
      </c>
      <c r="B243" s="19" t="s">
        <v>190</v>
      </c>
      <c r="C243" s="20" t="s">
        <v>239</v>
      </c>
      <c r="D243" s="12">
        <v>55</v>
      </c>
      <c r="E243" s="12">
        <v>11.64</v>
      </c>
      <c r="F243" s="17">
        <f>ROUND(D243*E243,2)</f>
        <v>640.20000000000005</v>
      </c>
      <c r="G243" s="12">
        <v>55</v>
      </c>
      <c r="H243" s="1">
        <v>0</v>
      </c>
      <c r="I243" s="17">
        <f>ROUND(G243*H243,2)</f>
        <v>0</v>
      </c>
    </row>
    <row r="244" spans="1:9" x14ac:dyDescent="0.3">
      <c r="A244" s="18" t="s">
        <v>240</v>
      </c>
      <c r="B244" s="19" t="s">
        <v>190</v>
      </c>
      <c r="C244" s="20" t="s">
        <v>241</v>
      </c>
      <c r="D244" s="12">
        <v>110</v>
      </c>
      <c r="E244" s="12">
        <v>31.59</v>
      </c>
      <c r="F244" s="17">
        <f>ROUND(D244*E244,2)</f>
        <v>3474.9</v>
      </c>
      <c r="G244" s="12">
        <v>110</v>
      </c>
      <c r="H244" s="1">
        <v>0</v>
      </c>
      <c r="I244" s="17">
        <f>ROUND(G244*H244,2)</f>
        <v>0</v>
      </c>
    </row>
    <row r="245" spans="1:9" x14ac:dyDescent="0.3">
      <c r="A245" s="18" t="s">
        <v>242</v>
      </c>
      <c r="B245" s="19" t="s">
        <v>190</v>
      </c>
      <c r="C245" s="20" t="s">
        <v>243</v>
      </c>
      <c r="D245" s="12">
        <v>110</v>
      </c>
      <c r="E245" s="12">
        <v>6.33</v>
      </c>
      <c r="F245" s="17">
        <f>ROUND(D245*E245,2)</f>
        <v>696.3</v>
      </c>
      <c r="G245" s="12">
        <v>110</v>
      </c>
      <c r="H245" s="1">
        <v>0</v>
      </c>
      <c r="I245" s="17">
        <f>ROUND(G245*H245,2)</f>
        <v>0</v>
      </c>
    </row>
    <row r="246" spans="1:9" x14ac:dyDescent="0.3">
      <c r="A246" s="18" t="s">
        <v>244</v>
      </c>
      <c r="B246" s="19" t="s">
        <v>190</v>
      </c>
      <c r="C246" s="20" t="s">
        <v>245</v>
      </c>
      <c r="D246" s="12">
        <v>55</v>
      </c>
      <c r="E246" s="12">
        <v>50.21</v>
      </c>
      <c r="F246" s="17">
        <f>ROUND(D246*E246,2)</f>
        <v>2761.55</v>
      </c>
      <c r="G246" s="12">
        <v>55</v>
      </c>
      <c r="H246" s="1">
        <v>0</v>
      </c>
      <c r="I246" s="17">
        <f>ROUND(G246*H246,2)</f>
        <v>0</v>
      </c>
    </row>
    <row r="247" spans="1:9" x14ac:dyDescent="0.3">
      <c r="A247" s="10"/>
      <c r="B247" s="10"/>
      <c r="C247" s="11" t="s">
        <v>246</v>
      </c>
      <c r="D247" s="12">
        <v>1</v>
      </c>
      <c r="E247" s="13">
        <f>SUM(F243:F246)</f>
        <v>7572.95</v>
      </c>
      <c r="F247" s="13">
        <f>ROUND(D247*E247,2)</f>
        <v>7572.95</v>
      </c>
      <c r="G247" s="12">
        <v>1</v>
      </c>
      <c r="H247" s="13">
        <f>SUM(I243:I246)</f>
        <v>0</v>
      </c>
      <c r="I247" s="13">
        <f>ROUND(G247*H247,2)</f>
        <v>0</v>
      </c>
    </row>
    <row r="248" spans="1:9" ht="1.95" customHeight="1" x14ac:dyDescent="0.3">
      <c r="A248" s="8"/>
      <c r="B248" s="8"/>
      <c r="C248" s="9"/>
      <c r="D248" s="8"/>
      <c r="E248" s="8"/>
      <c r="F248" s="8"/>
      <c r="G248" s="8"/>
      <c r="H248" s="8"/>
      <c r="I248" s="8"/>
    </row>
    <row r="249" spans="1:9" x14ac:dyDescent="0.3">
      <c r="A249" s="21" t="s">
        <v>247</v>
      </c>
      <c r="B249" s="21" t="s">
        <v>3</v>
      </c>
      <c r="C249" s="22" t="s">
        <v>248</v>
      </c>
      <c r="D249" s="23">
        <f t="shared" ref="D249:I249" si="103">D252</f>
        <v>1</v>
      </c>
      <c r="E249" s="23">
        <f t="shared" si="103"/>
        <v>2873.2</v>
      </c>
      <c r="F249" s="23">
        <f t="shared" si="103"/>
        <v>2873.2</v>
      </c>
      <c r="G249" s="23">
        <f t="shared" ref="G249" si="104">G252</f>
        <v>1</v>
      </c>
      <c r="H249" s="23">
        <f t="shared" si="103"/>
        <v>0</v>
      </c>
      <c r="I249" s="23">
        <f t="shared" si="103"/>
        <v>0</v>
      </c>
    </row>
    <row r="250" spans="1:9" x14ac:dyDescent="0.3">
      <c r="A250" s="18" t="s">
        <v>249</v>
      </c>
      <c r="B250" s="19" t="s">
        <v>190</v>
      </c>
      <c r="C250" s="20" t="s">
        <v>250</v>
      </c>
      <c r="D250" s="12">
        <v>55</v>
      </c>
      <c r="E250" s="12">
        <v>29.4</v>
      </c>
      <c r="F250" s="17">
        <f>ROUND(D250*E250,2)</f>
        <v>1617</v>
      </c>
      <c r="G250" s="12">
        <v>55</v>
      </c>
      <c r="H250" s="1">
        <v>0</v>
      </c>
      <c r="I250" s="17">
        <f>ROUND(G250*H250,2)</f>
        <v>0</v>
      </c>
    </row>
    <row r="251" spans="1:9" x14ac:dyDescent="0.3">
      <c r="A251" s="18" t="s">
        <v>251</v>
      </c>
      <c r="B251" s="19" t="s">
        <v>190</v>
      </c>
      <c r="C251" s="20" t="s">
        <v>252</v>
      </c>
      <c r="D251" s="12">
        <v>55</v>
      </c>
      <c r="E251" s="12">
        <v>22.84</v>
      </c>
      <c r="F251" s="17">
        <f>ROUND(D251*E251,2)</f>
        <v>1256.2</v>
      </c>
      <c r="G251" s="12">
        <v>55</v>
      </c>
      <c r="H251" s="1">
        <v>0</v>
      </c>
      <c r="I251" s="17">
        <f>ROUND(G251*H251,2)</f>
        <v>0</v>
      </c>
    </row>
    <row r="252" spans="1:9" x14ac:dyDescent="0.3">
      <c r="A252" s="10"/>
      <c r="B252" s="10"/>
      <c r="C252" s="11" t="s">
        <v>253</v>
      </c>
      <c r="D252" s="12">
        <v>1</v>
      </c>
      <c r="E252" s="13">
        <f>SUM(F250:F251)</f>
        <v>2873.2</v>
      </c>
      <c r="F252" s="13">
        <f>ROUND(D252*E252,2)</f>
        <v>2873.2</v>
      </c>
      <c r="G252" s="12">
        <v>1</v>
      </c>
      <c r="H252" s="13">
        <f>SUM(I250:I251)</f>
        <v>0</v>
      </c>
      <c r="I252" s="13">
        <f>ROUND(G252*H252,2)</f>
        <v>0</v>
      </c>
    </row>
    <row r="253" spans="1:9" ht="1.95" customHeight="1" x14ac:dyDescent="0.3">
      <c r="A253" s="8"/>
      <c r="B253" s="8"/>
      <c r="C253" s="9"/>
      <c r="D253" s="8"/>
      <c r="E253" s="8"/>
      <c r="F253" s="8"/>
      <c r="G253" s="8"/>
      <c r="H253" s="8"/>
      <c r="I253" s="8"/>
    </row>
    <row r="254" spans="1:9" x14ac:dyDescent="0.3">
      <c r="A254" s="10"/>
      <c r="B254" s="10"/>
      <c r="C254" s="11" t="s">
        <v>254</v>
      </c>
      <c r="D254" s="12">
        <v>1</v>
      </c>
      <c r="E254" s="13">
        <f>F214+F226+F234+F242+F249</f>
        <v>84564.6</v>
      </c>
      <c r="F254" s="13">
        <f>ROUND(D254*E254,2)</f>
        <v>84564.6</v>
      </c>
      <c r="G254" s="12">
        <v>1</v>
      </c>
      <c r="H254" s="13">
        <f>I214+I226+I234+I242+I249</f>
        <v>0</v>
      </c>
      <c r="I254" s="13">
        <f>ROUND(G254*H254,2)</f>
        <v>0</v>
      </c>
    </row>
    <row r="255" spans="1:9" ht="1.95" customHeight="1" x14ac:dyDescent="0.3">
      <c r="A255" s="8"/>
      <c r="B255" s="8"/>
      <c r="C255" s="9"/>
      <c r="D255" s="8"/>
      <c r="E255" s="8"/>
      <c r="F255" s="8"/>
      <c r="G255" s="8"/>
      <c r="H255" s="8"/>
      <c r="I255" s="8"/>
    </row>
    <row r="256" spans="1:9" x14ac:dyDescent="0.3">
      <c r="A256" s="24" t="s">
        <v>255</v>
      </c>
      <c r="B256" s="24" t="s">
        <v>3</v>
      </c>
      <c r="C256" s="25" t="s">
        <v>256</v>
      </c>
      <c r="D256" s="26">
        <f t="shared" ref="D256:I256" si="105">D277</f>
        <v>1</v>
      </c>
      <c r="E256" s="26">
        <f t="shared" si="105"/>
        <v>15863.65</v>
      </c>
      <c r="F256" s="26">
        <f t="shared" si="105"/>
        <v>15863.65</v>
      </c>
      <c r="G256" s="26">
        <f t="shared" ref="G256" si="106">G277</f>
        <v>1</v>
      </c>
      <c r="H256" s="26">
        <f t="shared" si="105"/>
        <v>0</v>
      </c>
      <c r="I256" s="26">
        <f t="shared" si="105"/>
        <v>0</v>
      </c>
    </row>
    <row r="257" spans="1:9" x14ac:dyDescent="0.3">
      <c r="A257" s="21" t="s">
        <v>257</v>
      </c>
      <c r="B257" s="21" t="s">
        <v>190</v>
      </c>
      <c r="C257" s="22" t="s">
        <v>258</v>
      </c>
      <c r="D257" s="23">
        <f t="shared" ref="D257:I257" si="107">D259</f>
        <v>1</v>
      </c>
      <c r="E257" s="23">
        <f t="shared" si="107"/>
        <v>7231</v>
      </c>
      <c r="F257" s="23">
        <f t="shared" si="107"/>
        <v>7231</v>
      </c>
      <c r="G257" s="23">
        <f t="shared" ref="G257" si="108">G259</f>
        <v>1</v>
      </c>
      <c r="H257" s="23">
        <f t="shared" si="107"/>
        <v>0</v>
      </c>
      <c r="I257" s="23">
        <f t="shared" si="107"/>
        <v>0</v>
      </c>
    </row>
    <row r="258" spans="1:9" x14ac:dyDescent="0.3">
      <c r="A258" s="18" t="s">
        <v>259</v>
      </c>
      <c r="B258" s="19" t="s">
        <v>190</v>
      </c>
      <c r="C258" s="20" t="s">
        <v>260</v>
      </c>
      <c r="D258" s="12">
        <v>20</v>
      </c>
      <c r="E258" s="12">
        <v>361.55</v>
      </c>
      <c r="F258" s="17">
        <f>ROUND(D258*E258,2)</f>
        <v>7231</v>
      </c>
      <c r="G258" s="12">
        <v>20</v>
      </c>
      <c r="H258" s="1">
        <v>0</v>
      </c>
      <c r="I258" s="17">
        <f>ROUND(G258*H258,2)</f>
        <v>0</v>
      </c>
    </row>
    <row r="259" spans="1:9" x14ac:dyDescent="0.3">
      <c r="A259" s="10"/>
      <c r="B259" s="10"/>
      <c r="C259" s="11" t="s">
        <v>261</v>
      </c>
      <c r="D259" s="12">
        <v>1</v>
      </c>
      <c r="E259" s="13">
        <f>F258</f>
        <v>7231</v>
      </c>
      <c r="F259" s="13">
        <f>ROUND(D259*E259,2)</f>
        <v>7231</v>
      </c>
      <c r="G259" s="12">
        <v>1</v>
      </c>
      <c r="H259" s="13">
        <f>I258</f>
        <v>0</v>
      </c>
      <c r="I259" s="13">
        <f>ROUND(G259*H259,2)</f>
        <v>0</v>
      </c>
    </row>
    <row r="260" spans="1:9" ht="1.95" customHeight="1" x14ac:dyDescent="0.3">
      <c r="A260" s="8"/>
      <c r="B260" s="8"/>
      <c r="C260" s="9"/>
      <c r="D260" s="8"/>
      <c r="E260" s="8"/>
      <c r="F260" s="8"/>
      <c r="G260" s="8"/>
      <c r="H260" s="8"/>
      <c r="I260" s="8"/>
    </row>
    <row r="261" spans="1:9" x14ac:dyDescent="0.3">
      <c r="A261" s="21" t="s">
        <v>262</v>
      </c>
      <c r="B261" s="21" t="s">
        <v>3</v>
      </c>
      <c r="C261" s="22" t="s">
        <v>263</v>
      </c>
      <c r="D261" s="23">
        <f t="shared" ref="D261:I261" si="109">D267</f>
        <v>1</v>
      </c>
      <c r="E261" s="23">
        <f t="shared" si="109"/>
        <v>8632.65</v>
      </c>
      <c r="F261" s="23">
        <f t="shared" si="109"/>
        <v>8632.65</v>
      </c>
      <c r="G261" s="23">
        <f t="shared" ref="G261" si="110">G267</f>
        <v>1</v>
      </c>
      <c r="H261" s="23">
        <f t="shared" si="109"/>
        <v>0</v>
      </c>
      <c r="I261" s="23">
        <f t="shared" si="109"/>
        <v>0</v>
      </c>
    </row>
    <row r="262" spans="1:9" x14ac:dyDescent="0.3">
      <c r="A262" s="18" t="s">
        <v>264</v>
      </c>
      <c r="B262" s="19" t="s">
        <v>8</v>
      </c>
      <c r="C262" s="20" t="s">
        <v>265</v>
      </c>
      <c r="D262" s="12">
        <v>0</v>
      </c>
      <c r="E262" s="12">
        <v>7.36</v>
      </c>
      <c r="F262" s="17">
        <f t="shared" ref="F262:F267" si="111">ROUND(D262*E262,2)</f>
        <v>0</v>
      </c>
      <c r="G262" s="12">
        <v>0</v>
      </c>
      <c r="H262" s="1">
        <v>0</v>
      </c>
      <c r="I262" s="17">
        <f t="shared" ref="I262:I267" si="112">ROUND(G262*H262,2)</f>
        <v>0</v>
      </c>
    </row>
    <row r="263" spans="1:9" x14ac:dyDescent="0.3">
      <c r="A263" s="18" t="s">
        <v>266</v>
      </c>
      <c r="B263" s="19" t="s">
        <v>8</v>
      </c>
      <c r="C263" s="20" t="s">
        <v>267</v>
      </c>
      <c r="D263" s="12">
        <v>100</v>
      </c>
      <c r="E263" s="12">
        <v>45.49</v>
      </c>
      <c r="F263" s="17">
        <f t="shared" si="111"/>
        <v>4549</v>
      </c>
      <c r="G263" s="12">
        <v>100</v>
      </c>
      <c r="H263" s="1">
        <v>0</v>
      </c>
      <c r="I263" s="17">
        <f t="shared" si="112"/>
        <v>0</v>
      </c>
    </row>
    <row r="264" spans="1:9" x14ac:dyDescent="0.3">
      <c r="A264" s="18" t="s">
        <v>268</v>
      </c>
      <c r="B264" s="19" t="s">
        <v>190</v>
      </c>
      <c r="C264" s="20" t="s">
        <v>269</v>
      </c>
      <c r="D264" s="12">
        <v>10</v>
      </c>
      <c r="E264" s="12">
        <v>43.51</v>
      </c>
      <c r="F264" s="17">
        <f t="shared" si="111"/>
        <v>435.1</v>
      </c>
      <c r="G264" s="12">
        <v>10</v>
      </c>
      <c r="H264" s="1">
        <v>0</v>
      </c>
      <c r="I264" s="17">
        <f t="shared" si="112"/>
        <v>0</v>
      </c>
    </row>
    <row r="265" spans="1:9" x14ac:dyDescent="0.3">
      <c r="A265" s="18" t="s">
        <v>270</v>
      </c>
      <c r="B265" s="19" t="s">
        <v>190</v>
      </c>
      <c r="C265" s="20" t="s">
        <v>271</v>
      </c>
      <c r="D265" s="12">
        <v>10</v>
      </c>
      <c r="E265" s="12">
        <v>153.18</v>
      </c>
      <c r="F265" s="17">
        <f t="shared" si="111"/>
        <v>1531.8</v>
      </c>
      <c r="G265" s="12">
        <v>10</v>
      </c>
      <c r="H265" s="1">
        <v>0</v>
      </c>
      <c r="I265" s="17">
        <f t="shared" si="112"/>
        <v>0</v>
      </c>
    </row>
    <row r="266" spans="1:9" x14ac:dyDescent="0.3">
      <c r="A266" s="18" t="s">
        <v>272</v>
      </c>
      <c r="B266" s="19" t="s">
        <v>190</v>
      </c>
      <c r="C266" s="20" t="s">
        <v>273</v>
      </c>
      <c r="D266" s="12">
        <v>25</v>
      </c>
      <c r="E266" s="12">
        <v>84.67</v>
      </c>
      <c r="F266" s="17">
        <f t="shared" si="111"/>
        <v>2116.75</v>
      </c>
      <c r="G266" s="12">
        <v>25</v>
      </c>
      <c r="H266" s="1">
        <v>0</v>
      </c>
      <c r="I266" s="17">
        <f t="shared" si="112"/>
        <v>0</v>
      </c>
    </row>
    <row r="267" spans="1:9" x14ac:dyDescent="0.3">
      <c r="A267" s="10"/>
      <c r="B267" s="10"/>
      <c r="C267" s="11" t="s">
        <v>274</v>
      </c>
      <c r="D267" s="12">
        <v>1</v>
      </c>
      <c r="E267" s="13">
        <f>SUM(F262:F266)</f>
        <v>8632.65</v>
      </c>
      <c r="F267" s="13">
        <f t="shared" si="111"/>
        <v>8632.65</v>
      </c>
      <c r="G267" s="12">
        <v>1</v>
      </c>
      <c r="H267" s="13">
        <f>SUM(I262:I266)</f>
        <v>0</v>
      </c>
      <c r="I267" s="13">
        <f t="shared" si="112"/>
        <v>0</v>
      </c>
    </row>
    <row r="268" spans="1:9" ht="1.95" customHeight="1" x14ac:dyDescent="0.3">
      <c r="A268" s="8"/>
      <c r="B268" s="8"/>
      <c r="C268" s="9"/>
      <c r="D268" s="8"/>
      <c r="E268" s="8"/>
      <c r="F268" s="8"/>
      <c r="G268" s="8"/>
      <c r="H268" s="8"/>
      <c r="I268" s="8"/>
    </row>
    <row r="269" spans="1:9" x14ac:dyDescent="0.3">
      <c r="A269" s="21" t="s">
        <v>275</v>
      </c>
      <c r="B269" s="21" t="s">
        <v>3</v>
      </c>
      <c r="C269" s="22" t="s">
        <v>276</v>
      </c>
      <c r="D269" s="23">
        <f t="shared" ref="D269:I269" si="113">D275</f>
        <v>1</v>
      </c>
      <c r="E269" s="23">
        <f t="shared" si="113"/>
        <v>0</v>
      </c>
      <c r="F269" s="23">
        <f t="shared" si="113"/>
        <v>0</v>
      </c>
      <c r="G269" s="23">
        <f t="shared" ref="G269" si="114">G275</f>
        <v>1</v>
      </c>
      <c r="H269" s="23">
        <f t="shared" si="113"/>
        <v>0</v>
      </c>
      <c r="I269" s="23">
        <f t="shared" si="113"/>
        <v>0</v>
      </c>
    </row>
    <row r="270" spans="1:9" x14ac:dyDescent="0.3">
      <c r="A270" s="18" t="s">
        <v>277</v>
      </c>
      <c r="B270" s="19" t="s">
        <v>190</v>
      </c>
      <c r="C270" s="20" t="s">
        <v>278</v>
      </c>
      <c r="D270" s="12">
        <v>0</v>
      </c>
      <c r="E270" s="12">
        <v>9.3699999999999992</v>
      </c>
      <c r="F270" s="17">
        <f>ROUND(D270*E270,2)</f>
        <v>0</v>
      </c>
      <c r="G270" s="12">
        <v>0</v>
      </c>
      <c r="H270" s="1">
        <v>0</v>
      </c>
      <c r="I270" s="17">
        <f>ROUND(G270*H270,2)</f>
        <v>0</v>
      </c>
    </row>
    <row r="271" spans="1:9" x14ac:dyDescent="0.3">
      <c r="A271" s="27" t="s">
        <v>279</v>
      </c>
      <c r="B271" s="27" t="s">
        <v>3</v>
      </c>
      <c r="C271" s="28" t="s">
        <v>280</v>
      </c>
      <c r="D271" s="29">
        <f t="shared" ref="D271:I271" si="115">D273</f>
        <v>1</v>
      </c>
      <c r="E271" s="29">
        <f t="shared" si="115"/>
        <v>0</v>
      </c>
      <c r="F271" s="29">
        <f t="shared" si="115"/>
        <v>0</v>
      </c>
      <c r="G271" s="29">
        <f t="shared" ref="G271" si="116">G273</f>
        <v>1</v>
      </c>
      <c r="H271" s="29">
        <f t="shared" si="115"/>
        <v>0</v>
      </c>
      <c r="I271" s="29">
        <f t="shared" si="115"/>
        <v>0</v>
      </c>
    </row>
    <row r="272" spans="1:9" x14ac:dyDescent="0.3">
      <c r="A272" s="18" t="s">
        <v>281</v>
      </c>
      <c r="B272" s="19" t="s">
        <v>282</v>
      </c>
      <c r="C272" s="20" t="s">
        <v>283</v>
      </c>
      <c r="D272" s="12">
        <v>0</v>
      </c>
      <c r="E272" s="12">
        <v>3.21</v>
      </c>
      <c r="F272" s="17">
        <f>ROUND(D272*E272,2)</f>
        <v>0</v>
      </c>
      <c r="G272" s="12">
        <v>0</v>
      </c>
      <c r="H272" s="1">
        <v>0</v>
      </c>
      <c r="I272" s="17">
        <f>ROUND(G272*H272,2)</f>
        <v>0</v>
      </c>
    </row>
    <row r="273" spans="1:9" x14ac:dyDescent="0.3">
      <c r="A273" s="10"/>
      <c r="B273" s="10"/>
      <c r="C273" s="11" t="s">
        <v>284</v>
      </c>
      <c r="D273" s="12">
        <v>1</v>
      </c>
      <c r="E273" s="12">
        <v>0</v>
      </c>
      <c r="F273" s="13">
        <f>ROUND(D273*E273,2)</f>
        <v>0</v>
      </c>
      <c r="G273" s="12">
        <v>1</v>
      </c>
      <c r="H273" s="1">
        <v>0</v>
      </c>
      <c r="I273" s="13">
        <f>ROUND(G273*H273,2)</f>
        <v>0</v>
      </c>
    </row>
    <row r="274" spans="1:9" ht="1.95" customHeight="1" x14ac:dyDescent="0.3">
      <c r="A274" s="8"/>
      <c r="B274" s="8"/>
      <c r="C274" s="9"/>
      <c r="D274" s="8"/>
      <c r="E274" s="8"/>
      <c r="F274" s="8"/>
      <c r="G274" s="8"/>
      <c r="H274" s="8"/>
      <c r="I274" s="8"/>
    </row>
    <row r="275" spans="1:9" x14ac:dyDescent="0.3">
      <c r="A275" s="10"/>
      <c r="B275" s="10"/>
      <c r="C275" s="11" t="s">
        <v>285</v>
      </c>
      <c r="D275" s="12">
        <v>1</v>
      </c>
      <c r="E275" s="13">
        <f>SUM(F270:F271)</f>
        <v>0</v>
      </c>
      <c r="F275" s="13">
        <f>ROUND(D275*E275,2)</f>
        <v>0</v>
      </c>
      <c r="G275" s="12">
        <v>1</v>
      </c>
      <c r="H275" s="13">
        <f>SUM(I270:I271)</f>
        <v>0</v>
      </c>
      <c r="I275" s="13">
        <f>ROUND(G275*H275,2)</f>
        <v>0</v>
      </c>
    </row>
    <row r="276" spans="1:9" ht="1.95" customHeight="1" x14ac:dyDescent="0.3">
      <c r="A276" s="8"/>
      <c r="B276" s="8"/>
      <c r="C276" s="9"/>
      <c r="D276" s="8"/>
      <c r="E276" s="8"/>
      <c r="F276" s="8"/>
      <c r="G276" s="8"/>
      <c r="H276" s="8"/>
      <c r="I276" s="8"/>
    </row>
    <row r="277" spans="1:9" x14ac:dyDescent="0.3">
      <c r="A277" s="10"/>
      <c r="B277" s="10"/>
      <c r="C277" s="11" t="s">
        <v>286</v>
      </c>
      <c r="D277" s="12">
        <v>1</v>
      </c>
      <c r="E277" s="13">
        <f>F257+F261+F269</f>
        <v>15863.65</v>
      </c>
      <c r="F277" s="13">
        <f>ROUND(D277*E277,2)</f>
        <v>15863.65</v>
      </c>
      <c r="G277" s="12">
        <v>1</v>
      </c>
      <c r="H277" s="13">
        <f>I257+I261+I269</f>
        <v>0</v>
      </c>
      <c r="I277" s="13">
        <f>ROUND(G277*H277,2)</f>
        <v>0</v>
      </c>
    </row>
    <row r="278" spans="1:9" ht="1.95" customHeight="1" x14ac:dyDescent="0.3">
      <c r="A278" s="8"/>
      <c r="B278" s="8"/>
      <c r="C278" s="9"/>
      <c r="D278" s="8"/>
      <c r="E278" s="8"/>
      <c r="F278" s="8"/>
      <c r="G278" s="8"/>
      <c r="H278" s="8"/>
      <c r="I278" s="8"/>
    </row>
    <row r="279" spans="1:9" x14ac:dyDescent="0.3">
      <c r="A279" s="24" t="s">
        <v>287</v>
      </c>
      <c r="B279" s="24" t="s">
        <v>3</v>
      </c>
      <c r="C279" s="25" t="s">
        <v>288</v>
      </c>
      <c r="D279" s="26">
        <f t="shared" ref="D279:I279" si="117">D306</f>
        <v>1</v>
      </c>
      <c r="E279" s="26">
        <f t="shared" si="117"/>
        <v>11864.4</v>
      </c>
      <c r="F279" s="26">
        <f t="shared" si="117"/>
        <v>11864.4</v>
      </c>
      <c r="G279" s="26">
        <f t="shared" ref="G279" si="118">G306</f>
        <v>1</v>
      </c>
      <c r="H279" s="26">
        <f t="shared" si="117"/>
        <v>0</v>
      </c>
      <c r="I279" s="26">
        <f t="shared" si="117"/>
        <v>0</v>
      </c>
    </row>
    <row r="280" spans="1:9" x14ac:dyDescent="0.3">
      <c r="A280" s="21" t="s">
        <v>289</v>
      </c>
      <c r="B280" s="21" t="s">
        <v>3</v>
      </c>
      <c r="C280" s="22" t="s">
        <v>290</v>
      </c>
      <c r="D280" s="23">
        <f t="shared" ref="D280:I280" si="119">D289</f>
        <v>0</v>
      </c>
      <c r="E280" s="23">
        <f t="shared" si="119"/>
        <v>39737.300000000003</v>
      </c>
      <c r="F280" s="23">
        <f t="shared" si="119"/>
        <v>0</v>
      </c>
      <c r="G280" s="23">
        <f t="shared" ref="G280" si="120">G289</f>
        <v>0</v>
      </c>
      <c r="H280" s="23">
        <f t="shared" si="119"/>
        <v>0</v>
      </c>
      <c r="I280" s="23">
        <f t="shared" si="119"/>
        <v>0</v>
      </c>
    </row>
    <row r="281" spans="1:9" x14ac:dyDescent="0.3">
      <c r="A281" s="18" t="s">
        <v>291</v>
      </c>
      <c r="B281" s="19" t="s">
        <v>292</v>
      </c>
      <c r="C281" s="20" t="s">
        <v>293</v>
      </c>
      <c r="D281" s="12">
        <v>29</v>
      </c>
      <c r="E281" s="12">
        <v>650</v>
      </c>
      <c r="F281" s="17">
        <f t="shared" ref="F281:F289" si="121">ROUND(D281*E281,2)</f>
        <v>18850</v>
      </c>
      <c r="G281" s="12">
        <v>29</v>
      </c>
      <c r="H281" s="1">
        <v>0</v>
      </c>
      <c r="I281" s="17">
        <f t="shared" ref="I281:I289" si="122">ROUND(G281*H281,2)</f>
        <v>0</v>
      </c>
    </row>
    <row r="282" spans="1:9" x14ac:dyDescent="0.3">
      <c r="A282" s="18" t="s">
        <v>294</v>
      </c>
      <c r="B282" s="19" t="s">
        <v>190</v>
      </c>
      <c r="C282" s="20" t="s">
        <v>295</v>
      </c>
      <c r="D282" s="12">
        <v>14</v>
      </c>
      <c r="E282" s="12">
        <v>142.52000000000001</v>
      </c>
      <c r="F282" s="17">
        <f t="shared" si="121"/>
        <v>1995.28</v>
      </c>
      <c r="G282" s="12">
        <v>14</v>
      </c>
      <c r="H282" s="1">
        <v>0</v>
      </c>
      <c r="I282" s="17">
        <f t="shared" si="122"/>
        <v>0</v>
      </c>
    </row>
    <row r="283" spans="1:9" x14ac:dyDescent="0.3">
      <c r="A283" s="18" t="s">
        <v>296</v>
      </c>
      <c r="B283" s="19" t="s">
        <v>190</v>
      </c>
      <c r="C283" s="20" t="s">
        <v>297</v>
      </c>
      <c r="D283" s="12">
        <v>14</v>
      </c>
      <c r="E283" s="12">
        <v>173.69</v>
      </c>
      <c r="F283" s="17">
        <f t="shared" si="121"/>
        <v>2431.66</v>
      </c>
      <c r="G283" s="12">
        <v>14</v>
      </c>
      <c r="H283" s="1">
        <v>0</v>
      </c>
      <c r="I283" s="17">
        <f t="shared" si="122"/>
        <v>0</v>
      </c>
    </row>
    <row r="284" spans="1:9" x14ac:dyDescent="0.3">
      <c r="A284" s="18" t="s">
        <v>298</v>
      </c>
      <c r="B284" s="19" t="s">
        <v>190</v>
      </c>
      <c r="C284" s="20" t="s">
        <v>299</v>
      </c>
      <c r="D284" s="12">
        <v>14</v>
      </c>
      <c r="E284" s="12">
        <v>189.73</v>
      </c>
      <c r="F284" s="17">
        <f t="shared" si="121"/>
        <v>2656.22</v>
      </c>
      <c r="G284" s="12">
        <v>14</v>
      </c>
      <c r="H284" s="1">
        <v>0</v>
      </c>
      <c r="I284" s="17">
        <f t="shared" si="122"/>
        <v>0</v>
      </c>
    </row>
    <row r="285" spans="1:9" x14ac:dyDescent="0.3">
      <c r="A285" s="18" t="s">
        <v>300</v>
      </c>
      <c r="B285" s="19" t="s">
        <v>190</v>
      </c>
      <c r="C285" s="20" t="s">
        <v>301</v>
      </c>
      <c r="D285" s="12">
        <v>14</v>
      </c>
      <c r="E285" s="12">
        <v>329.94</v>
      </c>
      <c r="F285" s="17">
        <f t="shared" si="121"/>
        <v>4619.16</v>
      </c>
      <c r="G285" s="12">
        <v>14</v>
      </c>
      <c r="H285" s="1">
        <v>0</v>
      </c>
      <c r="I285" s="17">
        <f t="shared" si="122"/>
        <v>0</v>
      </c>
    </row>
    <row r="286" spans="1:9" x14ac:dyDescent="0.3">
      <c r="A286" s="18" t="s">
        <v>302</v>
      </c>
      <c r="B286" s="19" t="s">
        <v>8</v>
      </c>
      <c r="C286" s="20" t="s">
        <v>303</v>
      </c>
      <c r="D286" s="12">
        <v>42</v>
      </c>
      <c r="E286" s="12">
        <v>5.89</v>
      </c>
      <c r="F286" s="17">
        <f t="shared" si="121"/>
        <v>247.38</v>
      </c>
      <c r="G286" s="12">
        <v>42</v>
      </c>
      <c r="H286" s="1">
        <v>0</v>
      </c>
      <c r="I286" s="17">
        <f t="shared" si="122"/>
        <v>0</v>
      </c>
    </row>
    <row r="287" spans="1:9" x14ac:dyDescent="0.3">
      <c r="A287" s="18" t="s">
        <v>304</v>
      </c>
      <c r="B287" s="19" t="s">
        <v>8</v>
      </c>
      <c r="C287" s="20" t="s">
        <v>305</v>
      </c>
      <c r="D287" s="12">
        <v>14</v>
      </c>
      <c r="E287" s="12">
        <v>147.46</v>
      </c>
      <c r="F287" s="17">
        <f t="shared" si="121"/>
        <v>2064.44</v>
      </c>
      <c r="G287" s="12">
        <v>14</v>
      </c>
      <c r="H287" s="1">
        <v>0</v>
      </c>
      <c r="I287" s="17">
        <f t="shared" si="122"/>
        <v>0</v>
      </c>
    </row>
    <row r="288" spans="1:9" x14ac:dyDescent="0.3">
      <c r="A288" s="18" t="s">
        <v>306</v>
      </c>
      <c r="B288" s="19" t="s">
        <v>8</v>
      </c>
      <c r="C288" s="20" t="s">
        <v>307</v>
      </c>
      <c r="D288" s="12">
        <v>14</v>
      </c>
      <c r="E288" s="12">
        <v>490.94</v>
      </c>
      <c r="F288" s="17">
        <f t="shared" si="121"/>
        <v>6873.16</v>
      </c>
      <c r="G288" s="12">
        <v>14</v>
      </c>
      <c r="H288" s="1">
        <v>0</v>
      </c>
      <c r="I288" s="17">
        <f t="shared" si="122"/>
        <v>0</v>
      </c>
    </row>
    <row r="289" spans="1:9" x14ac:dyDescent="0.3">
      <c r="A289" s="10"/>
      <c r="B289" s="10"/>
      <c r="C289" s="11" t="s">
        <v>308</v>
      </c>
      <c r="D289" s="12">
        <v>0</v>
      </c>
      <c r="E289" s="13">
        <f>SUM(F281:F288)</f>
        <v>39737.300000000003</v>
      </c>
      <c r="F289" s="13">
        <f t="shared" si="121"/>
        <v>0</v>
      </c>
      <c r="G289" s="12">
        <v>0</v>
      </c>
      <c r="H289" s="13">
        <f>SUM(I281:I288)</f>
        <v>0</v>
      </c>
      <c r="I289" s="13">
        <f t="shared" si="122"/>
        <v>0</v>
      </c>
    </row>
    <row r="290" spans="1:9" ht="1.95" customHeight="1" x14ac:dyDescent="0.3">
      <c r="A290" s="8"/>
      <c r="B290" s="8"/>
      <c r="C290" s="9"/>
      <c r="D290" s="8"/>
      <c r="E290" s="8"/>
      <c r="F290" s="8"/>
      <c r="G290" s="8"/>
      <c r="H290" s="8"/>
      <c r="I290" s="8"/>
    </row>
    <row r="291" spans="1:9" x14ac:dyDescent="0.3">
      <c r="A291" s="21" t="s">
        <v>309</v>
      </c>
      <c r="B291" s="21" t="s">
        <v>3</v>
      </c>
      <c r="C291" s="22" t="s">
        <v>310</v>
      </c>
      <c r="D291" s="23">
        <f t="shared" ref="D291:I291" si="123">D300</f>
        <v>0</v>
      </c>
      <c r="E291" s="23">
        <f t="shared" si="123"/>
        <v>8659.76</v>
      </c>
      <c r="F291" s="23">
        <f t="shared" si="123"/>
        <v>0</v>
      </c>
      <c r="G291" s="23">
        <f t="shared" ref="G291" si="124">G300</f>
        <v>0</v>
      </c>
      <c r="H291" s="23">
        <f t="shared" si="123"/>
        <v>0</v>
      </c>
      <c r="I291" s="23">
        <f t="shared" si="123"/>
        <v>0</v>
      </c>
    </row>
    <row r="292" spans="1:9" x14ac:dyDescent="0.3">
      <c r="A292" s="18" t="s">
        <v>311</v>
      </c>
      <c r="B292" s="19" t="s">
        <v>190</v>
      </c>
      <c r="C292" s="20" t="s">
        <v>312</v>
      </c>
      <c r="D292" s="12">
        <v>14</v>
      </c>
      <c r="E292" s="12">
        <v>12.31</v>
      </c>
      <c r="F292" s="17">
        <f t="shared" ref="F292:F300" si="125">ROUND(D292*E292,2)</f>
        <v>172.34</v>
      </c>
      <c r="G292" s="12">
        <v>14</v>
      </c>
      <c r="H292" s="1">
        <v>0</v>
      </c>
      <c r="I292" s="17">
        <f t="shared" ref="I292:I300" si="126">ROUND(G292*H292,2)</f>
        <v>0</v>
      </c>
    </row>
    <row r="293" spans="1:9" x14ac:dyDescent="0.3">
      <c r="A293" s="18" t="s">
        <v>313</v>
      </c>
      <c r="B293" s="19" t="s">
        <v>190</v>
      </c>
      <c r="C293" s="20" t="s">
        <v>314</v>
      </c>
      <c r="D293" s="12">
        <v>230</v>
      </c>
      <c r="E293" s="12">
        <v>24.46</v>
      </c>
      <c r="F293" s="17">
        <f t="shared" si="125"/>
        <v>5625.8</v>
      </c>
      <c r="G293" s="12">
        <v>230</v>
      </c>
      <c r="H293" s="1">
        <v>0</v>
      </c>
      <c r="I293" s="17">
        <f t="shared" si="126"/>
        <v>0</v>
      </c>
    </row>
    <row r="294" spans="1:9" x14ac:dyDescent="0.3">
      <c r="A294" s="18" t="s">
        <v>315</v>
      </c>
      <c r="B294" s="19" t="s">
        <v>190</v>
      </c>
      <c r="C294" s="20" t="s">
        <v>316</v>
      </c>
      <c r="D294" s="12">
        <v>22</v>
      </c>
      <c r="E294" s="12">
        <v>37.57</v>
      </c>
      <c r="F294" s="17">
        <f t="shared" si="125"/>
        <v>826.54</v>
      </c>
      <c r="G294" s="12">
        <v>22</v>
      </c>
      <c r="H294" s="1">
        <v>0</v>
      </c>
      <c r="I294" s="17">
        <f t="shared" si="126"/>
        <v>0</v>
      </c>
    </row>
    <row r="295" spans="1:9" x14ac:dyDescent="0.3">
      <c r="A295" s="18" t="s">
        <v>317</v>
      </c>
      <c r="B295" s="19" t="s">
        <v>190</v>
      </c>
      <c r="C295" s="20" t="s">
        <v>318</v>
      </c>
      <c r="D295" s="12">
        <v>44</v>
      </c>
      <c r="E295" s="12">
        <v>22.65</v>
      </c>
      <c r="F295" s="17">
        <f t="shared" si="125"/>
        <v>996.6</v>
      </c>
      <c r="G295" s="12">
        <v>44</v>
      </c>
      <c r="H295" s="1">
        <v>0</v>
      </c>
      <c r="I295" s="17">
        <f t="shared" si="126"/>
        <v>0</v>
      </c>
    </row>
    <row r="296" spans="1:9" x14ac:dyDescent="0.3">
      <c r="A296" s="18" t="s">
        <v>319</v>
      </c>
      <c r="B296" s="19" t="s">
        <v>190</v>
      </c>
      <c r="C296" s="20" t="s">
        <v>320</v>
      </c>
      <c r="D296" s="12">
        <v>30</v>
      </c>
      <c r="E296" s="12">
        <v>4.9000000000000004</v>
      </c>
      <c r="F296" s="17">
        <f t="shared" si="125"/>
        <v>147</v>
      </c>
      <c r="G296" s="12">
        <v>30</v>
      </c>
      <c r="H296" s="1">
        <v>0</v>
      </c>
      <c r="I296" s="17">
        <f t="shared" si="126"/>
        <v>0</v>
      </c>
    </row>
    <row r="297" spans="1:9" x14ac:dyDescent="0.3">
      <c r="A297" s="18" t="s">
        <v>321</v>
      </c>
      <c r="B297" s="19" t="s">
        <v>190</v>
      </c>
      <c r="C297" s="20" t="s">
        <v>322</v>
      </c>
      <c r="D297" s="12">
        <v>20</v>
      </c>
      <c r="E297" s="12">
        <v>9.1300000000000008</v>
      </c>
      <c r="F297" s="17">
        <f t="shared" si="125"/>
        <v>182.6</v>
      </c>
      <c r="G297" s="12">
        <v>20</v>
      </c>
      <c r="H297" s="1">
        <v>0</v>
      </c>
      <c r="I297" s="17">
        <f t="shared" si="126"/>
        <v>0</v>
      </c>
    </row>
    <row r="298" spans="1:9" x14ac:dyDescent="0.3">
      <c r="A298" s="18" t="s">
        <v>323</v>
      </c>
      <c r="B298" s="19" t="s">
        <v>190</v>
      </c>
      <c r="C298" s="20" t="s">
        <v>324</v>
      </c>
      <c r="D298" s="12">
        <v>20</v>
      </c>
      <c r="E298" s="12">
        <v>10.3</v>
      </c>
      <c r="F298" s="17">
        <f t="shared" si="125"/>
        <v>206</v>
      </c>
      <c r="G298" s="12">
        <v>20</v>
      </c>
      <c r="H298" s="1">
        <v>0</v>
      </c>
      <c r="I298" s="17">
        <f t="shared" si="126"/>
        <v>0</v>
      </c>
    </row>
    <row r="299" spans="1:9" x14ac:dyDescent="0.3">
      <c r="A299" s="18" t="s">
        <v>325</v>
      </c>
      <c r="B299" s="19" t="s">
        <v>190</v>
      </c>
      <c r="C299" s="20" t="s">
        <v>326</v>
      </c>
      <c r="D299" s="12">
        <v>14</v>
      </c>
      <c r="E299" s="12">
        <v>35.92</v>
      </c>
      <c r="F299" s="17">
        <f t="shared" si="125"/>
        <v>502.88</v>
      </c>
      <c r="G299" s="12">
        <v>14</v>
      </c>
      <c r="H299" s="1">
        <v>0</v>
      </c>
      <c r="I299" s="17">
        <f t="shared" si="126"/>
        <v>0</v>
      </c>
    </row>
    <row r="300" spans="1:9" x14ac:dyDescent="0.3">
      <c r="A300" s="10"/>
      <c r="B300" s="10"/>
      <c r="C300" s="11" t="s">
        <v>327</v>
      </c>
      <c r="D300" s="12">
        <v>0</v>
      </c>
      <c r="E300" s="13">
        <f>SUM(F292:F299)</f>
        <v>8659.76</v>
      </c>
      <c r="F300" s="13">
        <f t="shared" si="125"/>
        <v>0</v>
      </c>
      <c r="G300" s="12">
        <v>0</v>
      </c>
      <c r="H300" s="13">
        <f>SUM(I292:I299)</f>
        <v>0</v>
      </c>
      <c r="I300" s="13">
        <f t="shared" si="126"/>
        <v>0</v>
      </c>
    </row>
    <row r="301" spans="1:9" ht="1.95" customHeight="1" x14ac:dyDescent="0.3">
      <c r="A301" s="8"/>
      <c r="B301" s="8"/>
      <c r="C301" s="9"/>
      <c r="D301" s="8"/>
      <c r="E301" s="8"/>
      <c r="F301" s="8"/>
      <c r="G301" s="8"/>
      <c r="H301" s="8"/>
      <c r="I301" s="8"/>
    </row>
    <row r="302" spans="1:9" x14ac:dyDescent="0.3">
      <c r="A302" s="21" t="s">
        <v>328</v>
      </c>
      <c r="B302" s="21" t="s">
        <v>3</v>
      </c>
      <c r="C302" s="22" t="s">
        <v>329</v>
      </c>
      <c r="D302" s="23">
        <f t="shared" ref="D302:I302" si="127">D304</f>
        <v>1</v>
      </c>
      <c r="E302" s="23">
        <f t="shared" si="127"/>
        <v>11864.4</v>
      </c>
      <c r="F302" s="23">
        <f t="shared" si="127"/>
        <v>11864.4</v>
      </c>
      <c r="G302" s="23">
        <f t="shared" ref="G302" si="128">G304</f>
        <v>1</v>
      </c>
      <c r="H302" s="23">
        <f t="shared" si="127"/>
        <v>0</v>
      </c>
      <c r="I302" s="23">
        <f t="shared" si="127"/>
        <v>0</v>
      </c>
    </row>
    <row r="303" spans="1:9" x14ac:dyDescent="0.3">
      <c r="A303" s="18" t="s">
        <v>330</v>
      </c>
      <c r="B303" s="19" t="s">
        <v>3</v>
      </c>
      <c r="C303" s="20" t="s">
        <v>331</v>
      </c>
      <c r="D303" s="12">
        <v>60</v>
      </c>
      <c r="E303" s="12">
        <v>197.74</v>
      </c>
      <c r="F303" s="17">
        <f>ROUND(D303*E303,2)</f>
        <v>11864.4</v>
      </c>
      <c r="G303" s="12">
        <v>60</v>
      </c>
      <c r="H303" s="1">
        <v>0</v>
      </c>
      <c r="I303" s="17">
        <f>ROUND(G303*H303,2)</f>
        <v>0</v>
      </c>
    </row>
    <row r="304" spans="1:9" x14ac:dyDescent="0.3">
      <c r="A304" s="10"/>
      <c r="B304" s="10"/>
      <c r="C304" s="11" t="s">
        <v>332</v>
      </c>
      <c r="D304" s="12">
        <v>1</v>
      </c>
      <c r="E304" s="13">
        <f>F303</f>
        <v>11864.4</v>
      </c>
      <c r="F304" s="13">
        <f>ROUND(D304*E304,2)</f>
        <v>11864.4</v>
      </c>
      <c r="G304" s="12">
        <v>1</v>
      </c>
      <c r="H304" s="13">
        <f>I303</f>
        <v>0</v>
      </c>
      <c r="I304" s="13">
        <f>ROUND(G304*H304,2)</f>
        <v>0</v>
      </c>
    </row>
    <row r="305" spans="1:9" ht="1.95" customHeight="1" x14ac:dyDescent="0.3">
      <c r="A305" s="8"/>
      <c r="B305" s="8"/>
      <c r="C305" s="9"/>
      <c r="D305" s="8"/>
      <c r="E305" s="8"/>
      <c r="F305" s="8"/>
      <c r="G305" s="8"/>
      <c r="H305" s="8"/>
      <c r="I305" s="8"/>
    </row>
    <row r="306" spans="1:9" x14ac:dyDescent="0.3">
      <c r="A306" s="10"/>
      <c r="B306" s="10"/>
      <c r="C306" s="11" t="s">
        <v>333</v>
      </c>
      <c r="D306" s="12">
        <v>1</v>
      </c>
      <c r="E306" s="13">
        <f>F280+F291+F302</f>
        <v>11864.4</v>
      </c>
      <c r="F306" s="13">
        <f>ROUND(D306*E306,2)</f>
        <v>11864.4</v>
      </c>
      <c r="G306" s="12">
        <v>1</v>
      </c>
      <c r="H306" s="13">
        <f>I280+I291+I302</f>
        <v>0</v>
      </c>
      <c r="I306" s="13">
        <f>ROUND(G306*H306,2)</f>
        <v>0</v>
      </c>
    </row>
    <row r="307" spans="1:9" ht="1.95" customHeight="1" x14ac:dyDescent="0.3">
      <c r="A307" s="8"/>
      <c r="B307" s="8"/>
      <c r="C307" s="9"/>
      <c r="D307" s="8"/>
      <c r="E307" s="8"/>
      <c r="F307" s="8"/>
      <c r="G307" s="8"/>
      <c r="H307" s="8"/>
      <c r="I307" s="8"/>
    </row>
    <row r="308" spans="1:9" x14ac:dyDescent="0.3">
      <c r="A308" s="24" t="s">
        <v>334</v>
      </c>
      <c r="B308" s="24" t="s">
        <v>3</v>
      </c>
      <c r="C308" s="25" t="s">
        <v>335</v>
      </c>
      <c r="D308" s="26">
        <f t="shared" ref="D308:I308" si="129">D314</f>
        <v>1</v>
      </c>
      <c r="E308" s="26">
        <f t="shared" si="129"/>
        <v>4198.5</v>
      </c>
      <c r="F308" s="26">
        <f t="shared" si="129"/>
        <v>4198.5</v>
      </c>
      <c r="G308" s="26">
        <f t="shared" ref="G308" si="130">G314</f>
        <v>1</v>
      </c>
      <c r="H308" s="26">
        <f t="shared" si="129"/>
        <v>0</v>
      </c>
      <c r="I308" s="26">
        <f t="shared" si="129"/>
        <v>0</v>
      </c>
    </row>
    <row r="309" spans="1:9" x14ac:dyDescent="0.3">
      <c r="A309" s="21" t="s">
        <v>336</v>
      </c>
      <c r="B309" s="21" t="s">
        <v>3</v>
      </c>
      <c r="C309" s="22" t="s">
        <v>337</v>
      </c>
      <c r="D309" s="23">
        <f t="shared" ref="D309:I309" si="131">D312</f>
        <v>1</v>
      </c>
      <c r="E309" s="23">
        <f t="shared" si="131"/>
        <v>4198.5</v>
      </c>
      <c r="F309" s="23">
        <f t="shared" si="131"/>
        <v>4198.5</v>
      </c>
      <c r="G309" s="23">
        <f t="shared" ref="G309" si="132">G312</f>
        <v>1</v>
      </c>
      <c r="H309" s="23">
        <f t="shared" si="131"/>
        <v>0</v>
      </c>
      <c r="I309" s="23">
        <f t="shared" si="131"/>
        <v>0</v>
      </c>
    </row>
    <row r="310" spans="1:9" x14ac:dyDescent="0.3">
      <c r="A310" s="18" t="s">
        <v>338</v>
      </c>
      <c r="B310" s="19" t="s">
        <v>190</v>
      </c>
      <c r="C310" s="20" t="s">
        <v>339</v>
      </c>
      <c r="D310" s="12">
        <v>25</v>
      </c>
      <c r="E310" s="12">
        <v>25.52</v>
      </c>
      <c r="F310" s="17">
        <f>ROUND(D310*E310,2)</f>
        <v>638</v>
      </c>
      <c r="G310" s="12">
        <v>25</v>
      </c>
      <c r="H310" s="1">
        <v>0</v>
      </c>
      <c r="I310" s="17">
        <f>ROUND(G310*H310,2)</f>
        <v>0</v>
      </c>
    </row>
    <row r="311" spans="1:9" x14ac:dyDescent="0.3">
      <c r="A311" s="18" t="s">
        <v>340</v>
      </c>
      <c r="B311" s="19" t="s">
        <v>341</v>
      </c>
      <c r="C311" s="20" t="s">
        <v>342</v>
      </c>
      <c r="D311" s="12">
        <v>25</v>
      </c>
      <c r="E311" s="12">
        <v>142.41999999999999</v>
      </c>
      <c r="F311" s="17">
        <f>ROUND(D311*E311,2)</f>
        <v>3560.5</v>
      </c>
      <c r="G311" s="12">
        <v>25</v>
      </c>
      <c r="H311" s="1">
        <v>0</v>
      </c>
      <c r="I311" s="17">
        <f>ROUND(G311*H311,2)</f>
        <v>0</v>
      </c>
    </row>
    <row r="312" spans="1:9" x14ac:dyDescent="0.3">
      <c r="A312" s="10"/>
      <c r="B312" s="10"/>
      <c r="C312" s="11" t="s">
        <v>343</v>
      </c>
      <c r="D312" s="12">
        <v>1</v>
      </c>
      <c r="E312" s="13">
        <f>SUM(F310:F311)</f>
        <v>4198.5</v>
      </c>
      <c r="F312" s="13">
        <f>ROUND(D312*E312,2)</f>
        <v>4198.5</v>
      </c>
      <c r="G312" s="12">
        <v>1</v>
      </c>
      <c r="H312" s="13">
        <f>SUM(I310:I311)</f>
        <v>0</v>
      </c>
      <c r="I312" s="13">
        <f>ROUND(G312*H312,2)</f>
        <v>0</v>
      </c>
    </row>
    <row r="313" spans="1:9" ht="1.95" customHeight="1" x14ac:dyDescent="0.3">
      <c r="A313" s="8"/>
      <c r="B313" s="8"/>
      <c r="C313" s="9"/>
      <c r="D313" s="8"/>
      <c r="E313" s="8"/>
      <c r="F313" s="8"/>
      <c r="G313" s="8"/>
      <c r="H313" s="8"/>
      <c r="I313" s="8"/>
    </row>
    <row r="314" spans="1:9" x14ac:dyDescent="0.3">
      <c r="A314" s="10"/>
      <c r="B314" s="10"/>
      <c r="C314" s="11" t="s">
        <v>344</v>
      </c>
      <c r="D314" s="12">
        <v>1</v>
      </c>
      <c r="E314" s="13">
        <f>F309</f>
        <v>4198.5</v>
      </c>
      <c r="F314" s="13">
        <f>ROUND(D314*E314,2)</f>
        <v>4198.5</v>
      </c>
      <c r="G314" s="12">
        <v>1</v>
      </c>
      <c r="H314" s="13">
        <f>I309</f>
        <v>0</v>
      </c>
      <c r="I314" s="13">
        <f>ROUND(G314*H314,2)</f>
        <v>0</v>
      </c>
    </row>
    <row r="315" spans="1:9" ht="1.95" customHeight="1" x14ac:dyDescent="0.3">
      <c r="A315" s="8"/>
      <c r="B315" s="8"/>
      <c r="C315" s="9"/>
      <c r="D315" s="8"/>
      <c r="E315" s="8"/>
      <c r="F315" s="8"/>
      <c r="G315" s="8"/>
      <c r="H315" s="8"/>
      <c r="I315" s="8"/>
    </row>
    <row r="316" spans="1:9" x14ac:dyDescent="0.3">
      <c r="A316" s="24" t="s">
        <v>345</v>
      </c>
      <c r="B316" s="24" t="s">
        <v>3</v>
      </c>
      <c r="C316" s="25" t="s">
        <v>346</v>
      </c>
      <c r="D316" s="26">
        <f t="shared" ref="D316:I316" si="133">D341</f>
        <v>1</v>
      </c>
      <c r="E316" s="26">
        <f t="shared" si="133"/>
        <v>5792.9</v>
      </c>
      <c r="F316" s="26">
        <f t="shared" si="133"/>
        <v>5792.9</v>
      </c>
      <c r="G316" s="26">
        <f t="shared" ref="G316" si="134">G341</f>
        <v>1</v>
      </c>
      <c r="H316" s="26">
        <f t="shared" si="133"/>
        <v>0</v>
      </c>
      <c r="I316" s="26">
        <f t="shared" si="133"/>
        <v>0</v>
      </c>
    </row>
    <row r="317" spans="1:9" x14ac:dyDescent="0.3">
      <c r="A317" s="21" t="s">
        <v>347</v>
      </c>
      <c r="B317" s="21" t="s">
        <v>3</v>
      </c>
      <c r="C317" s="22" t="s">
        <v>348</v>
      </c>
      <c r="D317" s="23">
        <f t="shared" ref="D317:I317" si="135">D323</f>
        <v>1</v>
      </c>
      <c r="E317" s="23">
        <f t="shared" si="135"/>
        <v>4748.3</v>
      </c>
      <c r="F317" s="23">
        <f t="shared" si="135"/>
        <v>4748.3</v>
      </c>
      <c r="G317" s="23">
        <f t="shared" ref="G317" si="136">G323</f>
        <v>1</v>
      </c>
      <c r="H317" s="23">
        <f t="shared" si="135"/>
        <v>0</v>
      </c>
      <c r="I317" s="23">
        <f t="shared" si="135"/>
        <v>0</v>
      </c>
    </row>
    <row r="318" spans="1:9" x14ac:dyDescent="0.3">
      <c r="A318" s="18" t="s">
        <v>349</v>
      </c>
      <c r="B318" s="19" t="s">
        <v>8</v>
      </c>
      <c r="C318" s="20" t="s">
        <v>350</v>
      </c>
      <c r="D318" s="12">
        <v>1500</v>
      </c>
      <c r="E318" s="12">
        <v>1.25</v>
      </c>
      <c r="F318" s="17">
        <f t="shared" ref="F318:F323" si="137">ROUND(D318*E318,2)</f>
        <v>1875</v>
      </c>
      <c r="G318" s="12">
        <v>1500</v>
      </c>
      <c r="H318" s="1">
        <v>0</v>
      </c>
      <c r="I318" s="17">
        <f t="shared" ref="I318:I323" si="138">ROUND(G318*H318,2)</f>
        <v>0</v>
      </c>
    </row>
    <row r="319" spans="1:9" x14ac:dyDescent="0.3">
      <c r="A319" s="18" t="s">
        <v>351</v>
      </c>
      <c r="B319" s="19" t="s">
        <v>8</v>
      </c>
      <c r="C319" s="20" t="s">
        <v>352</v>
      </c>
      <c r="D319" s="12">
        <v>0</v>
      </c>
      <c r="E319" s="12">
        <v>180</v>
      </c>
      <c r="F319" s="17">
        <f t="shared" si="137"/>
        <v>0</v>
      </c>
      <c r="G319" s="12">
        <v>0</v>
      </c>
      <c r="H319" s="1">
        <v>0</v>
      </c>
      <c r="I319" s="17">
        <f t="shared" si="138"/>
        <v>0</v>
      </c>
    </row>
    <row r="320" spans="1:9" x14ac:dyDescent="0.3">
      <c r="A320" s="18" t="s">
        <v>353</v>
      </c>
      <c r="B320" s="19" t="s">
        <v>8</v>
      </c>
      <c r="C320" s="20" t="s">
        <v>354</v>
      </c>
      <c r="D320" s="12">
        <v>30</v>
      </c>
      <c r="E320" s="12">
        <v>3.67</v>
      </c>
      <c r="F320" s="17">
        <f t="shared" si="137"/>
        <v>110.1</v>
      </c>
      <c r="G320" s="12">
        <v>30</v>
      </c>
      <c r="H320" s="1">
        <v>0</v>
      </c>
      <c r="I320" s="17">
        <f t="shared" si="138"/>
        <v>0</v>
      </c>
    </row>
    <row r="321" spans="1:9" x14ac:dyDescent="0.3">
      <c r="A321" s="18" t="s">
        <v>355</v>
      </c>
      <c r="B321" s="19" t="s">
        <v>190</v>
      </c>
      <c r="C321" s="20" t="s">
        <v>356</v>
      </c>
      <c r="D321" s="12">
        <v>80</v>
      </c>
      <c r="E321" s="12">
        <v>22.79</v>
      </c>
      <c r="F321" s="17">
        <f t="shared" si="137"/>
        <v>1823.2</v>
      </c>
      <c r="G321" s="12">
        <v>80</v>
      </c>
      <c r="H321" s="1">
        <v>0</v>
      </c>
      <c r="I321" s="17">
        <f t="shared" si="138"/>
        <v>0</v>
      </c>
    </row>
    <row r="322" spans="1:9" x14ac:dyDescent="0.3">
      <c r="A322" s="18" t="s">
        <v>357</v>
      </c>
      <c r="B322" s="19" t="s">
        <v>8</v>
      </c>
      <c r="C322" s="20" t="s">
        <v>358</v>
      </c>
      <c r="D322" s="12">
        <v>200</v>
      </c>
      <c r="E322" s="12">
        <v>4.7</v>
      </c>
      <c r="F322" s="17">
        <f t="shared" si="137"/>
        <v>940</v>
      </c>
      <c r="G322" s="12">
        <v>200</v>
      </c>
      <c r="H322" s="1">
        <v>0</v>
      </c>
      <c r="I322" s="17">
        <f t="shared" si="138"/>
        <v>0</v>
      </c>
    </row>
    <row r="323" spans="1:9" x14ac:dyDescent="0.3">
      <c r="A323" s="10"/>
      <c r="B323" s="10"/>
      <c r="C323" s="11" t="s">
        <v>359</v>
      </c>
      <c r="D323" s="12">
        <v>1</v>
      </c>
      <c r="E323" s="13">
        <f>SUM(F318:F322)</f>
        <v>4748.3</v>
      </c>
      <c r="F323" s="13">
        <f t="shared" si="137"/>
        <v>4748.3</v>
      </c>
      <c r="G323" s="12">
        <v>1</v>
      </c>
      <c r="H323" s="13">
        <f>SUM(I318:I322)</f>
        <v>0</v>
      </c>
      <c r="I323" s="13">
        <f t="shared" si="138"/>
        <v>0</v>
      </c>
    </row>
    <row r="324" spans="1:9" ht="1.95" customHeight="1" x14ac:dyDescent="0.3">
      <c r="A324" s="8"/>
      <c r="B324" s="8"/>
      <c r="C324" s="9"/>
      <c r="D324" s="8"/>
      <c r="E324" s="8"/>
      <c r="F324" s="8"/>
      <c r="G324" s="8"/>
      <c r="H324" s="8"/>
      <c r="I324" s="8"/>
    </row>
    <row r="325" spans="1:9" x14ac:dyDescent="0.3">
      <c r="A325" s="21" t="s">
        <v>360</v>
      </c>
      <c r="B325" s="21" t="s">
        <v>3</v>
      </c>
      <c r="C325" s="22" t="s">
        <v>361</v>
      </c>
      <c r="D325" s="23">
        <f t="shared" ref="D325:I325" si="139">D328</f>
        <v>1</v>
      </c>
      <c r="E325" s="23">
        <f t="shared" si="139"/>
        <v>86.8</v>
      </c>
      <c r="F325" s="23">
        <f t="shared" si="139"/>
        <v>86.8</v>
      </c>
      <c r="G325" s="23">
        <f t="shared" ref="G325" si="140">G328</f>
        <v>1</v>
      </c>
      <c r="H325" s="23">
        <f t="shared" si="139"/>
        <v>0</v>
      </c>
      <c r="I325" s="23">
        <f t="shared" si="139"/>
        <v>0</v>
      </c>
    </row>
    <row r="326" spans="1:9" x14ac:dyDescent="0.3">
      <c r="A326" s="18" t="s">
        <v>362</v>
      </c>
      <c r="B326" s="19" t="s">
        <v>3</v>
      </c>
      <c r="C326" s="20" t="s">
        <v>363</v>
      </c>
      <c r="D326" s="12">
        <v>20</v>
      </c>
      <c r="E326" s="12">
        <v>4.34</v>
      </c>
      <c r="F326" s="17">
        <f>ROUND(D326*E326,2)</f>
        <v>86.8</v>
      </c>
      <c r="G326" s="12">
        <v>20</v>
      </c>
      <c r="H326" s="1">
        <v>0</v>
      </c>
      <c r="I326" s="17">
        <f>ROUND(G326*H326,2)</f>
        <v>0</v>
      </c>
    </row>
    <row r="327" spans="1:9" x14ac:dyDescent="0.3">
      <c r="A327" s="18" t="s">
        <v>364</v>
      </c>
      <c r="B327" s="19" t="s">
        <v>190</v>
      </c>
      <c r="C327" s="20" t="s">
        <v>365</v>
      </c>
      <c r="D327" s="12">
        <v>0</v>
      </c>
      <c r="E327" s="12">
        <v>4.09</v>
      </c>
      <c r="F327" s="17">
        <f>ROUND(D327*E327,2)</f>
        <v>0</v>
      </c>
      <c r="G327" s="12">
        <v>0</v>
      </c>
      <c r="H327" s="1">
        <v>0</v>
      </c>
      <c r="I327" s="17">
        <f>ROUND(G327*H327,2)</f>
        <v>0</v>
      </c>
    </row>
    <row r="328" spans="1:9" x14ac:dyDescent="0.3">
      <c r="A328" s="10"/>
      <c r="B328" s="10"/>
      <c r="C328" s="11" t="s">
        <v>366</v>
      </c>
      <c r="D328" s="12">
        <v>1</v>
      </c>
      <c r="E328" s="13">
        <f>SUM(F326:F327)</f>
        <v>86.8</v>
      </c>
      <c r="F328" s="13">
        <f>ROUND(D328*E328,2)</f>
        <v>86.8</v>
      </c>
      <c r="G328" s="12">
        <v>1</v>
      </c>
      <c r="H328" s="13">
        <f>SUM(I326:I327)</f>
        <v>0</v>
      </c>
      <c r="I328" s="13">
        <f>ROUND(G328*H328,2)</f>
        <v>0</v>
      </c>
    </row>
    <row r="329" spans="1:9" ht="1.95" customHeight="1" x14ac:dyDescent="0.3">
      <c r="A329" s="8"/>
      <c r="B329" s="8"/>
      <c r="C329" s="9"/>
      <c r="D329" s="8"/>
      <c r="E329" s="8"/>
      <c r="F329" s="8"/>
      <c r="G329" s="8"/>
      <c r="H329" s="8"/>
      <c r="I329" s="8"/>
    </row>
    <row r="330" spans="1:9" x14ac:dyDescent="0.3">
      <c r="A330" s="21" t="s">
        <v>367</v>
      </c>
      <c r="B330" s="21" t="s">
        <v>3</v>
      </c>
      <c r="C330" s="22" t="s">
        <v>368</v>
      </c>
      <c r="D330" s="23">
        <f t="shared" ref="D330:I330" si="141">D339</f>
        <v>1</v>
      </c>
      <c r="E330" s="23">
        <f t="shared" si="141"/>
        <v>957.8</v>
      </c>
      <c r="F330" s="23">
        <f t="shared" si="141"/>
        <v>957.8</v>
      </c>
      <c r="G330" s="23">
        <f t="shared" ref="G330" si="142">G339</f>
        <v>1</v>
      </c>
      <c r="H330" s="23">
        <f t="shared" si="141"/>
        <v>0</v>
      </c>
      <c r="I330" s="23">
        <f t="shared" si="141"/>
        <v>0</v>
      </c>
    </row>
    <row r="331" spans="1:9" x14ac:dyDescent="0.3">
      <c r="A331" s="18" t="s">
        <v>369</v>
      </c>
      <c r="B331" s="19" t="s">
        <v>190</v>
      </c>
      <c r="C331" s="20" t="s">
        <v>370</v>
      </c>
      <c r="D331" s="12">
        <v>0</v>
      </c>
      <c r="E331" s="12">
        <v>63.44</v>
      </c>
      <c r="F331" s="17">
        <f t="shared" ref="F331:F339" si="143">ROUND(D331*E331,2)</f>
        <v>0</v>
      </c>
      <c r="G331" s="12">
        <v>0</v>
      </c>
      <c r="H331" s="1">
        <v>0</v>
      </c>
      <c r="I331" s="17">
        <f t="shared" ref="I331:I339" si="144">ROUND(G331*H331,2)</f>
        <v>0</v>
      </c>
    </row>
    <row r="332" spans="1:9" x14ac:dyDescent="0.3">
      <c r="A332" s="18" t="s">
        <v>371</v>
      </c>
      <c r="B332" s="19" t="s">
        <v>190</v>
      </c>
      <c r="C332" s="20" t="s">
        <v>372</v>
      </c>
      <c r="D332" s="12">
        <v>0</v>
      </c>
      <c r="E332" s="12">
        <v>59.02</v>
      </c>
      <c r="F332" s="17">
        <f t="shared" si="143"/>
        <v>0</v>
      </c>
      <c r="G332" s="12">
        <v>0</v>
      </c>
      <c r="H332" s="1">
        <v>0</v>
      </c>
      <c r="I332" s="17">
        <f t="shared" si="144"/>
        <v>0</v>
      </c>
    </row>
    <row r="333" spans="1:9" x14ac:dyDescent="0.3">
      <c r="A333" s="18" t="s">
        <v>373</v>
      </c>
      <c r="B333" s="19" t="s">
        <v>190</v>
      </c>
      <c r="C333" s="20" t="s">
        <v>374</v>
      </c>
      <c r="D333" s="12">
        <v>0</v>
      </c>
      <c r="E333" s="12">
        <v>55.78</v>
      </c>
      <c r="F333" s="17">
        <f t="shared" si="143"/>
        <v>0</v>
      </c>
      <c r="G333" s="12">
        <v>0</v>
      </c>
      <c r="H333" s="1">
        <v>0</v>
      </c>
      <c r="I333" s="17">
        <f t="shared" si="144"/>
        <v>0</v>
      </c>
    </row>
    <row r="334" spans="1:9" x14ac:dyDescent="0.3">
      <c r="A334" s="18" t="s">
        <v>375</v>
      </c>
      <c r="B334" s="19" t="s">
        <v>190</v>
      </c>
      <c r="C334" s="20" t="s">
        <v>376</v>
      </c>
      <c r="D334" s="12">
        <v>0</v>
      </c>
      <c r="E334" s="12">
        <v>7.59</v>
      </c>
      <c r="F334" s="17">
        <f t="shared" si="143"/>
        <v>0</v>
      </c>
      <c r="G334" s="12">
        <v>0</v>
      </c>
      <c r="H334" s="1">
        <v>0</v>
      </c>
      <c r="I334" s="17">
        <f t="shared" si="144"/>
        <v>0</v>
      </c>
    </row>
    <row r="335" spans="1:9" x14ac:dyDescent="0.3">
      <c r="A335" s="18" t="s">
        <v>377</v>
      </c>
      <c r="B335" s="19" t="s">
        <v>190</v>
      </c>
      <c r="C335" s="20" t="s">
        <v>378</v>
      </c>
      <c r="D335" s="12">
        <v>0</v>
      </c>
      <c r="E335" s="12">
        <v>140.1</v>
      </c>
      <c r="F335" s="17">
        <f t="shared" si="143"/>
        <v>0</v>
      </c>
      <c r="G335" s="12">
        <v>0</v>
      </c>
      <c r="H335" s="1">
        <v>0</v>
      </c>
      <c r="I335" s="17">
        <f t="shared" si="144"/>
        <v>0</v>
      </c>
    </row>
    <row r="336" spans="1:9" x14ac:dyDescent="0.3">
      <c r="A336" s="18" t="s">
        <v>379</v>
      </c>
      <c r="B336" s="19" t="s">
        <v>190</v>
      </c>
      <c r="C336" s="20" t="s">
        <v>380</v>
      </c>
      <c r="D336" s="12">
        <v>20</v>
      </c>
      <c r="E336" s="12">
        <v>9.5399999999999991</v>
      </c>
      <c r="F336" s="17">
        <f t="shared" si="143"/>
        <v>190.8</v>
      </c>
      <c r="G336" s="12">
        <v>20</v>
      </c>
      <c r="H336" s="1">
        <v>0</v>
      </c>
      <c r="I336" s="17">
        <f t="shared" si="144"/>
        <v>0</v>
      </c>
    </row>
    <row r="337" spans="1:9" x14ac:dyDescent="0.3">
      <c r="A337" s="18" t="s">
        <v>381</v>
      </c>
      <c r="B337" s="19" t="s">
        <v>190</v>
      </c>
      <c r="C337" s="20" t="s">
        <v>382</v>
      </c>
      <c r="D337" s="12">
        <v>100</v>
      </c>
      <c r="E337" s="12">
        <v>7.67</v>
      </c>
      <c r="F337" s="17">
        <f t="shared" si="143"/>
        <v>767</v>
      </c>
      <c r="G337" s="12">
        <v>100</v>
      </c>
      <c r="H337" s="1">
        <v>0</v>
      </c>
      <c r="I337" s="17">
        <f t="shared" si="144"/>
        <v>0</v>
      </c>
    </row>
    <row r="338" spans="1:9" x14ac:dyDescent="0.3">
      <c r="A338" s="18" t="s">
        <v>383</v>
      </c>
      <c r="B338" s="19" t="s">
        <v>384</v>
      </c>
      <c r="C338" s="20" t="s">
        <v>385</v>
      </c>
      <c r="D338" s="12">
        <v>0</v>
      </c>
      <c r="E338" s="12">
        <v>20.6</v>
      </c>
      <c r="F338" s="17">
        <f t="shared" si="143"/>
        <v>0</v>
      </c>
      <c r="G338" s="12">
        <v>0</v>
      </c>
      <c r="H338" s="1">
        <v>0</v>
      </c>
      <c r="I338" s="17">
        <f t="shared" si="144"/>
        <v>0</v>
      </c>
    </row>
    <row r="339" spans="1:9" x14ac:dyDescent="0.3">
      <c r="A339" s="10"/>
      <c r="B339" s="10"/>
      <c r="C339" s="11" t="s">
        <v>386</v>
      </c>
      <c r="D339" s="12">
        <v>1</v>
      </c>
      <c r="E339" s="13">
        <f>SUM(F331:F338)</f>
        <v>957.8</v>
      </c>
      <c r="F339" s="13">
        <f t="shared" si="143"/>
        <v>957.8</v>
      </c>
      <c r="G339" s="12">
        <v>1</v>
      </c>
      <c r="H339" s="13">
        <f>SUM(I331:I338)</f>
        <v>0</v>
      </c>
      <c r="I339" s="13">
        <f t="shared" si="144"/>
        <v>0</v>
      </c>
    </row>
    <row r="340" spans="1:9" ht="1.95" customHeight="1" x14ac:dyDescent="0.3">
      <c r="A340" s="8"/>
      <c r="B340" s="8"/>
      <c r="C340" s="9"/>
      <c r="D340" s="8"/>
      <c r="E340" s="8"/>
      <c r="F340" s="8"/>
      <c r="G340" s="8"/>
      <c r="H340" s="8"/>
      <c r="I340" s="8"/>
    </row>
    <row r="341" spans="1:9" x14ac:dyDescent="0.3">
      <c r="A341" s="10"/>
      <c r="B341" s="10"/>
      <c r="C341" s="11" t="s">
        <v>387</v>
      </c>
      <c r="D341" s="12">
        <v>1</v>
      </c>
      <c r="E341" s="13">
        <f>F317+F325+F330</f>
        <v>5792.9</v>
      </c>
      <c r="F341" s="13">
        <f>ROUND(D341*E341,2)</f>
        <v>5792.9</v>
      </c>
      <c r="G341" s="12">
        <v>1</v>
      </c>
      <c r="H341" s="13">
        <f>I317+I325+I330</f>
        <v>0</v>
      </c>
      <c r="I341" s="13">
        <f>ROUND(G341*H341,2)</f>
        <v>0</v>
      </c>
    </row>
    <row r="342" spans="1:9" ht="1.95" customHeight="1" x14ac:dyDescent="0.3">
      <c r="A342" s="8"/>
      <c r="B342" s="8"/>
      <c r="C342" s="9"/>
      <c r="D342" s="8"/>
      <c r="E342" s="8"/>
      <c r="F342" s="8"/>
      <c r="G342" s="8"/>
      <c r="H342" s="8"/>
      <c r="I342" s="8"/>
    </row>
    <row r="343" spans="1:9" x14ac:dyDescent="0.3">
      <c r="A343" s="24" t="s">
        <v>388</v>
      </c>
      <c r="B343" s="24" t="s">
        <v>3</v>
      </c>
      <c r="C343" s="25" t="s">
        <v>389</v>
      </c>
      <c r="D343" s="26">
        <f t="shared" ref="D343:I343" si="145">D348</f>
        <v>1</v>
      </c>
      <c r="E343" s="26">
        <f t="shared" si="145"/>
        <v>13954.05</v>
      </c>
      <c r="F343" s="26">
        <f t="shared" si="145"/>
        <v>13954.05</v>
      </c>
      <c r="G343" s="26">
        <f t="shared" ref="G343" si="146">G348</f>
        <v>1</v>
      </c>
      <c r="H343" s="26">
        <f t="shared" si="145"/>
        <v>0</v>
      </c>
      <c r="I343" s="26">
        <f t="shared" si="145"/>
        <v>0</v>
      </c>
    </row>
    <row r="344" spans="1:9" x14ac:dyDescent="0.3">
      <c r="A344" s="18" t="s">
        <v>390</v>
      </c>
      <c r="B344" s="19" t="s">
        <v>190</v>
      </c>
      <c r="C344" s="20" t="s">
        <v>391</v>
      </c>
      <c r="D344" s="12">
        <v>5</v>
      </c>
      <c r="E344" s="12">
        <v>41.76</v>
      </c>
      <c r="F344" s="17">
        <f>ROUND(D344*E344,2)</f>
        <v>208.8</v>
      </c>
      <c r="G344" s="12">
        <v>5</v>
      </c>
      <c r="H344" s="1">
        <v>0</v>
      </c>
      <c r="I344" s="17">
        <f>ROUND(G344*H344,2)</f>
        <v>0</v>
      </c>
    </row>
    <row r="345" spans="1:9" x14ac:dyDescent="0.3">
      <c r="A345" s="18" t="s">
        <v>392</v>
      </c>
      <c r="B345" s="19" t="s">
        <v>190</v>
      </c>
      <c r="C345" s="20" t="s">
        <v>393</v>
      </c>
      <c r="D345" s="12">
        <v>25</v>
      </c>
      <c r="E345" s="12">
        <v>85.65</v>
      </c>
      <c r="F345" s="17">
        <f>ROUND(D345*E345,2)</f>
        <v>2141.25</v>
      </c>
      <c r="G345" s="12">
        <v>25</v>
      </c>
      <c r="H345" s="1">
        <v>0</v>
      </c>
      <c r="I345" s="17">
        <f>ROUND(G345*H345,2)</f>
        <v>0</v>
      </c>
    </row>
    <row r="346" spans="1:9" x14ac:dyDescent="0.3">
      <c r="A346" s="18" t="s">
        <v>394</v>
      </c>
      <c r="B346" s="19" t="s">
        <v>190</v>
      </c>
      <c r="C346" s="20" t="s">
        <v>395</v>
      </c>
      <c r="D346" s="12">
        <v>25</v>
      </c>
      <c r="E346" s="12">
        <v>96.66</v>
      </c>
      <c r="F346" s="17">
        <f>ROUND(D346*E346,2)</f>
        <v>2416.5</v>
      </c>
      <c r="G346" s="12">
        <v>25</v>
      </c>
      <c r="H346" s="1">
        <v>0</v>
      </c>
      <c r="I346" s="17">
        <f>ROUND(G346*H346,2)</f>
        <v>0</v>
      </c>
    </row>
    <row r="347" spans="1:9" x14ac:dyDescent="0.3">
      <c r="A347" s="18" t="s">
        <v>396</v>
      </c>
      <c r="B347" s="19" t="s">
        <v>190</v>
      </c>
      <c r="C347" s="20" t="s">
        <v>397</v>
      </c>
      <c r="D347" s="12">
        <v>125</v>
      </c>
      <c r="E347" s="12">
        <v>73.5</v>
      </c>
      <c r="F347" s="17">
        <f>ROUND(D347*E347,2)</f>
        <v>9187.5</v>
      </c>
      <c r="G347" s="12">
        <v>125</v>
      </c>
      <c r="H347" s="1">
        <v>0</v>
      </c>
      <c r="I347" s="17">
        <f>ROUND(G347*H347,2)</f>
        <v>0</v>
      </c>
    </row>
    <row r="348" spans="1:9" x14ac:dyDescent="0.3">
      <c r="A348" s="10"/>
      <c r="B348" s="10"/>
      <c r="C348" s="11" t="s">
        <v>398</v>
      </c>
      <c r="D348" s="12">
        <v>1</v>
      </c>
      <c r="E348" s="13">
        <f>SUM(F344:F347)</f>
        <v>13954.05</v>
      </c>
      <c r="F348" s="13">
        <f>ROUND(D348*E348,2)</f>
        <v>13954.05</v>
      </c>
      <c r="G348" s="12">
        <v>1</v>
      </c>
      <c r="H348" s="13">
        <f>SUM(I344:I347)</f>
        <v>0</v>
      </c>
      <c r="I348" s="13">
        <f>ROUND(G348*H348,2)</f>
        <v>0</v>
      </c>
    </row>
    <row r="349" spans="1:9" ht="1.95" customHeight="1" x14ac:dyDescent="0.3">
      <c r="A349" s="8"/>
      <c r="B349" s="8"/>
      <c r="C349" s="9"/>
      <c r="D349" s="8"/>
      <c r="E349" s="8"/>
      <c r="F349" s="8"/>
      <c r="G349" s="8"/>
      <c r="H349" s="8"/>
      <c r="I349" s="8"/>
    </row>
    <row r="350" spans="1:9" x14ac:dyDescent="0.3">
      <c r="A350" s="24" t="s">
        <v>399</v>
      </c>
      <c r="B350" s="24" t="s">
        <v>3</v>
      </c>
      <c r="C350" s="25" t="s">
        <v>400</v>
      </c>
      <c r="D350" s="26">
        <f t="shared" ref="D350:I350" si="147">D356</f>
        <v>1</v>
      </c>
      <c r="E350" s="26">
        <f t="shared" si="147"/>
        <v>2782.5</v>
      </c>
      <c r="F350" s="26">
        <f t="shared" si="147"/>
        <v>2782.5</v>
      </c>
      <c r="G350" s="26">
        <f t="shared" ref="G350" si="148">G356</f>
        <v>1</v>
      </c>
      <c r="H350" s="26">
        <f t="shared" si="147"/>
        <v>0</v>
      </c>
      <c r="I350" s="26">
        <f t="shared" si="147"/>
        <v>0</v>
      </c>
    </row>
    <row r="351" spans="1:9" x14ac:dyDescent="0.3">
      <c r="A351" s="18" t="s">
        <v>401</v>
      </c>
      <c r="B351" s="19" t="s">
        <v>190</v>
      </c>
      <c r="C351" s="20" t="s">
        <v>402</v>
      </c>
      <c r="D351" s="12">
        <v>15</v>
      </c>
      <c r="E351" s="12">
        <v>185.5</v>
      </c>
      <c r="F351" s="17">
        <f t="shared" ref="F351:F356" si="149">ROUND(D351*E351,2)</f>
        <v>2782.5</v>
      </c>
      <c r="G351" s="12">
        <v>15</v>
      </c>
      <c r="H351" s="1">
        <v>0</v>
      </c>
      <c r="I351" s="17">
        <f t="shared" ref="I351:I356" si="150">ROUND(G351*H351,2)</f>
        <v>0</v>
      </c>
    </row>
    <row r="352" spans="1:9" x14ac:dyDescent="0.3">
      <c r="A352" s="18" t="s">
        <v>403</v>
      </c>
      <c r="B352" s="19" t="s">
        <v>190</v>
      </c>
      <c r="C352" s="20" t="s">
        <v>404</v>
      </c>
      <c r="D352" s="12">
        <v>0</v>
      </c>
      <c r="E352" s="12">
        <v>2200</v>
      </c>
      <c r="F352" s="17">
        <f t="shared" si="149"/>
        <v>0</v>
      </c>
      <c r="G352" s="12">
        <v>0</v>
      </c>
      <c r="H352" s="1">
        <v>0</v>
      </c>
      <c r="I352" s="17">
        <f t="shared" si="150"/>
        <v>0</v>
      </c>
    </row>
    <row r="353" spans="1:9" x14ac:dyDescent="0.3">
      <c r="A353" s="18" t="s">
        <v>405</v>
      </c>
      <c r="B353" s="19" t="s">
        <v>190</v>
      </c>
      <c r="C353" s="20" t="s">
        <v>406</v>
      </c>
      <c r="D353" s="12">
        <v>0</v>
      </c>
      <c r="E353" s="12">
        <v>7800</v>
      </c>
      <c r="F353" s="17">
        <f t="shared" si="149"/>
        <v>0</v>
      </c>
      <c r="G353" s="12">
        <v>0</v>
      </c>
      <c r="H353" s="1">
        <v>0</v>
      </c>
      <c r="I353" s="17">
        <f t="shared" si="150"/>
        <v>0</v>
      </c>
    </row>
    <row r="354" spans="1:9" x14ac:dyDescent="0.3">
      <c r="A354" s="18" t="s">
        <v>407</v>
      </c>
      <c r="B354" s="19" t="s">
        <v>190</v>
      </c>
      <c r="C354" s="20" t="s">
        <v>408</v>
      </c>
      <c r="D354" s="12">
        <v>0</v>
      </c>
      <c r="E354" s="12">
        <v>398</v>
      </c>
      <c r="F354" s="17">
        <f t="shared" si="149"/>
        <v>0</v>
      </c>
      <c r="G354" s="12">
        <v>0</v>
      </c>
      <c r="H354" s="1">
        <v>0</v>
      </c>
      <c r="I354" s="17">
        <f t="shared" si="150"/>
        <v>0</v>
      </c>
    </row>
    <row r="355" spans="1:9" x14ac:dyDescent="0.3">
      <c r="A355" s="18" t="s">
        <v>409</v>
      </c>
      <c r="B355" s="19" t="s">
        <v>410</v>
      </c>
      <c r="C355" s="20" t="s">
        <v>411</v>
      </c>
      <c r="D355" s="12">
        <v>0</v>
      </c>
      <c r="E355" s="12">
        <v>4212</v>
      </c>
      <c r="F355" s="17">
        <f t="shared" si="149"/>
        <v>0</v>
      </c>
      <c r="G355" s="12">
        <v>0</v>
      </c>
      <c r="H355" s="1">
        <v>0</v>
      </c>
      <c r="I355" s="17">
        <f t="shared" si="150"/>
        <v>0</v>
      </c>
    </row>
    <row r="356" spans="1:9" x14ac:dyDescent="0.3">
      <c r="A356" s="10"/>
      <c r="B356" s="10"/>
      <c r="C356" s="11" t="s">
        <v>412</v>
      </c>
      <c r="D356" s="12">
        <v>1</v>
      </c>
      <c r="E356" s="13">
        <f>SUM(F351:F355)</f>
        <v>2782.5</v>
      </c>
      <c r="F356" s="13">
        <f t="shared" si="149"/>
        <v>2782.5</v>
      </c>
      <c r="G356" s="12">
        <v>1</v>
      </c>
      <c r="H356" s="13">
        <f>SUM(I351:I355)</f>
        <v>0</v>
      </c>
      <c r="I356" s="13">
        <f t="shared" si="150"/>
        <v>0</v>
      </c>
    </row>
    <row r="357" spans="1:9" ht="1.95" customHeight="1" x14ac:dyDescent="0.3">
      <c r="A357" s="8"/>
      <c r="B357" s="8"/>
      <c r="C357" s="9"/>
      <c r="D357" s="8"/>
      <c r="E357" s="8"/>
      <c r="F357" s="8"/>
      <c r="G357" s="8"/>
      <c r="H357" s="8"/>
      <c r="I357" s="8"/>
    </row>
    <row r="358" spans="1:9" x14ac:dyDescent="0.3">
      <c r="A358" s="24" t="s">
        <v>413</v>
      </c>
      <c r="B358" s="24" t="s">
        <v>3</v>
      </c>
      <c r="C358" s="25" t="s">
        <v>414</v>
      </c>
      <c r="D358" s="26">
        <f t="shared" ref="D358:I358" si="151">D368</f>
        <v>1</v>
      </c>
      <c r="E358" s="26">
        <f t="shared" si="151"/>
        <v>8255.4</v>
      </c>
      <c r="F358" s="26">
        <f t="shared" si="151"/>
        <v>8255.4</v>
      </c>
      <c r="G358" s="26">
        <f t="shared" ref="G358" si="152">G368</f>
        <v>1</v>
      </c>
      <c r="H358" s="26">
        <f t="shared" si="151"/>
        <v>0</v>
      </c>
      <c r="I358" s="26">
        <f t="shared" si="151"/>
        <v>0</v>
      </c>
    </row>
    <row r="359" spans="1:9" x14ac:dyDescent="0.3">
      <c r="A359" s="21" t="s">
        <v>415</v>
      </c>
      <c r="B359" s="21" t="s">
        <v>11</v>
      </c>
      <c r="C359" s="22" t="s">
        <v>416</v>
      </c>
      <c r="D359" s="23">
        <f t="shared" ref="D359:I359" si="153">D361</f>
        <v>1</v>
      </c>
      <c r="E359" s="23">
        <f t="shared" si="153"/>
        <v>8255.4</v>
      </c>
      <c r="F359" s="23">
        <f t="shared" si="153"/>
        <v>8255.4</v>
      </c>
      <c r="G359" s="23">
        <f t="shared" ref="G359" si="154">G361</f>
        <v>1</v>
      </c>
      <c r="H359" s="23">
        <f t="shared" si="153"/>
        <v>0</v>
      </c>
      <c r="I359" s="23">
        <f t="shared" si="153"/>
        <v>0</v>
      </c>
    </row>
    <row r="360" spans="1:9" x14ac:dyDescent="0.3">
      <c r="A360" s="18" t="s">
        <v>417</v>
      </c>
      <c r="B360" s="19" t="s">
        <v>212</v>
      </c>
      <c r="C360" s="20" t="s">
        <v>416</v>
      </c>
      <c r="D360" s="12">
        <v>60</v>
      </c>
      <c r="E360" s="12">
        <v>137.59</v>
      </c>
      <c r="F360" s="17">
        <f>ROUND(D360*E360,2)</f>
        <v>8255.4</v>
      </c>
      <c r="G360" s="12">
        <v>60</v>
      </c>
      <c r="H360" s="1">
        <v>0</v>
      </c>
      <c r="I360" s="17">
        <f>ROUND(G360*H360,2)</f>
        <v>0</v>
      </c>
    </row>
    <row r="361" spans="1:9" x14ac:dyDescent="0.3">
      <c r="A361" s="10"/>
      <c r="B361" s="10"/>
      <c r="C361" s="11" t="s">
        <v>418</v>
      </c>
      <c r="D361" s="12">
        <v>1</v>
      </c>
      <c r="E361" s="13">
        <f>F360</f>
        <v>8255.4</v>
      </c>
      <c r="F361" s="13">
        <f>ROUND(D361*E361,2)</f>
        <v>8255.4</v>
      </c>
      <c r="G361" s="12">
        <v>1</v>
      </c>
      <c r="H361" s="13">
        <f>I360</f>
        <v>0</v>
      </c>
      <c r="I361" s="13">
        <f>ROUND(G361*H361,2)</f>
        <v>0</v>
      </c>
    </row>
    <row r="362" spans="1:9" ht="1.95" customHeight="1" x14ac:dyDescent="0.3">
      <c r="A362" s="8"/>
      <c r="B362" s="8"/>
      <c r="C362" s="9"/>
      <c r="D362" s="8"/>
      <c r="E362" s="8"/>
      <c r="F362" s="8"/>
      <c r="G362" s="8"/>
      <c r="H362" s="8"/>
      <c r="I362" s="8"/>
    </row>
    <row r="363" spans="1:9" x14ac:dyDescent="0.3">
      <c r="A363" s="21" t="s">
        <v>419</v>
      </c>
      <c r="B363" s="21" t="s">
        <v>11</v>
      </c>
      <c r="C363" s="22" t="s">
        <v>420</v>
      </c>
      <c r="D363" s="23">
        <f t="shared" ref="D363:I363" si="155">D366</f>
        <v>1</v>
      </c>
      <c r="E363" s="23">
        <f t="shared" si="155"/>
        <v>0</v>
      </c>
      <c r="F363" s="23">
        <f t="shared" si="155"/>
        <v>0</v>
      </c>
      <c r="G363" s="23">
        <f t="shared" ref="G363" si="156">G366</f>
        <v>1</v>
      </c>
      <c r="H363" s="23">
        <f t="shared" si="155"/>
        <v>0</v>
      </c>
      <c r="I363" s="23">
        <f t="shared" si="155"/>
        <v>0</v>
      </c>
    </row>
    <row r="364" spans="1:9" x14ac:dyDescent="0.3">
      <c r="A364" s="18" t="s">
        <v>421</v>
      </c>
      <c r="B364" s="19" t="s">
        <v>212</v>
      </c>
      <c r="C364" s="20" t="s">
        <v>422</v>
      </c>
      <c r="D364" s="12">
        <v>0</v>
      </c>
      <c r="E364" s="12">
        <v>2650</v>
      </c>
      <c r="F364" s="17">
        <f>ROUND(D364*E364,2)</f>
        <v>0</v>
      </c>
      <c r="G364" s="12">
        <v>0</v>
      </c>
      <c r="H364" s="1">
        <v>0</v>
      </c>
      <c r="I364" s="17">
        <f>ROUND(G364*H364,2)</f>
        <v>0</v>
      </c>
    </row>
    <row r="365" spans="1:9" x14ac:dyDescent="0.3">
      <c r="A365" s="18" t="s">
        <v>423</v>
      </c>
      <c r="B365" s="19" t="s">
        <v>212</v>
      </c>
      <c r="C365" s="20" t="s">
        <v>420</v>
      </c>
      <c r="D365" s="12">
        <v>0</v>
      </c>
      <c r="E365" s="12">
        <v>137.88</v>
      </c>
      <c r="F365" s="17">
        <f>ROUND(D365*E365,2)</f>
        <v>0</v>
      </c>
      <c r="G365" s="12">
        <v>0</v>
      </c>
      <c r="H365" s="1">
        <v>0</v>
      </c>
      <c r="I365" s="17">
        <f>ROUND(G365*H365,2)</f>
        <v>0</v>
      </c>
    </row>
    <row r="366" spans="1:9" x14ac:dyDescent="0.3">
      <c r="A366" s="10"/>
      <c r="B366" s="10"/>
      <c r="C366" s="11" t="s">
        <v>424</v>
      </c>
      <c r="D366" s="12">
        <v>1</v>
      </c>
      <c r="E366" s="12">
        <v>0</v>
      </c>
      <c r="F366" s="13">
        <f>ROUND(D366*E366,2)</f>
        <v>0</v>
      </c>
      <c r="G366" s="12">
        <v>1</v>
      </c>
      <c r="H366" s="1">
        <v>0</v>
      </c>
      <c r="I366" s="13">
        <f>ROUND(G366*H366,2)</f>
        <v>0</v>
      </c>
    </row>
    <row r="367" spans="1:9" ht="1.95" customHeight="1" x14ac:dyDescent="0.3">
      <c r="A367" s="8"/>
      <c r="B367" s="8"/>
      <c r="C367" s="9"/>
      <c r="D367" s="8"/>
      <c r="E367" s="8"/>
      <c r="F367" s="8"/>
      <c r="G367" s="8"/>
      <c r="H367" s="8"/>
      <c r="I367" s="8"/>
    </row>
    <row r="368" spans="1:9" x14ac:dyDescent="0.3">
      <c r="A368" s="10"/>
      <c r="B368" s="10"/>
      <c r="C368" s="11" t="s">
        <v>425</v>
      </c>
      <c r="D368" s="12">
        <v>1</v>
      </c>
      <c r="E368" s="13">
        <f>F359+F363</f>
        <v>8255.4</v>
      </c>
      <c r="F368" s="13">
        <f>ROUND(D368*E368,2)</f>
        <v>8255.4</v>
      </c>
      <c r="G368" s="12">
        <v>1</v>
      </c>
      <c r="H368" s="13">
        <f>I359+I363</f>
        <v>0</v>
      </c>
      <c r="I368" s="13">
        <f>ROUND(G368*H368,2)</f>
        <v>0</v>
      </c>
    </row>
    <row r="369" spans="1:9" ht="1.95" customHeight="1" x14ac:dyDescent="0.3">
      <c r="A369" s="8"/>
      <c r="B369" s="8"/>
      <c r="C369" s="9"/>
      <c r="D369" s="8"/>
      <c r="E369" s="8"/>
      <c r="F369" s="8"/>
      <c r="G369" s="8"/>
      <c r="H369" s="8"/>
      <c r="I369" s="8"/>
    </row>
    <row r="370" spans="1:9" x14ac:dyDescent="0.3">
      <c r="A370" s="10"/>
      <c r="B370" s="10"/>
      <c r="C370" s="11" t="s">
        <v>446</v>
      </c>
      <c r="D370" s="14">
        <v>1</v>
      </c>
      <c r="E370" s="13">
        <f>F213+F256+F279+F308+F316+F343+F350+F358</f>
        <v>147276</v>
      </c>
      <c r="F370" s="13">
        <f>ROUND(D370*E370,2)</f>
        <v>147276</v>
      </c>
      <c r="G370" s="14">
        <v>1</v>
      </c>
      <c r="H370" s="13">
        <f>I213+I256+I279+I308+I316+I343+I350+I358</f>
        <v>0</v>
      </c>
      <c r="I370" s="13">
        <f>ROUND(G370*H370,2)</f>
        <v>0</v>
      </c>
    </row>
    <row r="371" spans="1:9" ht="1.95" customHeight="1" x14ac:dyDescent="0.3">
      <c r="A371" s="8"/>
      <c r="B371" s="8"/>
      <c r="C371" s="9"/>
      <c r="D371" s="8"/>
      <c r="E371" s="8"/>
      <c r="F371" s="8"/>
      <c r="G371" s="8"/>
      <c r="H371" s="8"/>
      <c r="I371" s="8"/>
    </row>
    <row r="372" spans="1:9" x14ac:dyDescent="0.3">
      <c r="A372" s="10"/>
      <c r="B372" s="10"/>
      <c r="C372" s="11" t="s">
        <v>426</v>
      </c>
      <c r="D372" s="14">
        <v>1</v>
      </c>
      <c r="E372" s="13">
        <f>F4+F112+F150+F182+F200+F212</f>
        <v>80612174.090000004</v>
      </c>
      <c r="F372" s="13">
        <f>ROUND(D372*E372,2)</f>
        <v>80612174.090000004</v>
      </c>
      <c r="G372" s="14">
        <v>1</v>
      </c>
      <c r="H372" s="13">
        <f>I4+I112+I150+I182+I200+I212</f>
        <v>0</v>
      </c>
      <c r="I372" s="13">
        <f>ROUND(G372*H372,2)</f>
        <v>0</v>
      </c>
    </row>
    <row r="373" spans="1:9" ht="14.4" customHeight="1" thickBot="1" x14ac:dyDescent="0.35"/>
    <row r="374" spans="1:9" ht="15" thickTop="1" x14ac:dyDescent="0.3">
      <c r="C374" s="15" t="s">
        <v>447</v>
      </c>
      <c r="F374" s="16">
        <f>F4+F112+F150+F182+F200+F212</f>
        <v>80612174.090000004</v>
      </c>
      <c r="I374" s="16">
        <f>I4+I112+I150+I182+I200+I212</f>
        <v>0</v>
      </c>
    </row>
    <row r="375" spans="1:9" x14ac:dyDescent="0.3">
      <c r="C375" s="4" t="s">
        <v>448</v>
      </c>
      <c r="F375" s="5">
        <f>F374*0.05</f>
        <v>4030608.7</v>
      </c>
      <c r="I375" s="5">
        <f>I374*0.05</f>
        <v>0</v>
      </c>
    </row>
    <row r="376" spans="1:9" x14ac:dyDescent="0.3">
      <c r="C376" s="2" t="s">
        <v>449</v>
      </c>
      <c r="F376" s="3">
        <f>F374+F375</f>
        <v>84642782.790000007</v>
      </c>
      <c r="I376" s="3">
        <f>I374+I375</f>
        <v>0</v>
      </c>
    </row>
    <row r="377" spans="1:9" x14ac:dyDescent="0.3">
      <c r="C377" s="4" t="s">
        <v>450</v>
      </c>
      <c r="F377" s="5">
        <f>F376*0.13</f>
        <v>11003561.76</v>
      </c>
      <c r="H377" s="37">
        <v>0.13</v>
      </c>
      <c r="I377" s="5">
        <f>I376*H377</f>
        <v>0</v>
      </c>
    </row>
    <row r="378" spans="1:9" x14ac:dyDescent="0.3">
      <c r="C378" s="4" t="s">
        <v>451</v>
      </c>
      <c r="F378" s="5">
        <f>F376*0.06</f>
        <v>5078566.97</v>
      </c>
      <c r="H378" s="37">
        <v>0.06</v>
      </c>
      <c r="I378" s="5">
        <f>I376*H378</f>
        <v>0</v>
      </c>
    </row>
    <row r="379" spans="1:9" x14ac:dyDescent="0.3">
      <c r="C379" s="2" t="s">
        <v>454</v>
      </c>
      <c r="F379" s="3">
        <f>SUM(F376:F378)</f>
        <v>100724911.52</v>
      </c>
      <c r="I379" s="3">
        <f>SUM(I376:I378)</f>
        <v>0</v>
      </c>
    </row>
    <row r="380" spans="1:9" x14ac:dyDescent="0.3">
      <c r="C380" s="4" t="s">
        <v>453</v>
      </c>
      <c r="F380" s="5">
        <f>F379*0.21</f>
        <v>21152231.420000002</v>
      </c>
      <c r="I380" s="5">
        <f>I379*0.21</f>
        <v>0</v>
      </c>
    </row>
    <row r="381" spans="1:9" ht="15" thickBot="1" x14ac:dyDescent="0.35">
      <c r="C381" s="6" t="s">
        <v>455</v>
      </c>
      <c r="F381" s="7">
        <f>SUM(F379:F380)</f>
        <v>121877142.94</v>
      </c>
      <c r="I381" s="7">
        <f>SUM(I379:I380)</f>
        <v>0</v>
      </c>
    </row>
    <row r="382" spans="1:9" ht="15" thickTop="1" x14ac:dyDescent="0.3"/>
  </sheetData>
  <sheetProtection algorithmName="SHA-512" hashValue="cfHYaISKd8Vv08icAa3BoML4nkumjYz5uvzO07Nf845Gc7NztY++irXa9mHJnoZqvnW7en7GdH48/pRbLo3XcA==" saltValue="AW6m8N0MHaToddD+38qTSQ==" spinCount="100000" sheet="1" objects="1" scenarios="1" formatColumns="0"/>
  <mergeCells count="3">
    <mergeCell ref="A1:H1"/>
    <mergeCell ref="G2:I2"/>
    <mergeCell ref="A2:F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Hoja1</vt:lpstr>
      <vt:lpstr>Hoja1!Área_de_impresión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2024-06-06T20:52:31Z</dcterms:created>
  <dcterms:modified xsi:type="dcterms:W3CDTF">2024-09-25T09:04:10Z</dcterms:modified>
</cp:coreProperties>
</file>