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829550CF-66B7-4E97-B833-EF8F4ECA77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zos Val. Técn Lote 1" sheetId="4" r:id="rId1"/>
    <sheet name="Plazos Val. Técn Lote 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4" l="1"/>
  <c r="G11" i="4"/>
  <c r="G19" i="4"/>
  <c r="G3" i="4"/>
  <c r="G11" i="6"/>
  <c r="G12" i="6"/>
  <c r="G14" i="6"/>
  <c r="G3" i="6"/>
  <c r="G4" i="4"/>
  <c r="G5" i="4"/>
  <c r="G6" i="4"/>
  <c r="G8" i="4"/>
  <c r="G9" i="4"/>
  <c r="G12" i="4"/>
  <c r="G13" i="4"/>
  <c r="G14" i="4"/>
  <c r="G16" i="4"/>
  <c r="G17" i="4"/>
  <c r="G18" i="4"/>
  <c r="G20" i="4"/>
  <c r="G5" i="6"/>
  <c r="G6" i="6"/>
  <c r="G7" i="6"/>
  <c r="G10" i="6"/>
  <c r="G15" i="6"/>
  <c r="G13" i="6"/>
  <c r="G9" i="6"/>
  <c r="G8" i="6"/>
  <c r="G4" i="6"/>
  <c r="G7" i="4"/>
  <c r="G15" i="4"/>
  <c r="L3" i="4" l="1"/>
  <c r="M21" i="4"/>
  <c r="E3" i="4"/>
  <c r="M16" i="6"/>
  <c r="L15" i="6"/>
  <c r="E15" i="6"/>
  <c r="L14" i="6"/>
  <c r="E14" i="6"/>
  <c r="L13" i="6"/>
  <c r="E13" i="6"/>
  <c r="L12" i="6"/>
  <c r="E12" i="6"/>
  <c r="L11" i="6"/>
  <c r="E11" i="6"/>
  <c r="L10" i="6"/>
  <c r="E10" i="6"/>
  <c r="L9" i="6"/>
  <c r="E9" i="6"/>
  <c r="L8" i="6"/>
  <c r="E8" i="6"/>
  <c r="L7" i="6"/>
  <c r="E7" i="6"/>
  <c r="L6" i="6"/>
  <c r="E6" i="6"/>
  <c r="L5" i="6"/>
  <c r="E5" i="6"/>
  <c r="L4" i="6"/>
  <c r="E4" i="6"/>
  <c r="L3" i="6"/>
  <c r="E3" i="6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4" i="4"/>
  <c r="E21" i="4" l="1"/>
  <c r="L21" i="4"/>
  <c r="N2" i="4" s="1"/>
  <c r="L16" i="6"/>
  <c r="N2" i="6" s="1"/>
  <c r="E16" i="6"/>
  <c r="J2" i="6" s="1"/>
  <c r="J2" i="4" l="1"/>
</calcChain>
</file>

<file path=xl/sharedStrings.xml><?xml version="1.0" encoding="utf-8"?>
<sst xmlns="http://schemas.openxmlformats.org/spreadsheetml/2006/main" count="61" uniqueCount="40">
  <si>
    <t>Posición</t>
  </si>
  <si>
    <t>Unidades</t>
  </si>
  <si>
    <t>FRONTAL CABINA DE CONDUCCIÓN</t>
  </si>
  <si>
    <t xml:space="preserve">SANEADO Y REPINTADO UN COLOR (1m²) </t>
  </si>
  <si>
    <t xml:space="preserve">SANEADO Y REPINTADO DOS COLORES (1m²) </t>
  </si>
  <si>
    <t>REPINTADO UNA PUERTA VIAJEROS (2 hojas)</t>
  </si>
  <si>
    <t>REACONDICIONAR PUERTA CABINA/RECINTO VIAJEROS</t>
  </si>
  <si>
    <t>REACONDICIONAR PUERTA ACOPLE/RECINTO VIAJEROS (2000A y B)</t>
  </si>
  <si>
    <t>MÓDULO ASIENTO VIAJEROS 2 PLAZAS</t>
  </si>
  <si>
    <t>MÓDULO ASIENTO VIAJEROS 4 PLAZAS</t>
  </si>
  <si>
    <t>SANEADO PAVIMENTO PIRELLI (1m²)</t>
  </si>
  <si>
    <t>SANEADO PAVIMENTO VIAJEROS PIRELLI (COCHE COMPLETO)</t>
  </si>
  <si>
    <t>SANEADO PAVIMENTO MONDO (1m²)</t>
  </si>
  <si>
    <t>SANEADO PAVIMENTO VIAJEROS MONDO (COCHE COMPLETO)</t>
  </si>
  <si>
    <t xml:space="preserve">CAJÓN INFERIOR MÓDULO ASIENTO VIAJEROS </t>
  </si>
  <si>
    <t>PANELES FIBRA VERTICALES (1m²)</t>
  </si>
  <si>
    <t xml:space="preserve">CARENADO ACOPLAMIENTO (FIBRA) </t>
  </si>
  <si>
    <t>CARENADO FAROS (FIBRA)</t>
  </si>
  <si>
    <t>FALDON LARGO (ALUMINIO)</t>
  </si>
  <si>
    <t>FALDON CORTO (ALUMINIO)</t>
  </si>
  <si>
    <t>REPINTADO PUERTA VIAJEROS (2 hojas)</t>
  </si>
  <si>
    <t>MÓDULO ASIENTO VIAJEROS 3 PLAZAS</t>
  </si>
  <si>
    <t>PAVIMENTO VIAJEROS (COCHE COMPLETO)</t>
  </si>
  <si>
    <t>PAVIMENTO (1m²)</t>
  </si>
  <si>
    <t>BARRAS ASIDEROS VIAJEROS (incluye PMR)</t>
  </si>
  <si>
    <t>DESCRIPCIÓN ELEMENTO / ACTUACIÓN  (LOTE 1)</t>
  </si>
  <si>
    <t>Plazo medio para valoración técnica</t>
  </si>
  <si>
    <t>Punt. Plazo = Puntuación Plazo medio objeto de la valoración</t>
  </si>
  <si>
    <t>Pi = Plazo medio objeto de la valoración</t>
  </si>
  <si>
    <t>Pmax = puntuación máxima (5 puntos)</t>
  </si>
  <si>
    <t>Pbest = Mejor plazo medio</t>
  </si>
  <si>
    <t>Se otorgará la máxima puntuación (5 puntos) a la oferta que presente un plazo medio más bajo. El resto de ofertas se valorarán de forma proporcional mediante la siguiente fórmula:</t>
  </si>
  <si>
    <t>Plazo de ejecución ofertado (días hábiles)</t>
  </si>
  <si>
    <t xml:space="preserve">         Pi  = Suma plazos de ejecución ofertados / Suma unidades actuación </t>
  </si>
  <si>
    <t>Unidades de actuación</t>
  </si>
  <si>
    <t xml:space="preserve">     Punt. Plazo = Pbest x (Pmax) / Pi</t>
  </si>
  <si>
    <t xml:space="preserve">    Punt. Plazo = Pbest x (Pmax) / Pi</t>
  </si>
  <si>
    <t>Unidades de actuación estimadas</t>
  </si>
  <si>
    <t>Plazo máximo de ejecución  (días hábiles)</t>
  </si>
  <si>
    <t>Control plazo máximo de ejecución  (días hábiles)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</si>
</sst>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_-* #,##0.00\ _€_-;\-* #,##0.00\ _€_-;_-* &quot;-&quot;??\ _€_-;_-@_-"/>
    <numFmt numFmtId="165" formatCode="#,##0_ ;\-#,##0\ "/>
    <numFmt numFmtId="167" formatCode="0.00_ ;\-0.00\ "/>
    <numFmt numFmtId="168" formatCode="0.0_ ;\-0.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6" borderId="0" xfId="0" applyFill="1" applyAlignment="1">
      <alignment horizontal="center" vertic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 applyProtection="1">
      <alignment horizontal="center" vertical="center" wrapText="1"/>
    </xf>
    <xf numFmtId="2" fontId="5" fillId="6" borderId="0" xfId="0" applyNumberFormat="1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65" fontId="1" fillId="6" borderId="0" xfId="1" applyNumberFormat="1" applyFont="1" applyFill="1" applyBorder="1" applyAlignment="1" applyProtection="1">
      <alignment horizontal="center" vertical="center" wrapText="1"/>
    </xf>
    <xf numFmtId="3" fontId="0" fillId="6" borderId="5" xfId="0" applyNumberFormat="1" applyFill="1" applyBorder="1"/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3" fontId="0" fillId="6" borderId="0" xfId="0" applyNumberFormat="1" applyFill="1"/>
    <xf numFmtId="7" fontId="1" fillId="3" borderId="3" xfId="1" applyNumberFormat="1" applyFont="1" applyFill="1" applyBorder="1" applyAlignment="1" applyProtection="1">
      <alignment horizontal="center" vertical="center" wrapText="1"/>
    </xf>
    <xf numFmtId="0" fontId="4" fillId="6" borderId="0" xfId="0" applyFont="1" applyFill="1"/>
    <xf numFmtId="168" fontId="1" fillId="5" borderId="4" xfId="1" applyNumberFormat="1" applyFont="1" applyFill="1" applyBorder="1" applyAlignment="1" applyProtection="1">
      <alignment horizontal="center" vertical="center" wrapText="1"/>
    </xf>
    <xf numFmtId="168" fontId="1" fillId="5" borderId="4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2">
    <dxf>
      <font>
        <b val="0"/>
        <i val="0"/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DA94-46B1-4657-8BE4-BBEEAB82D11C}">
  <sheetPr>
    <tabColor theme="9" tint="-0.249977111117893"/>
  </sheetPr>
  <dimension ref="B1:P31"/>
  <sheetViews>
    <sheetView tabSelected="1" workbookViewId="0">
      <selection activeCell="G9" sqref="G9"/>
    </sheetView>
  </sheetViews>
  <sheetFormatPr baseColWidth="10" defaultRowHeight="14.4" x14ac:dyDescent="0.3"/>
  <cols>
    <col min="1" max="1" width="3.6640625" style="2" customWidth="1"/>
    <col min="2" max="2" width="11.5546875" style="2"/>
    <col min="3" max="3" width="56" style="2" customWidth="1"/>
    <col min="4" max="4" width="18" style="2" customWidth="1"/>
    <col min="5" max="5" width="5.5546875" style="1" hidden="1" customWidth="1"/>
    <col min="6" max="6" width="17.33203125" style="2" customWidth="1"/>
    <col min="7" max="7" width="39.6640625" style="2" customWidth="1"/>
    <col min="8" max="8" width="4.5546875" style="2" customWidth="1"/>
    <col min="9" max="9" width="15.44140625" style="2" customWidth="1"/>
    <col min="10" max="10" width="12.88671875" style="2" customWidth="1"/>
    <col min="11" max="11" width="6.6640625" style="2" customWidth="1"/>
    <col min="12" max="12" width="11.44140625" style="2" hidden="1" customWidth="1"/>
    <col min="13" max="13" width="9.88671875" style="2" hidden="1" customWidth="1"/>
    <col min="14" max="14" width="11.5546875" style="2" hidden="1" customWidth="1"/>
    <col min="15" max="15" width="7.44140625" style="2" hidden="1" customWidth="1"/>
    <col min="16" max="16384" width="11.5546875" style="2"/>
  </cols>
  <sheetData>
    <row r="1" spans="2:16" ht="15" thickBot="1" x14ac:dyDescent="0.35"/>
    <row r="2" spans="2:16" ht="42" thickBot="1" x14ac:dyDescent="0.35">
      <c r="B2" s="3" t="s">
        <v>0</v>
      </c>
      <c r="C2" s="4" t="s">
        <v>25</v>
      </c>
      <c r="D2" s="4" t="s">
        <v>32</v>
      </c>
      <c r="E2" s="5"/>
      <c r="F2" s="4" t="s">
        <v>38</v>
      </c>
      <c r="G2" s="4" t="s">
        <v>39</v>
      </c>
      <c r="H2" s="5"/>
      <c r="I2" s="6" t="s">
        <v>26</v>
      </c>
      <c r="J2" s="7" t="str">
        <f>IF(E21=18,N2,"")</f>
        <v/>
      </c>
      <c r="K2" s="8"/>
      <c r="M2" s="9" t="s">
        <v>1</v>
      </c>
      <c r="N2" s="10">
        <f>+L21/M21</f>
        <v>0</v>
      </c>
      <c r="O2"/>
      <c r="P2" s="3" t="s">
        <v>37</v>
      </c>
    </row>
    <row r="3" spans="2:16" ht="17.399999999999999" customHeight="1" thickBot="1" x14ac:dyDescent="0.35">
      <c r="B3" s="11">
        <v>1</v>
      </c>
      <c r="C3" s="12" t="s">
        <v>2</v>
      </c>
      <c r="D3" s="22"/>
      <c r="E3" s="13">
        <f>IF(D3&gt;0,1,2)</f>
        <v>2</v>
      </c>
      <c r="F3" s="21">
        <v>4</v>
      </c>
      <c r="G3" s="19" t="str">
        <f>+IF(D3="","",IF(D3&gt;F3,"Plazo superior a plazo máximo",IF(D3&lt;=F3,"Plazo inferior o igual a plazo máximo")))</f>
        <v/>
      </c>
      <c r="H3" s="14"/>
      <c r="I3" s="14"/>
      <c r="J3" s="14"/>
      <c r="K3" s="14"/>
      <c r="L3" s="15">
        <f t="shared" ref="L3:L20" si="0">+D3*M3</f>
        <v>0</v>
      </c>
      <c r="M3" s="16">
        <v>60</v>
      </c>
      <c r="N3"/>
      <c r="O3"/>
      <c r="P3" s="17">
        <v>60</v>
      </c>
    </row>
    <row r="4" spans="2:16" ht="17.399999999999999" customHeight="1" thickBot="1" x14ac:dyDescent="0.35">
      <c r="B4" s="11">
        <v>2</v>
      </c>
      <c r="C4" s="12" t="s">
        <v>3</v>
      </c>
      <c r="D4" s="22"/>
      <c r="E4" s="13">
        <f t="shared" ref="E4:E20" si="1">IF(D4&gt;0,1,2)</f>
        <v>2</v>
      </c>
      <c r="F4" s="21">
        <v>1</v>
      </c>
      <c r="G4" s="19" t="str">
        <f t="shared" ref="G4:G20" si="2">+IF(D4="","",IF(D4&gt;F4,"Plazo superior a plazo máximo",IF(D4&lt;=F4,"Plazo inferior o igual a plazo máximo")))</f>
        <v/>
      </c>
      <c r="H4" s="14"/>
      <c r="I4" s="14"/>
      <c r="J4" s="14"/>
      <c r="K4" s="14"/>
      <c r="L4" s="15">
        <f t="shared" si="0"/>
        <v>0</v>
      </c>
      <c r="M4" s="16">
        <v>1100</v>
      </c>
      <c r="N4"/>
      <c r="O4"/>
      <c r="P4" s="17">
        <v>1100</v>
      </c>
    </row>
    <row r="5" spans="2:16" ht="17.399999999999999" customHeight="1" thickBot="1" x14ac:dyDescent="0.35">
      <c r="B5" s="11">
        <v>3</v>
      </c>
      <c r="C5" s="12" t="s">
        <v>4</v>
      </c>
      <c r="D5" s="22"/>
      <c r="E5" s="13">
        <f t="shared" si="1"/>
        <v>2</v>
      </c>
      <c r="F5" s="21">
        <v>2</v>
      </c>
      <c r="G5" s="19" t="str">
        <f t="shared" si="2"/>
        <v/>
      </c>
      <c r="H5" s="14"/>
      <c r="I5" s="14"/>
      <c r="J5" s="14"/>
      <c r="K5" s="14"/>
      <c r="L5" s="15">
        <f t="shared" si="0"/>
        <v>0</v>
      </c>
      <c r="M5" s="16">
        <v>800</v>
      </c>
      <c r="N5"/>
      <c r="O5"/>
      <c r="P5" s="17">
        <v>800</v>
      </c>
    </row>
    <row r="6" spans="2:16" ht="17.399999999999999" customHeight="1" thickBot="1" x14ac:dyDescent="0.35">
      <c r="B6" s="11">
        <v>4</v>
      </c>
      <c r="C6" s="12" t="s">
        <v>5</v>
      </c>
      <c r="D6" s="22"/>
      <c r="E6" s="13">
        <f t="shared" si="1"/>
        <v>2</v>
      </c>
      <c r="F6" s="21">
        <v>2</v>
      </c>
      <c r="G6" s="19" t="str">
        <f t="shared" si="2"/>
        <v/>
      </c>
      <c r="H6" s="14"/>
      <c r="I6" s="14"/>
      <c r="J6" s="14"/>
      <c r="K6" s="14"/>
      <c r="L6" s="15">
        <f t="shared" si="0"/>
        <v>0</v>
      </c>
      <c r="M6" s="16">
        <v>1000</v>
      </c>
      <c r="N6"/>
      <c r="O6"/>
      <c r="P6" s="17">
        <v>1000</v>
      </c>
    </row>
    <row r="7" spans="2:16" ht="17.399999999999999" customHeight="1" thickBot="1" x14ac:dyDescent="0.35">
      <c r="B7" s="11">
        <v>5</v>
      </c>
      <c r="C7" s="12" t="s">
        <v>6</v>
      </c>
      <c r="D7" s="22"/>
      <c r="E7" s="13">
        <f t="shared" si="1"/>
        <v>2</v>
      </c>
      <c r="F7" s="21">
        <v>4</v>
      </c>
      <c r="G7" s="19" t="str">
        <f t="shared" si="2"/>
        <v/>
      </c>
      <c r="H7" s="14"/>
      <c r="I7" s="14"/>
      <c r="J7" s="14"/>
      <c r="K7" s="14"/>
      <c r="L7" s="15">
        <f t="shared" si="0"/>
        <v>0</v>
      </c>
      <c r="M7" s="16">
        <v>60</v>
      </c>
      <c r="N7"/>
      <c r="O7"/>
      <c r="P7" s="17">
        <v>60</v>
      </c>
    </row>
    <row r="8" spans="2:16" ht="17.399999999999999" customHeight="1" thickBot="1" x14ac:dyDescent="0.35">
      <c r="B8" s="11">
        <v>6</v>
      </c>
      <c r="C8" s="12" t="s">
        <v>7</v>
      </c>
      <c r="D8" s="22"/>
      <c r="E8" s="13">
        <f t="shared" si="1"/>
        <v>2</v>
      </c>
      <c r="F8" s="21">
        <v>6</v>
      </c>
      <c r="G8" s="19" t="str">
        <f t="shared" si="2"/>
        <v/>
      </c>
      <c r="H8" s="14"/>
      <c r="I8" s="14"/>
      <c r="J8" s="14"/>
      <c r="K8" s="14"/>
      <c r="L8" s="15">
        <f t="shared" si="0"/>
        <v>0</v>
      </c>
      <c r="M8" s="16">
        <v>60</v>
      </c>
      <c r="N8"/>
      <c r="O8"/>
      <c r="P8" s="17">
        <v>60</v>
      </c>
    </row>
    <row r="9" spans="2:16" ht="17.399999999999999" customHeight="1" thickBot="1" x14ac:dyDescent="0.35">
      <c r="B9" s="11">
        <v>7</v>
      </c>
      <c r="C9" s="12" t="s">
        <v>8</v>
      </c>
      <c r="D9" s="22"/>
      <c r="E9" s="13">
        <f t="shared" si="1"/>
        <v>2</v>
      </c>
      <c r="F9" s="21">
        <v>1</v>
      </c>
      <c r="G9" s="19" t="str">
        <f t="shared" si="2"/>
        <v/>
      </c>
      <c r="H9" s="14"/>
      <c r="I9" s="14"/>
      <c r="J9" s="14"/>
      <c r="K9" s="14"/>
      <c r="L9" s="15">
        <f t="shared" si="0"/>
        <v>0</v>
      </c>
      <c r="M9" s="16">
        <v>200</v>
      </c>
      <c r="N9"/>
      <c r="O9"/>
      <c r="P9" s="17">
        <v>200</v>
      </c>
    </row>
    <row r="10" spans="2:16" ht="17.399999999999999" customHeight="1" thickBot="1" x14ac:dyDescent="0.35">
      <c r="B10" s="11">
        <v>8</v>
      </c>
      <c r="C10" s="12" t="s">
        <v>9</v>
      </c>
      <c r="D10" s="22"/>
      <c r="E10" s="13">
        <f t="shared" si="1"/>
        <v>2</v>
      </c>
      <c r="F10" s="21">
        <v>2</v>
      </c>
      <c r="G10" s="19" t="str">
        <f t="shared" si="2"/>
        <v/>
      </c>
      <c r="H10" s="14"/>
      <c r="I10" s="14"/>
      <c r="J10" s="14"/>
      <c r="K10" s="14"/>
      <c r="L10" s="15">
        <f t="shared" si="0"/>
        <v>0</v>
      </c>
      <c r="M10" s="16">
        <v>180</v>
      </c>
      <c r="N10"/>
      <c r="O10"/>
      <c r="P10" s="17">
        <v>180</v>
      </c>
    </row>
    <row r="11" spans="2:16" ht="17.399999999999999" customHeight="1" thickBot="1" x14ac:dyDescent="0.35">
      <c r="B11" s="11">
        <v>9</v>
      </c>
      <c r="C11" s="12" t="s">
        <v>10</v>
      </c>
      <c r="D11" s="22"/>
      <c r="E11" s="13">
        <f t="shared" si="1"/>
        <v>2</v>
      </c>
      <c r="F11" s="21">
        <v>2</v>
      </c>
      <c r="G11" s="19" t="str">
        <f t="shared" si="2"/>
        <v/>
      </c>
      <c r="H11" s="14"/>
      <c r="I11" s="14"/>
      <c r="J11" s="14"/>
      <c r="K11" s="14"/>
      <c r="L11" s="15">
        <f t="shared" si="0"/>
        <v>0</v>
      </c>
      <c r="M11" s="16">
        <v>400</v>
      </c>
      <c r="N11"/>
      <c r="O11"/>
      <c r="P11" s="17">
        <v>400</v>
      </c>
    </row>
    <row r="12" spans="2:16" ht="17.399999999999999" customHeight="1" thickBot="1" x14ac:dyDescent="0.35">
      <c r="B12" s="11">
        <v>10</v>
      </c>
      <c r="C12" s="12" t="s">
        <v>11</v>
      </c>
      <c r="D12" s="22"/>
      <c r="E12" s="13">
        <f t="shared" si="1"/>
        <v>2</v>
      </c>
      <c r="F12" s="21">
        <v>20</v>
      </c>
      <c r="G12" s="19" t="str">
        <f t="shared" si="2"/>
        <v/>
      </c>
      <c r="H12" s="14"/>
      <c r="I12" s="14"/>
      <c r="J12" s="14"/>
      <c r="K12" s="14"/>
      <c r="L12" s="15">
        <f t="shared" si="0"/>
        <v>0</v>
      </c>
      <c r="M12" s="16">
        <v>10</v>
      </c>
      <c r="N12"/>
      <c r="O12"/>
      <c r="P12" s="17">
        <v>10</v>
      </c>
    </row>
    <row r="13" spans="2:16" ht="17.399999999999999" customHeight="1" thickBot="1" x14ac:dyDescent="0.35">
      <c r="B13" s="11">
        <v>11</v>
      </c>
      <c r="C13" s="12" t="s">
        <v>12</v>
      </c>
      <c r="D13" s="22"/>
      <c r="E13" s="13">
        <f t="shared" si="1"/>
        <v>2</v>
      </c>
      <c r="F13" s="21">
        <v>2</v>
      </c>
      <c r="G13" s="19" t="str">
        <f t="shared" si="2"/>
        <v/>
      </c>
      <c r="H13" s="14"/>
      <c r="I13" s="14"/>
      <c r="J13" s="14"/>
      <c r="K13" s="14"/>
      <c r="L13" s="15">
        <f t="shared" si="0"/>
        <v>0</v>
      </c>
      <c r="M13" s="16">
        <v>400</v>
      </c>
      <c r="N13"/>
      <c r="O13"/>
      <c r="P13" s="17">
        <v>400</v>
      </c>
    </row>
    <row r="14" spans="2:16" ht="17.399999999999999" customHeight="1" thickBot="1" x14ac:dyDescent="0.35">
      <c r="B14" s="11">
        <v>12</v>
      </c>
      <c r="C14" s="12" t="s">
        <v>13</v>
      </c>
      <c r="D14" s="22"/>
      <c r="E14" s="13">
        <f t="shared" si="1"/>
        <v>2</v>
      </c>
      <c r="F14" s="21">
        <v>20</v>
      </c>
      <c r="G14" s="19" t="str">
        <f t="shared" si="2"/>
        <v/>
      </c>
      <c r="H14" s="14"/>
      <c r="I14" s="14"/>
      <c r="J14" s="14"/>
      <c r="K14" s="14"/>
      <c r="L14" s="15">
        <f t="shared" si="0"/>
        <v>0</v>
      </c>
      <c r="M14" s="16">
        <v>80</v>
      </c>
      <c r="N14"/>
      <c r="O14"/>
      <c r="P14" s="17">
        <v>80</v>
      </c>
    </row>
    <row r="15" spans="2:16" ht="17.399999999999999" customHeight="1" thickBot="1" x14ac:dyDescent="0.35">
      <c r="B15" s="11">
        <v>13</v>
      </c>
      <c r="C15" s="12" t="s">
        <v>14</v>
      </c>
      <c r="D15" s="22"/>
      <c r="E15" s="13">
        <f t="shared" si="1"/>
        <v>2</v>
      </c>
      <c r="F15" s="21">
        <v>2</v>
      </c>
      <c r="G15" s="19" t="str">
        <f t="shared" si="2"/>
        <v/>
      </c>
      <c r="H15" s="14"/>
      <c r="I15" s="14"/>
      <c r="J15" s="14"/>
      <c r="K15" s="14"/>
      <c r="L15" s="15">
        <f t="shared" si="0"/>
        <v>0</v>
      </c>
      <c r="M15" s="16">
        <v>480</v>
      </c>
      <c r="N15"/>
      <c r="O15"/>
      <c r="P15" s="17">
        <v>480</v>
      </c>
    </row>
    <row r="16" spans="2:16" ht="17.399999999999999" customHeight="1" thickBot="1" x14ac:dyDescent="0.35">
      <c r="B16" s="11">
        <v>14</v>
      </c>
      <c r="C16" s="12" t="s">
        <v>15</v>
      </c>
      <c r="D16" s="22"/>
      <c r="E16" s="13">
        <f t="shared" si="1"/>
        <v>2</v>
      </c>
      <c r="F16" s="21">
        <v>2</v>
      </c>
      <c r="G16" s="19" t="str">
        <f t="shared" si="2"/>
        <v/>
      </c>
      <c r="H16" s="14"/>
      <c r="I16" s="14"/>
      <c r="J16" s="14"/>
      <c r="K16" s="14"/>
      <c r="L16" s="15">
        <f t="shared" si="0"/>
        <v>0</v>
      </c>
      <c r="M16" s="16">
        <v>1001</v>
      </c>
      <c r="N16"/>
      <c r="O16"/>
      <c r="P16" s="17">
        <v>1001</v>
      </c>
    </row>
    <row r="17" spans="2:16" ht="17.399999999999999" customHeight="1" thickBot="1" x14ac:dyDescent="0.35">
      <c r="B17" s="11">
        <v>15</v>
      </c>
      <c r="C17" s="12" t="s">
        <v>16</v>
      </c>
      <c r="D17" s="22"/>
      <c r="E17" s="13">
        <f t="shared" si="1"/>
        <v>2</v>
      </c>
      <c r="F17" s="21">
        <v>3</v>
      </c>
      <c r="G17" s="19" t="str">
        <f t="shared" si="2"/>
        <v/>
      </c>
      <c r="H17" s="14"/>
      <c r="I17" s="14"/>
      <c r="J17" s="14"/>
      <c r="K17" s="14"/>
      <c r="L17" s="15">
        <f t="shared" si="0"/>
        <v>0</v>
      </c>
      <c r="M17" s="16">
        <v>38</v>
      </c>
      <c r="N17"/>
      <c r="O17"/>
      <c r="P17" s="17">
        <v>38</v>
      </c>
    </row>
    <row r="18" spans="2:16" ht="17.399999999999999" customHeight="1" thickBot="1" x14ac:dyDescent="0.35">
      <c r="B18" s="11">
        <v>16</v>
      </c>
      <c r="C18" s="12" t="s">
        <v>17</v>
      </c>
      <c r="D18" s="22"/>
      <c r="E18" s="13">
        <f t="shared" si="1"/>
        <v>2</v>
      </c>
      <c r="F18" s="21">
        <v>3</v>
      </c>
      <c r="G18" s="19" t="str">
        <f t="shared" si="2"/>
        <v/>
      </c>
      <c r="H18" s="14"/>
      <c r="I18" s="14"/>
      <c r="J18" s="14"/>
      <c r="K18" s="14"/>
      <c r="L18" s="15">
        <f t="shared" si="0"/>
        <v>0</v>
      </c>
      <c r="M18" s="16">
        <v>37</v>
      </c>
      <c r="N18"/>
      <c r="O18"/>
      <c r="P18" s="17">
        <v>37</v>
      </c>
    </row>
    <row r="19" spans="2:16" ht="17.399999999999999" customHeight="1" thickBot="1" x14ac:dyDescent="0.35">
      <c r="B19" s="11">
        <v>17</v>
      </c>
      <c r="C19" s="12" t="s">
        <v>18</v>
      </c>
      <c r="D19" s="22"/>
      <c r="E19" s="13">
        <f t="shared" si="1"/>
        <v>2</v>
      </c>
      <c r="F19" s="21">
        <v>3</v>
      </c>
      <c r="G19" s="19" t="str">
        <f t="shared" si="2"/>
        <v/>
      </c>
      <c r="H19" s="14"/>
      <c r="I19" s="14"/>
      <c r="J19" s="14"/>
      <c r="K19" s="14"/>
      <c r="L19" s="15">
        <f t="shared" si="0"/>
        <v>0</v>
      </c>
      <c r="M19" s="16">
        <v>40</v>
      </c>
      <c r="N19"/>
      <c r="O19"/>
      <c r="P19" s="17">
        <v>40</v>
      </c>
    </row>
    <row r="20" spans="2:16" ht="17.399999999999999" customHeight="1" thickBot="1" x14ac:dyDescent="0.35">
      <c r="B20" s="11">
        <v>18</v>
      </c>
      <c r="C20" s="12" t="s">
        <v>19</v>
      </c>
      <c r="D20" s="22"/>
      <c r="E20" s="13">
        <f t="shared" si="1"/>
        <v>2</v>
      </c>
      <c r="F20" s="21">
        <v>3</v>
      </c>
      <c r="G20" s="19" t="str">
        <f t="shared" si="2"/>
        <v/>
      </c>
      <c r="H20" s="14"/>
      <c r="I20" s="14"/>
      <c r="J20" s="14"/>
      <c r="K20" s="14"/>
      <c r="L20" s="15">
        <f t="shared" si="0"/>
        <v>0</v>
      </c>
      <c r="M20" s="16">
        <v>40</v>
      </c>
      <c r="N20"/>
      <c r="O20"/>
      <c r="P20" s="17">
        <v>40</v>
      </c>
    </row>
    <row r="21" spans="2:16" ht="23.25" customHeight="1" x14ac:dyDescent="0.3">
      <c r="E21" s="1">
        <f>+SUM(E3:E20)</f>
        <v>36</v>
      </c>
      <c r="L21" s="18">
        <f>SUM(L3:L20)</f>
        <v>0</v>
      </c>
      <c r="M21" s="18">
        <f>SUM(M3:M20)</f>
        <v>5986</v>
      </c>
    </row>
    <row r="22" spans="2:16" x14ac:dyDescent="0.3">
      <c r="B22" s="20" t="s">
        <v>31</v>
      </c>
      <c r="C22" s="20"/>
    </row>
    <row r="23" spans="2:16" ht="4.5" customHeight="1" x14ac:dyDescent="0.3">
      <c r="B23" s="20"/>
      <c r="C23" s="20"/>
    </row>
    <row r="24" spans="2:16" x14ac:dyDescent="0.3">
      <c r="B24" s="20" t="s">
        <v>36</v>
      </c>
      <c r="C24" s="20"/>
    </row>
    <row r="25" spans="2:16" ht="11.25" customHeight="1" x14ac:dyDescent="0.3">
      <c r="B25" s="20"/>
      <c r="C25" s="20"/>
    </row>
    <row r="26" spans="2:16" x14ac:dyDescent="0.3">
      <c r="B26" s="20"/>
      <c r="C26" s="20" t="s">
        <v>27</v>
      </c>
    </row>
    <row r="27" spans="2:16" x14ac:dyDescent="0.3">
      <c r="B27" s="20"/>
      <c r="C27" s="20" t="s">
        <v>30</v>
      </c>
    </row>
    <row r="28" spans="2:16" x14ac:dyDescent="0.3">
      <c r="B28" s="20"/>
      <c r="C28" s="20" t="s">
        <v>29</v>
      </c>
    </row>
    <row r="29" spans="2:16" x14ac:dyDescent="0.3">
      <c r="B29" s="20"/>
      <c r="C29" s="20" t="s">
        <v>28</v>
      </c>
    </row>
    <row r="30" spans="2:16" ht="8.25" customHeight="1" x14ac:dyDescent="0.3"/>
    <row r="31" spans="2:16" x14ac:dyDescent="0.3">
      <c r="C31" s="20" t="s">
        <v>33</v>
      </c>
    </row>
  </sheetData>
  <sheetProtection algorithmName="SHA-512" hashValue="xFO3iwnUNpkNJiH4zifGY4R/qFL97apG4EOKbmec+he8Ld2aTsomqUjq/TAhGTv5fGa7VKG2KDCvS9ZMgTW00Q==" saltValue="OELNxg6Sqx93XY6WfTFSqQ==" spinCount="100000" sheet="1" objects="1" scenarios="1"/>
  <conditionalFormatting sqref="G3:G20">
    <cfRule type="expression" dxfId="1" priority="1">
      <formula>G3="Plazo superior a plazo máximo"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B1A67-9DD1-45C7-896D-3BA12E3ECEE2}">
  <sheetPr>
    <tabColor theme="5" tint="-0.249977111117893"/>
  </sheetPr>
  <dimension ref="B1:P26"/>
  <sheetViews>
    <sheetView zoomScale="85" zoomScaleNormal="85" workbookViewId="0">
      <selection activeCell="F6" sqref="F6"/>
    </sheetView>
  </sheetViews>
  <sheetFormatPr baseColWidth="10" defaultRowHeight="14.4" x14ac:dyDescent="0.3"/>
  <cols>
    <col min="1" max="1" width="9.5546875" style="2" customWidth="1"/>
    <col min="2" max="2" width="11.5546875" style="2"/>
    <col min="3" max="3" width="47.44140625" style="2" customWidth="1"/>
    <col min="4" max="4" width="18" style="2" customWidth="1"/>
    <col min="5" max="5" width="6.33203125" style="2" hidden="1" customWidth="1"/>
    <col min="6" max="6" width="19.77734375" style="2" customWidth="1"/>
    <col min="7" max="7" width="44.44140625" style="2" customWidth="1"/>
    <col min="8" max="8" width="11.109375" style="2" customWidth="1"/>
    <col min="9" max="9" width="17" style="2" customWidth="1"/>
    <col min="10" max="10" width="16.6640625" style="2" customWidth="1"/>
    <col min="11" max="11" width="11.88671875" style="2" customWidth="1"/>
    <col min="12" max="12" width="11.44140625" style="2" hidden="1" customWidth="1"/>
    <col min="13" max="13" width="9.88671875" style="2" hidden="1" customWidth="1"/>
    <col min="14" max="15" width="0" style="2" hidden="1" customWidth="1"/>
    <col min="16" max="16384" width="11.5546875" style="2"/>
  </cols>
  <sheetData>
    <row r="1" spans="2:16" ht="15" thickBot="1" x14ac:dyDescent="0.35"/>
    <row r="2" spans="2:16" ht="53.4" customHeight="1" thickBot="1" x14ac:dyDescent="0.35">
      <c r="B2" s="3" t="s">
        <v>0</v>
      </c>
      <c r="C2" s="4" t="s">
        <v>25</v>
      </c>
      <c r="D2" s="4" t="s">
        <v>32</v>
      </c>
      <c r="E2" s="5"/>
      <c r="F2" s="4" t="s">
        <v>38</v>
      </c>
      <c r="G2" s="4" t="s">
        <v>39</v>
      </c>
      <c r="H2" s="5"/>
      <c r="I2" s="6" t="s">
        <v>26</v>
      </c>
      <c r="J2" s="7" t="str">
        <f>IF(E16=13,N2,"")</f>
        <v/>
      </c>
      <c r="K2" s="8"/>
      <c r="M2" s="9" t="s">
        <v>1</v>
      </c>
      <c r="N2" s="10">
        <f>+L16/M16</f>
        <v>0</v>
      </c>
      <c r="O2"/>
      <c r="P2" s="3" t="s">
        <v>34</v>
      </c>
    </row>
    <row r="3" spans="2:16" ht="22.2" customHeight="1" thickBot="1" x14ac:dyDescent="0.35">
      <c r="B3" s="11">
        <v>1</v>
      </c>
      <c r="C3" s="12" t="s">
        <v>18</v>
      </c>
      <c r="D3" s="22"/>
      <c r="E3">
        <f>IF(D3&gt;0,1,2)</f>
        <v>2</v>
      </c>
      <c r="F3" s="21">
        <v>3</v>
      </c>
      <c r="G3" s="19" t="str">
        <f>+IF(D3="","",IF(D3&gt;F3,"Plazo superior a plazo máximo",IF(D3&lt;=F3,"Plazo inferior o igual a plazo máximo")))</f>
        <v/>
      </c>
      <c r="H3" s="14"/>
      <c r="I3" s="14"/>
      <c r="J3" s="14"/>
      <c r="K3" s="14"/>
      <c r="L3" s="15">
        <f t="shared" ref="L3:L15" si="0">+D3*M3</f>
        <v>0</v>
      </c>
      <c r="M3" s="16">
        <v>300</v>
      </c>
      <c r="N3"/>
      <c r="O3"/>
      <c r="P3" s="17">
        <v>300</v>
      </c>
    </row>
    <row r="4" spans="2:16" ht="22.2" customHeight="1" thickBot="1" x14ac:dyDescent="0.35">
      <c r="B4" s="11">
        <v>2</v>
      </c>
      <c r="C4" s="12" t="s">
        <v>19</v>
      </c>
      <c r="D4" s="22"/>
      <c r="E4">
        <f t="shared" ref="E4:E15" si="1">IF(D4&gt;0,1,2)</f>
        <v>2</v>
      </c>
      <c r="F4" s="21">
        <v>3</v>
      </c>
      <c r="G4" s="19" t="str">
        <f t="shared" ref="G4:G15" si="2">+IF(D4="","",IF(D4&gt;F4,"Plazo superior a plazo máximo",IF(D4&lt;=F4,"Plazo inferior o igual a plazo máximo")))</f>
        <v/>
      </c>
      <c r="H4" s="14"/>
      <c r="I4" s="14"/>
      <c r="J4" s="14"/>
      <c r="K4" s="14"/>
      <c r="L4" s="15">
        <f t="shared" si="0"/>
        <v>0</v>
      </c>
      <c r="M4" s="16">
        <v>300</v>
      </c>
      <c r="N4"/>
      <c r="O4"/>
      <c r="P4" s="17">
        <v>300</v>
      </c>
    </row>
    <row r="5" spans="2:16" ht="22.2" customHeight="1" thickBot="1" x14ac:dyDescent="0.35">
      <c r="B5" s="11">
        <v>3</v>
      </c>
      <c r="C5" s="12" t="s">
        <v>16</v>
      </c>
      <c r="D5" s="22"/>
      <c r="E5">
        <f t="shared" si="1"/>
        <v>2</v>
      </c>
      <c r="F5" s="21">
        <v>3</v>
      </c>
      <c r="G5" s="19" t="str">
        <f t="shared" si="2"/>
        <v/>
      </c>
      <c r="H5" s="14"/>
      <c r="I5" s="14"/>
      <c r="J5" s="14"/>
      <c r="K5" s="14"/>
      <c r="L5" s="15">
        <f t="shared" si="0"/>
        <v>0</v>
      </c>
      <c r="M5" s="16">
        <v>90</v>
      </c>
      <c r="N5"/>
      <c r="O5"/>
      <c r="P5" s="17">
        <v>90</v>
      </c>
    </row>
    <row r="6" spans="2:16" ht="22.2" customHeight="1" thickBot="1" x14ac:dyDescent="0.35">
      <c r="B6" s="11">
        <v>4</v>
      </c>
      <c r="C6" s="12" t="s">
        <v>17</v>
      </c>
      <c r="D6" s="22"/>
      <c r="E6">
        <f t="shared" si="1"/>
        <v>2</v>
      </c>
      <c r="F6" s="21">
        <v>3</v>
      </c>
      <c r="G6" s="19" t="str">
        <f t="shared" si="2"/>
        <v/>
      </c>
      <c r="H6" s="14"/>
      <c r="I6" s="14"/>
      <c r="J6" s="14"/>
      <c r="K6" s="14"/>
      <c r="L6" s="15">
        <f t="shared" si="0"/>
        <v>0</v>
      </c>
      <c r="M6" s="16">
        <v>90</v>
      </c>
      <c r="N6"/>
      <c r="O6"/>
      <c r="P6" s="17">
        <v>90</v>
      </c>
    </row>
    <row r="7" spans="2:16" ht="31.5" customHeight="1" thickBot="1" x14ac:dyDescent="0.35">
      <c r="B7" s="11">
        <v>5</v>
      </c>
      <c r="C7" s="12" t="s">
        <v>3</v>
      </c>
      <c r="D7" s="22"/>
      <c r="E7">
        <f t="shared" si="1"/>
        <v>2</v>
      </c>
      <c r="F7" s="21">
        <v>1</v>
      </c>
      <c r="G7" s="19" t="str">
        <f t="shared" si="2"/>
        <v/>
      </c>
      <c r="H7" s="14"/>
      <c r="I7" s="14"/>
      <c r="J7" s="14"/>
      <c r="K7" s="14"/>
      <c r="L7" s="15">
        <f t="shared" si="0"/>
        <v>0</v>
      </c>
      <c r="M7" s="16">
        <v>3000</v>
      </c>
      <c r="N7"/>
      <c r="O7"/>
      <c r="P7" s="17">
        <v>3000</v>
      </c>
    </row>
    <row r="8" spans="2:16" ht="31.95" customHeight="1" thickBot="1" x14ac:dyDescent="0.35">
      <c r="B8" s="11">
        <v>6</v>
      </c>
      <c r="C8" s="12" t="s">
        <v>4</v>
      </c>
      <c r="D8" s="22"/>
      <c r="E8">
        <f t="shared" si="1"/>
        <v>2</v>
      </c>
      <c r="F8" s="21">
        <v>2</v>
      </c>
      <c r="G8" s="19" t="str">
        <f t="shared" si="2"/>
        <v/>
      </c>
      <c r="H8" s="14"/>
      <c r="I8" s="14"/>
      <c r="J8" s="14"/>
      <c r="K8" s="14"/>
      <c r="L8" s="15">
        <f t="shared" si="0"/>
        <v>0</v>
      </c>
      <c r="M8" s="16">
        <v>3000</v>
      </c>
      <c r="N8"/>
      <c r="O8"/>
      <c r="P8" s="17">
        <v>3000</v>
      </c>
    </row>
    <row r="9" spans="2:16" ht="22.2" customHeight="1" thickBot="1" x14ac:dyDescent="0.35">
      <c r="B9" s="11">
        <v>7</v>
      </c>
      <c r="C9" s="12" t="s">
        <v>20</v>
      </c>
      <c r="D9" s="22"/>
      <c r="E9">
        <f t="shared" si="1"/>
        <v>2</v>
      </c>
      <c r="F9" s="21">
        <v>2</v>
      </c>
      <c r="G9" s="19" t="str">
        <f t="shared" si="2"/>
        <v/>
      </c>
      <c r="H9" s="14"/>
      <c r="I9" s="14"/>
      <c r="J9" s="14"/>
      <c r="K9" s="14"/>
      <c r="L9" s="15">
        <f t="shared" si="0"/>
        <v>0</v>
      </c>
      <c r="M9" s="16">
        <v>1500</v>
      </c>
      <c r="N9"/>
      <c r="O9"/>
      <c r="P9" s="17">
        <v>1500</v>
      </c>
    </row>
    <row r="10" spans="2:16" ht="22.2" customHeight="1" thickBot="1" x14ac:dyDescent="0.35">
      <c r="B10" s="11">
        <v>8</v>
      </c>
      <c r="C10" s="12" t="s">
        <v>21</v>
      </c>
      <c r="D10" s="22"/>
      <c r="E10">
        <f t="shared" si="1"/>
        <v>2</v>
      </c>
      <c r="F10" s="21">
        <v>1</v>
      </c>
      <c r="G10" s="19" t="str">
        <f t="shared" si="2"/>
        <v/>
      </c>
      <c r="H10" s="14"/>
      <c r="I10" s="14"/>
      <c r="J10" s="14"/>
      <c r="K10" s="14"/>
      <c r="L10" s="15">
        <f t="shared" si="0"/>
        <v>0</v>
      </c>
      <c r="M10" s="16">
        <v>3600</v>
      </c>
      <c r="N10"/>
      <c r="O10"/>
      <c r="P10" s="17">
        <v>3600</v>
      </c>
    </row>
    <row r="11" spans="2:16" ht="33.6" customHeight="1" thickBot="1" x14ac:dyDescent="0.35">
      <c r="B11" s="11">
        <v>9</v>
      </c>
      <c r="C11" s="12" t="s">
        <v>9</v>
      </c>
      <c r="D11" s="22"/>
      <c r="E11">
        <f t="shared" si="1"/>
        <v>2</v>
      </c>
      <c r="F11" s="21">
        <v>2</v>
      </c>
      <c r="G11" s="19" t="str">
        <f t="shared" si="2"/>
        <v/>
      </c>
      <c r="H11" s="14"/>
      <c r="I11" s="14"/>
      <c r="J11" s="14"/>
      <c r="K11" s="14"/>
      <c r="L11" s="15">
        <f t="shared" si="0"/>
        <v>0</v>
      </c>
      <c r="M11" s="16">
        <v>4764</v>
      </c>
      <c r="N11"/>
      <c r="O11"/>
      <c r="P11" s="17">
        <v>4764</v>
      </c>
    </row>
    <row r="12" spans="2:16" ht="34.950000000000003" customHeight="1" thickBot="1" x14ac:dyDescent="0.35">
      <c r="B12" s="11">
        <v>10</v>
      </c>
      <c r="C12" s="12" t="s">
        <v>22</v>
      </c>
      <c r="D12" s="22"/>
      <c r="E12">
        <f t="shared" si="1"/>
        <v>2</v>
      </c>
      <c r="F12" s="21">
        <v>20</v>
      </c>
      <c r="G12" s="19" t="str">
        <f t="shared" si="2"/>
        <v/>
      </c>
      <c r="H12" s="14"/>
      <c r="I12" s="14"/>
      <c r="J12" s="14"/>
      <c r="K12" s="14"/>
      <c r="L12" s="15">
        <f t="shared" si="0"/>
        <v>0</v>
      </c>
      <c r="M12" s="16">
        <v>150</v>
      </c>
      <c r="N12"/>
      <c r="O12"/>
      <c r="P12" s="17">
        <v>150</v>
      </c>
    </row>
    <row r="13" spans="2:16" ht="26.4" customHeight="1" thickBot="1" x14ac:dyDescent="0.35">
      <c r="B13" s="11">
        <v>11</v>
      </c>
      <c r="C13" s="12" t="s">
        <v>23</v>
      </c>
      <c r="D13" s="22"/>
      <c r="E13">
        <f t="shared" si="1"/>
        <v>2</v>
      </c>
      <c r="F13" s="21">
        <v>1</v>
      </c>
      <c r="G13" s="19" t="str">
        <f t="shared" si="2"/>
        <v/>
      </c>
      <c r="H13" s="14"/>
      <c r="I13" s="14"/>
      <c r="J13" s="14"/>
      <c r="K13" s="14"/>
      <c r="L13" s="15">
        <f t="shared" si="0"/>
        <v>0</v>
      </c>
      <c r="M13" s="16">
        <v>800</v>
      </c>
      <c r="N13"/>
      <c r="O13"/>
      <c r="P13" s="17">
        <v>800</v>
      </c>
    </row>
    <row r="14" spans="2:16" ht="32.25" customHeight="1" thickBot="1" x14ac:dyDescent="0.35">
      <c r="B14" s="11">
        <v>12</v>
      </c>
      <c r="C14" s="12" t="s">
        <v>24</v>
      </c>
      <c r="D14" s="22"/>
      <c r="E14">
        <f t="shared" si="1"/>
        <v>2</v>
      </c>
      <c r="F14" s="21">
        <v>1</v>
      </c>
      <c r="G14" s="19" t="str">
        <f t="shared" si="2"/>
        <v/>
      </c>
      <c r="H14" s="14"/>
      <c r="I14" s="14"/>
      <c r="J14" s="14"/>
      <c r="K14" s="14"/>
      <c r="L14" s="15">
        <f t="shared" si="0"/>
        <v>0</v>
      </c>
      <c r="M14" s="16">
        <v>3200</v>
      </c>
      <c r="N14"/>
      <c r="O14"/>
      <c r="P14" s="17">
        <v>3200</v>
      </c>
    </row>
    <row r="15" spans="2:16" ht="22.2" customHeight="1" thickBot="1" x14ac:dyDescent="0.35">
      <c r="B15" s="11">
        <v>13</v>
      </c>
      <c r="C15" s="12" t="s">
        <v>15</v>
      </c>
      <c r="D15" s="22"/>
      <c r="E15">
        <f t="shared" si="1"/>
        <v>2</v>
      </c>
      <c r="F15" s="21">
        <v>1</v>
      </c>
      <c r="G15" s="19" t="str">
        <f t="shared" si="2"/>
        <v/>
      </c>
      <c r="H15" s="14"/>
      <c r="I15" s="14"/>
      <c r="J15" s="14"/>
      <c r="K15" s="14"/>
      <c r="L15" s="15">
        <f t="shared" si="0"/>
        <v>0</v>
      </c>
      <c r="M15" s="16">
        <v>1700</v>
      </c>
      <c r="N15"/>
      <c r="O15"/>
      <c r="P15" s="17">
        <v>1700</v>
      </c>
    </row>
    <row r="16" spans="2:16" ht="23.25" customHeight="1" x14ac:dyDescent="0.3">
      <c r="E16" s="2">
        <f>SUM(E3:E15)</f>
        <v>26</v>
      </c>
      <c r="L16" s="18">
        <f>SUM(L3:L15)</f>
        <v>0</v>
      </c>
      <c r="M16" s="18">
        <f>SUM(M3:M15)</f>
        <v>22494</v>
      </c>
    </row>
    <row r="17" spans="2:3" x14ac:dyDescent="0.3">
      <c r="B17" s="20" t="s">
        <v>31</v>
      </c>
      <c r="C17" s="20"/>
    </row>
    <row r="18" spans="2:3" ht="3.75" customHeight="1" x14ac:dyDescent="0.3">
      <c r="B18" s="20"/>
      <c r="C18" s="20"/>
    </row>
    <row r="19" spans="2:3" x14ac:dyDescent="0.3">
      <c r="B19" s="20" t="s">
        <v>35</v>
      </c>
      <c r="C19" s="20"/>
    </row>
    <row r="20" spans="2:3" ht="7.5" customHeight="1" x14ac:dyDescent="0.3">
      <c r="B20" s="20"/>
      <c r="C20" s="20"/>
    </row>
    <row r="21" spans="2:3" x14ac:dyDescent="0.3">
      <c r="B21" s="20"/>
      <c r="C21" s="20" t="s">
        <v>27</v>
      </c>
    </row>
    <row r="22" spans="2:3" x14ac:dyDescent="0.3">
      <c r="B22" s="20"/>
      <c r="C22" s="20" t="s">
        <v>30</v>
      </c>
    </row>
    <row r="23" spans="2:3" x14ac:dyDescent="0.3">
      <c r="B23" s="20"/>
      <c r="C23" s="20" t="s">
        <v>29</v>
      </c>
    </row>
    <row r="24" spans="2:3" x14ac:dyDescent="0.3">
      <c r="B24" s="20"/>
      <c r="C24" s="20" t="s">
        <v>28</v>
      </c>
    </row>
    <row r="25" spans="2:3" ht="6" customHeight="1" x14ac:dyDescent="0.3"/>
    <row r="26" spans="2:3" x14ac:dyDescent="0.3">
      <c r="C26" s="20" t="s">
        <v>33</v>
      </c>
    </row>
  </sheetData>
  <sheetProtection algorithmName="SHA-512" hashValue="GdnOm+4Xk80vhznHyRsUUe76EIrVNXWDhHuKn2RTeHjlkMi9jLFYiZrFQ1Z4QZQJQE8NHt3r7jFk9DMwLklBOg==" saltValue="anocNlcyePPcqHWBLnitiQ==" spinCount="100000" sheet="1" objects="1" scenarios="1"/>
  <conditionalFormatting sqref="G3:G15">
    <cfRule type="expression" dxfId="0" priority="1">
      <formula>G3="Plazo superior a plazo máximo"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Plazos Val. Técn Lote 1</vt:lpstr>
      <vt:lpstr>Plazos Val. Técn 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2023-09-19T11:21:26Z</dcterms:created>
  <dcterms:modified xsi:type="dcterms:W3CDTF">2024-05-23T12:23:02Z</dcterms:modified>
</cp:coreProperties>
</file>