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01 ENERGÍA\Licitaciones\GASTO 2024\6000011699 TRAFOS 45\SC FINAL NO NOCHES\BORRADORES PRECIOS EIFFAGE\Revisión\"/>
    </mc:Choice>
  </mc:AlternateContent>
  <xr:revisionPtr revIDLastSave="0" documentId="13_ncr:1_{83D874FA-B608-4536-A048-C79BE8F6A944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I60" i="1" l="1"/>
  <c r="G60" i="1"/>
  <c r="I19" i="1"/>
  <c r="G19" i="1"/>
  <c r="I39" i="1" l="1"/>
  <c r="I41" i="1"/>
  <c r="I42" i="1"/>
  <c r="I43" i="1"/>
  <c r="I44" i="1"/>
  <c r="I46" i="1"/>
  <c r="I47" i="1"/>
  <c r="I48" i="1"/>
  <c r="I49" i="1"/>
  <c r="I50" i="1"/>
  <c r="I51" i="1"/>
  <c r="I52" i="1"/>
  <c r="I54" i="1"/>
  <c r="I55" i="1"/>
  <c r="I56" i="1"/>
  <c r="I58" i="1"/>
  <c r="I59" i="1"/>
  <c r="I61" i="1"/>
  <c r="I63" i="1"/>
  <c r="I64" i="1"/>
  <c r="I65" i="1"/>
  <c r="G21" i="1"/>
  <c r="G23" i="1"/>
  <c r="G25" i="1"/>
  <c r="G27" i="1"/>
  <c r="G28" i="1"/>
  <c r="G29" i="1"/>
  <c r="G30" i="1"/>
  <c r="G31" i="1"/>
  <c r="G32" i="1"/>
  <c r="G33" i="1"/>
  <c r="G34" i="1"/>
  <c r="G35" i="1"/>
  <c r="G36" i="1"/>
  <c r="G39" i="1"/>
  <c r="G41" i="1"/>
  <c r="G42" i="1"/>
  <c r="G43" i="1"/>
  <c r="G44" i="1"/>
  <c r="G46" i="1"/>
  <c r="G47" i="1"/>
  <c r="G48" i="1"/>
  <c r="G49" i="1"/>
  <c r="G50" i="1"/>
  <c r="G51" i="1"/>
  <c r="G52" i="1"/>
  <c r="G54" i="1"/>
  <c r="G55" i="1"/>
  <c r="G56" i="1"/>
  <c r="G58" i="1"/>
  <c r="G59" i="1"/>
  <c r="G61" i="1"/>
  <c r="G63" i="1"/>
  <c r="G64" i="1"/>
  <c r="G65" i="1"/>
  <c r="I17" i="1"/>
  <c r="I21" i="1"/>
  <c r="I23" i="1"/>
  <c r="I25" i="1"/>
  <c r="I27" i="1"/>
  <c r="I28" i="1"/>
  <c r="I29" i="1"/>
  <c r="I30" i="1"/>
  <c r="I31" i="1"/>
  <c r="I32" i="1"/>
  <c r="I33" i="1"/>
  <c r="I34" i="1"/>
  <c r="I35" i="1"/>
  <c r="I36" i="1"/>
  <c r="I15" i="1"/>
  <c r="I16" i="1"/>
  <c r="I14" i="1"/>
  <c r="G15" i="1" l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<sst xmlns="http://schemas.openxmlformats.org/spreadsheetml/2006/main" count="197" uniqueCount="146">
  <si>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</si>
  <si>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</si>
  <si>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</si>
  <si>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</si>
  <si>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</si>
  <si>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</si>
  <si>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</si>
  <si>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</si>
  <si>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</si>
  <si>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</si>
  <si>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</si>
  <si>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</si>
  <si>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</si>
  <si>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</si>
  <si>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</si>
  <si>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</si>
  <si>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</si>
  <si>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</si>
  <si>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</si>
  <si>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</si>
  <si>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</si>
  <si>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</si>
  <si>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</si>
  <si>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</si>
  <si>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</si>
  <si>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</si>
  <si>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</si>
  <si>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</si>
  <si>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</si>
  <si>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</si>
  <si>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</si>
  <si>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ud</t>
  </si>
  <si>
    <t>1.2</t>
  </si>
  <si>
    <t>Campos a rellenar por Metro</t>
  </si>
  <si>
    <t>Campos a rellenar por el ofertante</t>
  </si>
  <si>
    <t>Campos calculados</t>
  </si>
  <si>
    <t>h</t>
  </si>
  <si>
    <t>1.3</t>
  </si>
  <si>
    <t>1.4</t>
  </si>
  <si>
    <t>1.5</t>
  </si>
  <si>
    <t>P 0.1</t>
  </si>
  <si>
    <t>Trabajo planificado diurno de lunes a viernes (desplazamiento)</t>
  </si>
  <si>
    <t>P 0.2</t>
  </si>
  <si>
    <t>Trabajo URGENTE O NOCTURNO de lunes a viernes (desplazamiento y urgencia/nocturnidad)</t>
  </si>
  <si>
    <t>P 0.3</t>
  </si>
  <si>
    <t>Trabajo planificado en sábado o domingo (desplazamiento y fin de semana)</t>
  </si>
  <si>
    <t>P 0.4</t>
  </si>
  <si>
    <t>Trabajo URGENTE O NOCTURNO en sábado o domingo (desplazamiento, urgencia/nocturnidad y fin de semana)</t>
  </si>
  <si>
    <t>Operaciones trasiego de aceite</t>
  </si>
  <si>
    <t>P 6.0</t>
  </si>
  <si>
    <t>Vaciado y llenado de aceite</t>
  </si>
  <si>
    <t>P 6.1</t>
  </si>
  <si>
    <t>P 6.2</t>
  </si>
  <si>
    <t>P 6.3</t>
  </si>
  <si>
    <t>P 6.4</t>
  </si>
  <si>
    <t>Suministro y Sustitución componentes</t>
  </si>
  <si>
    <t>P 6.5</t>
  </si>
  <si>
    <t>P 6.6</t>
  </si>
  <si>
    <t>P 6.7</t>
  </si>
  <si>
    <t>P 6.8</t>
  </si>
  <si>
    <t>P 6.9</t>
  </si>
  <si>
    <t>P 6.10</t>
  </si>
  <si>
    <t>P 6.11</t>
  </si>
  <si>
    <t>Partidas complementarias</t>
  </si>
  <si>
    <t>P 6.12</t>
  </si>
  <si>
    <t>P 6.13</t>
  </si>
  <si>
    <t>Hora mano de obra de correctivo (técnico)</t>
  </si>
  <si>
    <t>P 6.14</t>
  </si>
  <si>
    <t>Hora mano de obra de correctivo (Oficial de primera)</t>
  </si>
  <si>
    <t xml:space="preserve">Suministro aceite </t>
  </si>
  <si>
    <t>P 6.15</t>
  </si>
  <si>
    <t xml:space="preserve">Precio unitario del litro de aceite para un suministro entre 1 - 499 litros </t>
  </si>
  <si>
    <t>P 6.16</t>
  </si>
  <si>
    <t>Precio unitario del litro de aceite para un suministro entre 500 - 999 litros</t>
  </si>
  <si>
    <t>P 6.17</t>
  </si>
  <si>
    <t>P 6.18</t>
  </si>
  <si>
    <t>Precio unitario del litro de aceite para un suministro mayor a 1.999 litros</t>
  </si>
  <si>
    <t>P 7.1</t>
  </si>
  <si>
    <t>P 7.2</t>
  </si>
  <si>
    <t>P 7.3</t>
  </si>
  <si>
    <t>Costes asociados a las condiciones de ejecución (aplicables a la jornada de trabajo de un equipo)</t>
  </si>
  <si>
    <t>P0</t>
  </si>
  <si>
    <t>1.0</t>
  </si>
  <si>
    <t>P1</t>
  </si>
  <si>
    <t xml:space="preserve">Análisis dieléctrico </t>
  </si>
  <si>
    <t>P2</t>
  </si>
  <si>
    <t>P3</t>
  </si>
  <si>
    <t>Ensayos transformador</t>
  </si>
  <si>
    <t>Mantenimiento Preventivo</t>
  </si>
  <si>
    <t>P4</t>
  </si>
  <si>
    <t>Mantenimiento experto reguladores en carga</t>
  </si>
  <si>
    <t>P5</t>
  </si>
  <si>
    <t>Otras operaciones de mantenimiento</t>
  </si>
  <si>
    <t>P5.10</t>
  </si>
  <si>
    <t>Medida de resistencia de tierra del transformador (para aquellos transformadores que no disponen de relé de cuba). (ud=ensayo)</t>
  </si>
  <si>
    <t>Análisis de contenido de Furfuraldehidos y Derivados Furánicos. (ud=análisis)</t>
  </si>
  <si>
    <t>Análisis contenido de Policlorobifenilos (PCB). (ud=análisis)</t>
  </si>
  <si>
    <t>Resistencia arrollamientos trafos alta intensidad. (ud=ensayo)</t>
  </si>
  <si>
    <t>1.6</t>
  </si>
  <si>
    <t>P6</t>
  </si>
  <si>
    <t>Mantenimiento Correctivo</t>
  </si>
  <si>
    <t>Precio para el vaciado y llenado de un volumen de aceite entre 1 - 499 litros. (ud=operación)</t>
  </si>
  <si>
    <t>Precio para el vaciado y llenado de un volumen de aceite entre 500 - 999 litros. (ud=operación)</t>
  </si>
  <si>
    <t>Precio para el vaciado y llenado de un volumen de aceite mayor a 1.999 litros. (ud=operación)</t>
  </si>
  <si>
    <t>Suministro y sustitución juntas AISLADOR PRIMARIO.- DT52NF1250 de la marca POINSA. (ud=operación)</t>
  </si>
  <si>
    <t>Suministro y sustitución borna de 15 kV - DT20NF3150. (ud=operación)</t>
  </si>
  <si>
    <t>Suministro y sustitución borna de 45 kV - DT52NF1250. (ud=operación)</t>
  </si>
  <si>
    <t>Suministro y sustitución de magnético de nivel COMEM LA14XSN. (ud=operación)</t>
  </si>
  <si>
    <t>Suministro y sustitución Termómetro WEK tipo 204. (ud=operación)</t>
  </si>
  <si>
    <t>litro</t>
  </si>
  <si>
    <t>1.7</t>
  </si>
  <si>
    <t>P7</t>
  </si>
  <si>
    <t>Tratamiento Anticorrosivo</t>
  </si>
  <si>
    <t>Filtrado aceite Subestación subterránea (2 transformadores de una misma SE). (ud=operación)</t>
  </si>
  <si>
    <t>MANTENIMIENTO TRANSFORMADORES 45 KV</t>
  </si>
  <si>
    <t>Ensayo de relación de transformación en Transformadores de Intensidad (cuba y neutro). (ud=ensayo)</t>
  </si>
  <si>
    <t>Resistencia dinámica en CTC en aquellos transformadores que cuenten con cambiadores de tomas en carga. (ud=ensayo)</t>
  </si>
  <si>
    <t>Análisis de Grado de Polimerización (IEC 450: 1974). (ud=análisis)</t>
  </si>
  <si>
    <t>Dirana (FDS). (ud=ensayo)</t>
  </si>
  <si>
    <t>Revisión de los relés de protección diferencial y de sobreintensidad de una celda de 45 kV de transformador. (ud=revisión)</t>
  </si>
  <si>
    <t>Rellenado de aceite dieléctrico transformador. (ud=operación)</t>
  </si>
  <si>
    <t>Suministro y sustitución juntas AISLADOR SECUNDARIO.- DT20NF3150 de la marca POINSA. (ud=operación)</t>
  </si>
  <si>
    <t>Diagnóstico de averías. (ud=operación)</t>
  </si>
  <si>
    <t>Análisis dieléctrico. (ud=análisis)</t>
  </si>
  <si>
    <t>Ensayos transformador. (ud=paquete de ensayos)</t>
  </si>
  <si>
    <t>Revisiones preventivo. (ud=revisión preventivo)</t>
  </si>
  <si>
    <t>Revisiones. (ud=revisión)</t>
  </si>
  <si>
    <t>Tratamiento Pasivado (1 transformador). (ud=operación)</t>
  </si>
  <si>
    <t>P5.1</t>
  </si>
  <si>
    <t>P5.2</t>
  </si>
  <si>
    <t>P5.3</t>
  </si>
  <si>
    <t>P5.4</t>
  </si>
  <si>
    <t>P5.5</t>
  </si>
  <si>
    <t>P5.6</t>
  </si>
  <si>
    <t>P5.7</t>
  </si>
  <si>
    <t>P5.8</t>
  </si>
  <si>
    <t>P5.9</t>
  </si>
  <si>
    <t>Revisión 1 relé de protección de sobreintensidad de celda de 15 kV o 45kV (cables). (ud=revisión)</t>
  </si>
  <si>
    <t>Precio para el vaciado y llenado de un volumen de aceite entre 1.000 - 1.999 litros. (ud=operación)</t>
  </si>
  <si>
    <t>Precio unitario del litro de aceite para un suministro entre 1.000 - 1.999 litros</t>
  </si>
  <si>
    <t>Filtrado aceite Subestación en superficie (1 transformador). (ud=operación)</t>
  </si>
  <si>
    <t>1.6.1</t>
  </si>
  <si>
    <t>1.6.2</t>
  </si>
  <si>
    <t>1.6.3</t>
  </si>
  <si>
    <t>1.6.4</t>
  </si>
  <si>
    <t>1.6.5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</si>
</sst>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2" fillId="2" borderId="0" xfId="0" applyFont="1" applyFill="1" applyAlignment="1">
      <alignment horizontal="left" vertical="center"/>
    </xf>
    <xf numFmtId="49" fontId="4" fillId="4" borderId="8" xfId="0" applyNumberFormat="1" applyFont="1" applyFill="1" applyBorder="1" applyAlignment="1">
      <alignment vertical="center"/>
    </xf>
    <xf numFmtId="3" fontId="3" fillId="0" borderId="3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/>
    </xf>
    <xf numFmtId="4" fontId="3" fillId="5" borderId="3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vertical="center"/>
    </xf>
    <xf numFmtId="10" fontId="3" fillId="0" borderId="4" xfId="0" quotePrefix="1" applyNumberFormat="1" applyFont="1" applyBorder="1" applyAlignment="1" applyProtection="1">
      <alignment vertical="center"/>
      <protection locked="0"/>
    </xf>
    <xf numFmtId="49" fontId="3" fillId="4" borderId="2" xfId="0" applyNumberFormat="1" applyFont="1" applyFill="1" applyBorder="1" applyAlignment="1">
      <alignment vertical="center"/>
    </xf>
    <xf numFmtId="4" fontId="3" fillId="5" borderId="2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vertical="center"/>
    </xf>
    <xf numFmtId="10" fontId="3" fillId="3" borderId="4" xfId="0" quotePrefix="1" applyNumberFormat="1" applyFont="1" applyFill="1" applyBorder="1" applyAlignment="1" applyProtection="1">
      <alignment vertical="center"/>
      <protection locked="0"/>
    </xf>
    <xf numFmtId="4" fontId="3" fillId="5" borderId="2" xfId="0" applyNumberFormat="1" applyFont="1" applyFill="1" applyBorder="1" applyAlignment="1">
      <alignment vertical="center"/>
    </xf>
    <xf numFmtId="49" fontId="4" fillId="4" borderId="5" xfId="0" applyNumberFormat="1" applyFont="1" applyFill="1" applyBorder="1" applyAlignment="1">
      <alignment vertical="center"/>
    </xf>
    <xf numFmtId="9" fontId="3" fillId="0" borderId="4" xfId="0" quotePrefix="1" applyNumberFormat="1" applyFont="1" applyBorder="1" applyAlignment="1" applyProtection="1">
      <alignment vertical="center"/>
      <protection locked="0"/>
    </xf>
    <xf numFmtId="4" fontId="4" fillId="4" borderId="5" xfId="0" applyNumberFormat="1" applyFont="1" applyFill="1" applyBorder="1" applyAlignment="1">
      <alignment vertical="center"/>
    </xf>
    <xf numFmtId="9" fontId="3" fillId="5" borderId="4" xfId="0" quotePrefix="1" applyNumberFormat="1" applyFont="1" applyFill="1" applyBorder="1" applyAlignment="1">
      <alignment vertical="center"/>
    </xf>
    <xf numFmtId="4" fontId="4" fillId="5" borderId="2" xfId="0" applyNumberFormat="1" applyFont="1" applyFill="1" applyBorder="1" applyAlignment="1">
      <alignment horizontal="center" vertical="center"/>
    </xf>
    <xf numFmtId="4" fontId="4" fillId="5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 applyProtection="1">
      <alignment vertical="center"/>
      <protection locked="0"/>
    </xf>
    <xf numFmtId="4" fontId="3" fillId="3" borderId="0" xfId="0" applyNumberFormat="1" applyFont="1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4" fontId="0" fillId="4" borderId="0" xfId="0" applyNumberFormat="1" applyFill="1" applyAlignment="1">
      <alignment vertical="center"/>
    </xf>
    <xf numFmtId="4" fontId="3" fillId="4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6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/>
    </xf>
    <xf numFmtId="49" fontId="4" fillId="4" borderId="6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49" fontId="2" fillId="4" borderId="6" xfId="0" applyNumberFormat="1" applyFont="1" applyFill="1" applyBorder="1" applyAlignment="1">
      <alignment horizontal="left" vertical="center"/>
    </xf>
    <xf numFmtId="49" fontId="2" fillId="4" borderId="7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horizontal="center" vertical="center"/>
    </xf>
    <xf numFmtId="4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9" fontId="0" fillId="6" borderId="0" xfId="0" applyNumberFormat="1" applyFill="1" applyAlignment="1" applyProtection="1">
      <alignment vertical="center"/>
    </xf>
    <xf numFmtId="49" fontId="0" fillId="6" borderId="0" xfId="0" applyNumberFormat="1" applyFill="1" applyAlignment="1" applyProtection="1">
      <alignment vertical="center" wrapText="1"/>
    </xf>
    <xf numFmtId="49" fontId="0" fillId="6" borderId="0" xfId="0" applyNumberFormat="1" applyFill="1" applyAlignment="1" applyProtection="1">
      <alignment horizontal="center" vertical="center"/>
    </xf>
    <xf numFmtId="1" fontId="0" fillId="6" borderId="0" xfId="0" applyNumberFormat="1" applyFill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3" fontId="0" fillId="6" borderId="0" xfId="0" applyNumberFormat="1" applyFill="1" applyAlignment="1" applyProtection="1">
      <alignment horizontal="center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65"/>
  <sheetViews>
    <sheetView showGridLines="0" tabSelected="1" zoomScaleNormal="100" workbookViewId="0">
      <pane ySplit="12" topLeftCell="A13" activePane="bottomLeft" state="frozen"/>
      <selection pane="bottomLeft" activeCell="C17" sqref="C17"/>
    </sheetView>
  </sheetViews>
  <sheetFormatPr baseColWidth="10" defaultColWidth="11.42578125" defaultRowHeight="15" x14ac:dyDescent="0.25"/>
  <cols>
    <col min="1" max="1" width="25.140625" style="2" customWidth="1"/>
    <col min="2" max="2" width="12.140625" style="2" bestFit="1" customWidth="1"/>
    <col min="3" max="3" width="89.140625" style="2" customWidth="1"/>
    <col min="4" max="4" width="16.7109375" style="9" customWidth="1"/>
    <col min="5" max="5" width="29.28515625" style="4" bestFit="1" customWidth="1"/>
    <col min="6" max="6" width="18" style="4" bestFit="1" customWidth="1"/>
    <col min="7" max="7" width="22.5703125" style="5" customWidth="1"/>
    <col min="8" max="8" width="19.7109375" style="2" bestFit="1" customWidth="1"/>
    <col min="9" max="9" width="18.7109375" style="4" customWidth="1"/>
    <col min="10" max="10" width="13.85546875" style="2" bestFit="1" customWidth="1"/>
    <col min="11" max="11" width="15.140625" style="2" bestFit="1" customWidth="1"/>
    <col min="12" max="16384" width="11.42578125" style="2"/>
  </cols>
  <sheetData>
    <row r="1" spans="1:9" ht="15.75" thickBot="1" x14ac:dyDescent="0.3">
      <c r="D1" s="3" t="s">
        <v>0</v>
      </c>
      <c r="H1" s="6" t="s">
        <v>1</v>
      </c>
    </row>
    <row r="2" spans="1:9" ht="15.75" thickBot="1" x14ac:dyDescent="0.3">
      <c r="A2" s="7" t="s">
        <v>2</v>
      </c>
      <c r="B2" s="8">
        <v>1</v>
      </c>
    </row>
    <row r="3" spans="1:9" ht="15" customHeight="1" thickBot="1" x14ac:dyDescent="0.3">
      <c r="A3" s="39" t="s">
        <v>3</v>
      </c>
      <c r="B3" s="40"/>
      <c r="C3" s="41"/>
      <c r="D3" s="10">
        <f>SUM(G:G)</f>
        <v>352855.63</v>
      </c>
      <c r="E3" s="39" t="s">
        <v>4</v>
      </c>
      <c r="F3" s="40"/>
      <c r="G3" s="41"/>
      <c r="H3" s="11">
        <f>SUM(I:I)</f>
        <v>0</v>
      </c>
    </row>
    <row r="4" spans="1:9" ht="15" customHeight="1" thickBot="1" x14ac:dyDescent="0.3">
      <c r="A4" s="12" t="s">
        <v>5</v>
      </c>
      <c r="B4" s="13">
        <v>0.06</v>
      </c>
      <c r="C4" s="14" t="s">
        <v>6</v>
      </c>
      <c r="D4" s="15">
        <f>ROUND($D$3*B4,2)</f>
        <v>21171.34</v>
      </c>
      <c r="E4" s="16" t="s">
        <v>7</v>
      </c>
      <c r="F4" s="17"/>
      <c r="G4" s="14" t="s">
        <v>6</v>
      </c>
      <c r="H4" s="18">
        <f>ROUND($H$3*F4,2)</f>
        <v>0</v>
      </c>
    </row>
    <row r="5" spans="1:9" ht="15.75" thickBot="1" x14ac:dyDescent="0.3">
      <c r="A5" s="12" t="s">
        <v>8</v>
      </c>
      <c r="B5" s="13">
        <v>0.09</v>
      </c>
      <c r="C5" s="14" t="s">
        <v>9</v>
      </c>
      <c r="D5" s="15">
        <f>ROUND($D$3*B5,2)</f>
        <v>31757.01</v>
      </c>
      <c r="E5" s="16" t="s">
        <v>10</v>
      </c>
      <c r="F5" s="17"/>
      <c r="G5" s="14" t="s">
        <v>9</v>
      </c>
      <c r="H5" s="18">
        <f>ROUND($H$3*F5,2)</f>
        <v>0</v>
      </c>
    </row>
    <row r="6" spans="1:9" ht="15.75" thickBot="1" x14ac:dyDescent="0.3">
      <c r="A6" s="42" t="s">
        <v>11</v>
      </c>
      <c r="B6" s="43"/>
      <c r="C6" s="44"/>
      <c r="D6" s="15">
        <f>SUM(D3,D4,D5)</f>
        <v>405783.98000000004</v>
      </c>
      <c r="E6" s="42" t="s">
        <v>12</v>
      </c>
      <c r="F6" s="43"/>
      <c r="G6" s="44"/>
      <c r="H6" s="18">
        <f>SUM(H3,H4,H5)</f>
        <v>0</v>
      </c>
    </row>
    <row r="7" spans="1:9" ht="15.75" thickBot="1" x14ac:dyDescent="0.3">
      <c r="A7" s="19" t="s">
        <v>13</v>
      </c>
      <c r="B7" s="20">
        <v>0.21</v>
      </c>
      <c r="C7" s="14" t="s">
        <v>14</v>
      </c>
      <c r="D7" s="15">
        <f>ROUND($D$6*B7,2)</f>
        <v>85214.64</v>
      </c>
      <c r="E7" s="21" t="s">
        <v>13</v>
      </c>
      <c r="F7" s="22">
        <f>B7</f>
        <v>0.21</v>
      </c>
      <c r="G7" s="14" t="s">
        <v>14</v>
      </c>
      <c r="H7" s="18">
        <f>ROUND($H$6*F7,2)</f>
        <v>0</v>
      </c>
    </row>
    <row r="8" spans="1:9" ht="15.75" thickBot="1" x14ac:dyDescent="0.3">
      <c r="A8" s="45" t="s">
        <v>15</v>
      </c>
      <c r="B8" s="46"/>
      <c r="C8" s="47"/>
      <c r="D8" s="23">
        <f>SUM(D6:D7)</f>
        <v>490998.62000000005</v>
      </c>
      <c r="E8" s="45" t="s">
        <v>16</v>
      </c>
      <c r="F8" s="46"/>
      <c r="G8" s="47"/>
      <c r="H8" s="24">
        <f>SUM(H6:H7)</f>
        <v>0</v>
      </c>
    </row>
    <row r="9" spans="1:9" ht="15.75" thickBot="1" x14ac:dyDescent="0.3"/>
    <row r="10" spans="1:9" ht="15.75" thickBot="1" x14ac:dyDescent="0.3">
      <c r="A10" s="25"/>
      <c r="F10" s="37" t="s">
        <v>17</v>
      </c>
      <c r="G10" s="38"/>
      <c r="H10" s="37" t="s">
        <v>18</v>
      </c>
      <c r="I10" s="38"/>
    </row>
    <row r="11" spans="1:9" x14ac:dyDescent="0.25">
      <c r="A11" s="26" t="s">
        <v>19</v>
      </c>
      <c r="B11" s="26" t="s">
        <v>20</v>
      </c>
      <c r="C11" s="26" t="s">
        <v>21</v>
      </c>
      <c r="D11" s="3" t="s">
        <v>22</v>
      </c>
      <c r="E11" s="27" t="s">
        <v>23</v>
      </c>
      <c r="F11" s="27" t="s">
        <v>24</v>
      </c>
      <c r="G11" s="26" t="s">
        <v>25</v>
      </c>
      <c r="H11" s="26" t="s">
        <v>26</v>
      </c>
      <c r="I11" s="26" t="s">
        <v>27</v>
      </c>
    </row>
    <row r="12" spans="1:9" s="30" customFormat="1" x14ac:dyDescent="0.25">
      <c r="A12" s="48" t="s">
        <v>28</v>
      </c>
      <c r="B12" s="48" t="s">
        <v>29</v>
      </c>
      <c r="C12" s="48" t="s">
        <v>114</v>
      </c>
      <c r="D12" s="49"/>
      <c r="E12" s="50"/>
      <c r="F12" s="28"/>
      <c r="G12" s="32"/>
      <c r="H12" s="28"/>
      <c r="I12" s="28"/>
    </row>
    <row r="13" spans="1:9" s="31" customFormat="1" x14ac:dyDescent="0.25">
      <c r="A13" s="48" t="s">
        <v>82</v>
      </c>
      <c r="B13" s="48" t="s">
        <v>81</v>
      </c>
      <c r="C13" s="48" t="s">
        <v>80</v>
      </c>
      <c r="D13" s="49"/>
      <c r="E13" s="50"/>
      <c r="F13" s="33"/>
      <c r="G13" s="34"/>
      <c r="H13" s="28"/>
      <c r="I13" s="28"/>
    </row>
    <row r="14" spans="1:9" s="30" customFormat="1" x14ac:dyDescent="0.25">
      <c r="A14" s="51"/>
      <c r="B14" s="52" t="s">
        <v>40</v>
      </c>
      <c r="C14" s="53" t="s">
        <v>41</v>
      </c>
      <c r="D14" s="54" t="s">
        <v>31</v>
      </c>
      <c r="E14" s="55">
        <v>32</v>
      </c>
      <c r="F14" s="33">
        <v>366.16</v>
      </c>
      <c r="G14" s="35">
        <f>ROUND(E14*F14,2)</f>
        <v>11717.12</v>
      </c>
      <c r="H14" s="29"/>
      <c r="I14" s="36">
        <f>ROUND(E14*H14,2)</f>
        <v>0</v>
      </c>
    </row>
    <row r="15" spans="1:9" s="30" customFormat="1" x14ac:dyDescent="0.25">
      <c r="A15" s="51"/>
      <c r="B15" s="52" t="s">
        <v>42</v>
      </c>
      <c r="C15" s="53" t="s">
        <v>43</v>
      </c>
      <c r="D15" s="54" t="s">
        <v>31</v>
      </c>
      <c r="E15" s="55">
        <v>1</v>
      </c>
      <c r="F15" s="33">
        <v>548.69000000000005</v>
      </c>
      <c r="G15" s="35">
        <f>ROUND(E15*F15,2)</f>
        <v>548.69000000000005</v>
      </c>
      <c r="H15" s="29"/>
      <c r="I15" s="36">
        <f>ROUND(E15*H15,2)</f>
        <v>0</v>
      </c>
    </row>
    <row r="16" spans="1:9" s="30" customFormat="1" x14ac:dyDescent="0.25">
      <c r="A16" s="51"/>
      <c r="B16" s="52" t="s">
        <v>44</v>
      </c>
      <c r="C16" s="53" t="s">
        <v>45</v>
      </c>
      <c r="D16" s="54" t="s">
        <v>31</v>
      </c>
      <c r="E16" s="55">
        <v>1</v>
      </c>
      <c r="F16" s="33">
        <v>1826.44</v>
      </c>
      <c r="G16" s="35">
        <f>ROUND(E16*F16,2)</f>
        <v>1826.44</v>
      </c>
      <c r="H16" s="29"/>
      <c r="I16" s="36">
        <f>ROUND(E16*H16,2)</f>
        <v>0</v>
      </c>
    </row>
    <row r="17" spans="1:9" s="30" customFormat="1" ht="30" x14ac:dyDescent="0.25">
      <c r="A17" s="51"/>
      <c r="B17" s="52" t="s">
        <v>46</v>
      </c>
      <c r="C17" s="53" t="s">
        <v>47</v>
      </c>
      <c r="D17" s="54" t="s">
        <v>31</v>
      </c>
      <c r="E17" s="55">
        <v>1</v>
      </c>
      <c r="F17" s="33">
        <v>2054.61</v>
      </c>
      <c r="G17" s="35">
        <f>ROUND(E17*F17,2)</f>
        <v>2054.61</v>
      </c>
      <c r="H17" s="29"/>
      <c r="I17" s="36">
        <f>ROUND(E17*H17,2)</f>
        <v>0</v>
      </c>
    </row>
    <row r="18" spans="1:9" s="30" customFormat="1" x14ac:dyDescent="0.25">
      <c r="A18" s="48" t="s">
        <v>30</v>
      </c>
      <c r="B18" s="48" t="s">
        <v>83</v>
      </c>
      <c r="C18" s="48" t="s">
        <v>84</v>
      </c>
      <c r="D18" s="56"/>
      <c r="E18" s="56"/>
      <c r="F18" s="33"/>
      <c r="G18" s="34"/>
      <c r="H18" s="28"/>
      <c r="I18" s="33"/>
    </row>
    <row r="19" spans="1:9" s="30" customFormat="1" x14ac:dyDescent="0.25">
      <c r="A19" s="51"/>
      <c r="B19" s="52" t="s">
        <v>83</v>
      </c>
      <c r="C19" s="53" t="s">
        <v>123</v>
      </c>
      <c r="D19" s="54" t="s">
        <v>31</v>
      </c>
      <c r="E19" s="55">
        <v>16</v>
      </c>
      <c r="F19" s="33">
        <v>548.69000000000005</v>
      </c>
      <c r="G19" s="35">
        <f>ROUND(E19*F19,2)</f>
        <v>8779.0400000000009</v>
      </c>
      <c r="H19" s="29"/>
      <c r="I19" s="36">
        <f>ROUND(E19*H19,2)</f>
        <v>0</v>
      </c>
    </row>
    <row r="20" spans="1:9" s="30" customFormat="1" x14ac:dyDescent="0.25">
      <c r="A20" s="48" t="s">
        <v>32</v>
      </c>
      <c r="B20" s="48" t="s">
        <v>85</v>
      </c>
      <c r="C20" s="48" t="s">
        <v>87</v>
      </c>
      <c r="D20" s="56"/>
      <c r="E20" s="56"/>
      <c r="F20" s="33"/>
      <c r="G20" s="34"/>
      <c r="H20" s="28"/>
      <c r="I20" s="33"/>
    </row>
    <row r="21" spans="1:9" s="30" customFormat="1" x14ac:dyDescent="0.25">
      <c r="A21" s="51"/>
      <c r="B21" s="52" t="s">
        <v>85</v>
      </c>
      <c r="C21" s="53" t="s">
        <v>124</v>
      </c>
      <c r="D21" s="54" t="s">
        <v>31</v>
      </c>
      <c r="E21" s="55">
        <v>16</v>
      </c>
      <c r="F21" s="33">
        <v>1598.27</v>
      </c>
      <c r="G21" s="35">
        <f>ROUND(E21*F21,2)</f>
        <v>25572.32</v>
      </c>
      <c r="H21" s="29"/>
      <c r="I21" s="36">
        <f>ROUND(E21*H21,2)</f>
        <v>0</v>
      </c>
    </row>
    <row r="22" spans="1:9" s="30" customFormat="1" x14ac:dyDescent="0.25">
      <c r="A22" s="48" t="s">
        <v>37</v>
      </c>
      <c r="B22" s="48" t="s">
        <v>86</v>
      </c>
      <c r="C22" s="48" t="s">
        <v>88</v>
      </c>
      <c r="D22" s="56"/>
      <c r="E22" s="56"/>
      <c r="F22" s="33"/>
      <c r="G22" s="34"/>
      <c r="H22" s="28"/>
      <c r="I22" s="33"/>
    </row>
    <row r="23" spans="1:9" s="30" customFormat="1" x14ac:dyDescent="0.25">
      <c r="A23" s="51"/>
      <c r="B23" s="52" t="s">
        <v>86</v>
      </c>
      <c r="C23" s="53" t="s">
        <v>125</v>
      </c>
      <c r="D23" s="54" t="s">
        <v>31</v>
      </c>
      <c r="E23" s="55">
        <v>16</v>
      </c>
      <c r="F23" s="33">
        <v>1233.2</v>
      </c>
      <c r="G23" s="35">
        <f>ROUND(E23*F23,2)</f>
        <v>19731.2</v>
      </c>
      <c r="H23" s="29"/>
      <c r="I23" s="36">
        <f>ROUND(E23*H23,2)</f>
        <v>0</v>
      </c>
    </row>
    <row r="24" spans="1:9" s="30" customFormat="1" x14ac:dyDescent="0.25">
      <c r="A24" s="48" t="s">
        <v>38</v>
      </c>
      <c r="B24" s="48" t="s">
        <v>89</v>
      </c>
      <c r="C24" s="48" t="s">
        <v>90</v>
      </c>
      <c r="D24" s="56"/>
      <c r="E24" s="56"/>
      <c r="F24" s="33"/>
      <c r="G24" s="34"/>
      <c r="H24" s="28"/>
      <c r="I24" s="33"/>
    </row>
    <row r="25" spans="1:9" x14ac:dyDescent="0.25">
      <c r="A25" s="56"/>
      <c r="B25" s="52" t="s">
        <v>89</v>
      </c>
      <c r="C25" s="53" t="s">
        <v>126</v>
      </c>
      <c r="D25" s="54" t="s">
        <v>31</v>
      </c>
      <c r="E25" s="55">
        <v>4</v>
      </c>
      <c r="F25" s="4">
        <v>5935.67</v>
      </c>
      <c r="G25" s="35">
        <f>ROUND(E25*F25,2)</f>
        <v>23742.68</v>
      </c>
      <c r="H25" s="29"/>
      <c r="I25" s="36">
        <f>ROUND(E25*H25,2)</f>
        <v>0</v>
      </c>
    </row>
    <row r="26" spans="1:9" s="30" customFormat="1" x14ac:dyDescent="0.25">
      <c r="A26" s="48" t="s">
        <v>39</v>
      </c>
      <c r="B26" s="48" t="s">
        <v>91</v>
      </c>
      <c r="C26" s="48" t="s">
        <v>92</v>
      </c>
      <c r="D26" s="56"/>
      <c r="E26" s="56"/>
      <c r="F26" s="33"/>
      <c r="G26" s="34"/>
      <c r="H26" s="28"/>
      <c r="I26" s="33"/>
    </row>
    <row r="27" spans="1:9" s="30" customFormat="1" ht="30" x14ac:dyDescent="0.25">
      <c r="A27" s="51"/>
      <c r="B27" s="52" t="s">
        <v>128</v>
      </c>
      <c r="C27" s="53" t="s">
        <v>115</v>
      </c>
      <c r="D27" s="54" t="s">
        <v>31</v>
      </c>
      <c r="E27" s="55">
        <v>4</v>
      </c>
      <c r="F27" s="33">
        <v>222.74</v>
      </c>
      <c r="G27" s="35">
        <f t="shared" ref="G27:G36" si="0">ROUND(E27*F27,2)</f>
        <v>890.96</v>
      </c>
      <c r="H27" s="29"/>
      <c r="I27" s="36">
        <f t="shared" ref="I27:I36" si="1">ROUND(E27*H27,2)</f>
        <v>0</v>
      </c>
    </row>
    <row r="28" spans="1:9" s="30" customFormat="1" ht="30" x14ac:dyDescent="0.25">
      <c r="A28" s="51"/>
      <c r="B28" s="52" t="s">
        <v>129</v>
      </c>
      <c r="C28" s="53" t="s">
        <v>94</v>
      </c>
      <c r="D28" s="54" t="s">
        <v>31</v>
      </c>
      <c r="E28" s="55">
        <v>8</v>
      </c>
      <c r="F28" s="33">
        <v>144.51</v>
      </c>
      <c r="G28" s="35">
        <f t="shared" si="0"/>
        <v>1156.08</v>
      </c>
      <c r="H28" s="29"/>
      <c r="I28" s="36">
        <f t="shared" si="1"/>
        <v>0</v>
      </c>
    </row>
    <row r="29" spans="1:9" s="30" customFormat="1" ht="30" x14ac:dyDescent="0.25">
      <c r="A29" s="51"/>
      <c r="B29" s="52" t="s">
        <v>130</v>
      </c>
      <c r="C29" s="53" t="s">
        <v>116</v>
      </c>
      <c r="D29" s="54" t="s">
        <v>31</v>
      </c>
      <c r="E29" s="55">
        <v>8</v>
      </c>
      <c r="F29" s="33">
        <v>247.73</v>
      </c>
      <c r="G29" s="35">
        <f t="shared" si="0"/>
        <v>1981.84</v>
      </c>
      <c r="H29" s="29"/>
      <c r="I29" s="36">
        <f t="shared" si="1"/>
        <v>0</v>
      </c>
    </row>
    <row r="30" spans="1:9" s="30" customFormat="1" x14ac:dyDescent="0.25">
      <c r="A30" s="51"/>
      <c r="B30" s="52" t="s">
        <v>131</v>
      </c>
      <c r="C30" s="53" t="s">
        <v>95</v>
      </c>
      <c r="D30" s="54" t="s">
        <v>31</v>
      </c>
      <c r="E30" s="55">
        <v>16</v>
      </c>
      <c r="F30" s="33">
        <v>294.45</v>
      </c>
      <c r="G30" s="35">
        <f t="shared" si="0"/>
        <v>4711.2</v>
      </c>
      <c r="H30" s="29"/>
      <c r="I30" s="36">
        <f t="shared" si="1"/>
        <v>0</v>
      </c>
    </row>
    <row r="31" spans="1:9" s="30" customFormat="1" x14ac:dyDescent="0.25">
      <c r="A31" s="51"/>
      <c r="B31" s="52" t="s">
        <v>132</v>
      </c>
      <c r="C31" s="53" t="s">
        <v>117</v>
      </c>
      <c r="D31" s="54" t="s">
        <v>31</v>
      </c>
      <c r="E31" s="55">
        <v>8</v>
      </c>
      <c r="F31" s="33">
        <v>199.92</v>
      </c>
      <c r="G31" s="35">
        <f t="shared" si="0"/>
        <v>1599.36</v>
      </c>
      <c r="H31" s="29"/>
      <c r="I31" s="36">
        <f t="shared" si="1"/>
        <v>0</v>
      </c>
    </row>
    <row r="32" spans="1:9" s="30" customFormat="1" x14ac:dyDescent="0.25">
      <c r="A32" s="51"/>
      <c r="B32" s="52" t="s">
        <v>133</v>
      </c>
      <c r="C32" s="53" t="s">
        <v>118</v>
      </c>
      <c r="D32" s="54" t="s">
        <v>31</v>
      </c>
      <c r="E32" s="55">
        <v>8</v>
      </c>
      <c r="F32" s="33">
        <v>1037.6300000000001</v>
      </c>
      <c r="G32" s="35">
        <f t="shared" si="0"/>
        <v>8301.0400000000009</v>
      </c>
      <c r="H32" s="29"/>
      <c r="I32" s="36">
        <f t="shared" si="1"/>
        <v>0</v>
      </c>
    </row>
    <row r="33" spans="1:9" s="30" customFormat="1" x14ac:dyDescent="0.25">
      <c r="A33" s="51"/>
      <c r="B33" s="52" t="s">
        <v>134</v>
      </c>
      <c r="C33" s="53" t="s">
        <v>96</v>
      </c>
      <c r="D33" s="54" t="s">
        <v>31</v>
      </c>
      <c r="E33" s="55">
        <v>8</v>
      </c>
      <c r="F33" s="33">
        <v>137.99</v>
      </c>
      <c r="G33" s="35">
        <f t="shared" si="0"/>
        <v>1103.92</v>
      </c>
      <c r="H33" s="29"/>
      <c r="I33" s="36">
        <f t="shared" si="1"/>
        <v>0</v>
      </c>
    </row>
    <row r="34" spans="1:9" s="30" customFormat="1" x14ac:dyDescent="0.25">
      <c r="A34" s="51"/>
      <c r="B34" s="52" t="s">
        <v>135</v>
      </c>
      <c r="C34" s="53" t="s">
        <v>97</v>
      </c>
      <c r="D34" s="54" t="s">
        <v>31</v>
      </c>
      <c r="E34" s="55">
        <v>8</v>
      </c>
      <c r="F34" s="33">
        <v>222.74</v>
      </c>
      <c r="G34" s="35">
        <f t="shared" si="0"/>
        <v>1781.92</v>
      </c>
      <c r="H34" s="29"/>
      <c r="I34" s="36">
        <f t="shared" si="1"/>
        <v>0</v>
      </c>
    </row>
    <row r="35" spans="1:9" s="30" customFormat="1" ht="30" x14ac:dyDescent="0.25">
      <c r="A35" s="51"/>
      <c r="B35" s="52" t="s">
        <v>136</v>
      </c>
      <c r="C35" s="53" t="s">
        <v>119</v>
      </c>
      <c r="D35" s="54" t="s">
        <v>31</v>
      </c>
      <c r="E35" s="55">
        <v>16</v>
      </c>
      <c r="F35" s="33">
        <v>391.15</v>
      </c>
      <c r="G35" s="35">
        <f t="shared" si="0"/>
        <v>6258.4</v>
      </c>
      <c r="H35" s="29"/>
      <c r="I35" s="36">
        <f t="shared" si="1"/>
        <v>0</v>
      </c>
    </row>
    <row r="36" spans="1:9" s="30" customFormat="1" x14ac:dyDescent="0.25">
      <c r="A36" s="51"/>
      <c r="B36" s="52" t="s">
        <v>93</v>
      </c>
      <c r="C36" s="53" t="s">
        <v>137</v>
      </c>
      <c r="D36" s="54" t="s">
        <v>31</v>
      </c>
      <c r="E36" s="55">
        <v>32</v>
      </c>
      <c r="F36" s="33">
        <v>210.79</v>
      </c>
      <c r="G36" s="35">
        <f t="shared" si="0"/>
        <v>6745.28</v>
      </c>
      <c r="H36" s="29"/>
      <c r="I36" s="36">
        <f t="shared" si="1"/>
        <v>0</v>
      </c>
    </row>
    <row r="37" spans="1:9" s="30" customFormat="1" x14ac:dyDescent="0.25">
      <c r="A37" s="48" t="s">
        <v>98</v>
      </c>
      <c r="B37" s="48" t="s">
        <v>99</v>
      </c>
      <c r="C37" s="48" t="s">
        <v>100</v>
      </c>
      <c r="D37" s="56"/>
      <c r="E37" s="56"/>
      <c r="F37" s="33"/>
      <c r="G37" s="34"/>
      <c r="H37" s="28"/>
      <c r="I37" s="33"/>
    </row>
    <row r="38" spans="1:9" s="30" customFormat="1" x14ac:dyDescent="0.25">
      <c r="A38" s="48" t="s">
        <v>141</v>
      </c>
      <c r="B38" s="48" t="s">
        <v>99</v>
      </c>
      <c r="C38" s="48" t="s">
        <v>48</v>
      </c>
      <c r="D38" s="56"/>
      <c r="E38" s="56"/>
      <c r="F38" s="33"/>
      <c r="G38" s="34"/>
      <c r="H38" s="28"/>
      <c r="I38" s="33"/>
    </row>
    <row r="39" spans="1:9" s="30" customFormat="1" x14ac:dyDescent="0.25">
      <c r="A39" s="51"/>
      <c r="B39" s="52" t="s">
        <v>49</v>
      </c>
      <c r="C39" s="53" t="s">
        <v>120</v>
      </c>
      <c r="D39" s="54" t="s">
        <v>31</v>
      </c>
      <c r="E39" s="55">
        <v>1</v>
      </c>
      <c r="F39" s="33">
        <v>1614.57</v>
      </c>
      <c r="G39" s="35">
        <f>ROUND(E39*F39,2)</f>
        <v>1614.57</v>
      </c>
      <c r="H39" s="29"/>
      <c r="I39" s="36">
        <f>ROUND(E39*H39,2)</f>
        <v>0</v>
      </c>
    </row>
    <row r="40" spans="1:9" s="30" customFormat="1" x14ac:dyDescent="0.25">
      <c r="A40" s="48" t="s">
        <v>142</v>
      </c>
      <c r="B40" s="48" t="s">
        <v>99</v>
      </c>
      <c r="C40" s="48" t="s">
        <v>50</v>
      </c>
      <c r="D40" s="56"/>
      <c r="E40" s="56"/>
      <c r="F40" s="33"/>
      <c r="G40" s="34"/>
      <c r="H40" s="28"/>
      <c r="I40" s="33"/>
    </row>
    <row r="41" spans="1:9" s="30" customFormat="1" x14ac:dyDescent="0.25">
      <c r="A41" s="51"/>
      <c r="B41" s="52" t="s">
        <v>51</v>
      </c>
      <c r="C41" s="53" t="s">
        <v>101</v>
      </c>
      <c r="D41" s="54" t="s">
        <v>31</v>
      </c>
      <c r="E41" s="55">
        <v>4</v>
      </c>
      <c r="F41" s="33">
        <v>201.01</v>
      </c>
      <c r="G41" s="35">
        <f>ROUND(E41*F41,2)</f>
        <v>804.04</v>
      </c>
      <c r="H41" s="29"/>
      <c r="I41" s="36">
        <f>ROUND(E41*H41,2)</f>
        <v>0</v>
      </c>
    </row>
    <row r="42" spans="1:9" s="30" customFormat="1" x14ac:dyDescent="0.25">
      <c r="A42" s="51"/>
      <c r="B42" s="52" t="s">
        <v>52</v>
      </c>
      <c r="C42" s="53" t="s">
        <v>102</v>
      </c>
      <c r="D42" s="54" t="s">
        <v>31</v>
      </c>
      <c r="E42" s="55">
        <v>4</v>
      </c>
      <c r="F42" s="33">
        <v>783.38</v>
      </c>
      <c r="G42" s="35">
        <f>ROUND(E42*F42,2)</f>
        <v>3133.52</v>
      </c>
      <c r="H42" s="29"/>
      <c r="I42" s="36">
        <f>ROUND(E42*H42,2)</f>
        <v>0</v>
      </c>
    </row>
    <row r="43" spans="1:9" s="30" customFormat="1" x14ac:dyDescent="0.25">
      <c r="A43" s="51"/>
      <c r="B43" s="52" t="s">
        <v>53</v>
      </c>
      <c r="C43" s="53" t="s">
        <v>138</v>
      </c>
      <c r="D43" s="54" t="s">
        <v>31</v>
      </c>
      <c r="E43" s="55">
        <v>4</v>
      </c>
      <c r="F43" s="33">
        <v>1063.83</v>
      </c>
      <c r="G43" s="35">
        <f>ROUND(E43*F43,2)</f>
        <v>4255.32</v>
      </c>
      <c r="H43" s="29"/>
      <c r="I43" s="36">
        <f>ROUND(E43*H43,2)</f>
        <v>0</v>
      </c>
    </row>
    <row r="44" spans="1:9" s="30" customFormat="1" x14ac:dyDescent="0.25">
      <c r="A44" s="51"/>
      <c r="B44" s="52" t="s">
        <v>54</v>
      </c>
      <c r="C44" s="53" t="s">
        <v>103</v>
      </c>
      <c r="D44" s="54" t="s">
        <v>31</v>
      </c>
      <c r="E44" s="55">
        <v>4</v>
      </c>
      <c r="F44" s="33">
        <v>1240.81</v>
      </c>
      <c r="G44" s="35">
        <f>ROUND(E44*F44,2)</f>
        <v>4963.24</v>
      </c>
      <c r="H44" s="29"/>
      <c r="I44" s="36">
        <f>ROUND(E44*H44,2)</f>
        <v>0</v>
      </c>
    </row>
    <row r="45" spans="1:9" s="30" customFormat="1" x14ac:dyDescent="0.25">
      <c r="A45" s="48" t="s">
        <v>143</v>
      </c>
      <c r="B45" s="48" t="s">
        <v>99</v>
      </c>
      <c r="C45" s="48" t="s">
        <v>55</v>
      </c>
      <c r="D45" s="56"/>
      <c r="E45" s="56"/>
      <c r="F45" s="33"/>
      <c r="G45" s="34"/>
      <c r="H45" s="28"/>
      <c r="I45" s="33"/>
    </row>
    <row r="46" spans="1:9" s="30" customFormat="1" ht="30" x14ac:dyDescent="0.25">
      <c r="A46" s="51"/>
      <c r="B46" s="52" t="s">
        <v>56</v>
      </c>
      <c r="C46" s="53" t="s">
        <v>104</v>
      </c>
      <c r="D46" s="54" t="s">
        <v>31</v>
      </c>
      <c r="E46" s="55">
        <v>8</v>
      </c>
      <c r="F46" s="33">
        <v>550.87</v>
      </c>
      <c r="G46" s="35">
        <f t="shared" ref="G46:G52" si="2">ROUND(E46*F46,2)</f>
        <v>4406.96</v>
      </c>
      <c r="H46" s="29"/>
      <c r="I46" s="36">
        <f t="shared" ref="I46:I52" si="3">ROUND(E46*H46,2)</f>
        <v>0</v>
      </c>
    </row>
    <row r="47" spans="1:9" s="30" customFormat="1" ht="30" x14ac:dyDescent="0.25">
      <c r="A47" s="51"/>
      <c r="B47" s="52" t="s">
        <v>57</v>
      </c>
      <c r="C47" s="53" t="s">
        <v>121</v>
      </c>
      <c r="D47" s="54" t="s">
        <v>31</v>
      </c>
      <c r="E47" s="55">
        <v>8</v>
      </c>
      <c r="F47" s="33">
        <v>535.66</v>
      </c>
      <c r="G47" s="35">
        <f t="shared" si="2"/>
        <v>4285.28</v>
      </c>
      <c r="H47" s="29"/>
      <c r="I47" s="36">
        <f t="shared" si="3"/>
        <v>0</v>
      </c>
    </row>
    <row r="48" spans="1:9" s="30" customFormat="1" x14ac:dyDescent="0.25">
      <c r="A48" s="51"/>
      <c r="B48" s="52" t="s">
        <v>58</v>
      </c>
      <c r="C48" s="53" t="s">
        <v>106</v>
      </c>
      <c r="D48" s="54" t="s">
        <v>31</v>
      </c>
      <c r="E48" s="55">
        <v>1</v>
      </c>
      <c r="F48" s="33">
        <v>1834.05</v>
      </c>
      <c r="G48" s="35">
        <f t="shared" si="2"/>
        <v>1834.05</v>
      </c>
      <c r="H48" s="29"/>
      <c r="I48" s="36">
        <f t="shared" si="3"/>
        <v>0</v>
      </c>
    </row>
    <row r="49" spans="1:9" s="30" customFormat="1" x14ac:dyDescent="0.25">
      <c r="A49" s="51"/>
      <c r="B49" s="52" t="s">
        <v>59</v>
      </c>
      <c r="C49" s="53" t="s">
        <v>105</v>
      </c>
      <c r="D49" s="54" t="s">
        <v>31</v>
      </c>
      <c r="E49" s="55">
        <v>1</v>
      </c>
      <c r="F49" s="33">
        <v>1580.89</v>
      </c>
      <c r="G49" s="35">
        <f t="shared" si="2"/>
        <v>1580.89</v>
      </c>
      <c r="H49" s="29"/>
      <c r="I49" s="36">
        <f t="shared" si="3"/>
        <v>0</v>
      </c>
    </row>
    <row r="50" spans="1:9" s="30" customFormat="1" x14ac:dyDescent="0.25">
      <c r="A50" s="51"/>
      <c r="B50" s="52" t="s">
        <v>60</v>
      </c>
      <c r="C50" s="53" t="s">
        <v>107</v>
      </c>
      <c r="D50" s="54" t="s">
        <v>31</v>
      </c>
      <c r="E50" s="55">
        <v>1</v>
      </c>
      <c r="F50" s="33">
        <v>1801.45</v>
      </c>
      <c r="G50" s="35">
        <f t="shared" si="2"/>
        <v>1801.45</v>
      </c>
      <c r="H50" s="29"/>
      <c r="I50" s="36">
        <f t="shared" si="3"/>
        <v>0</v>
      </c>
    </row>
    <row r="51" spans="1:9" s="30" customFormat="1" x14ac:dyDescent="0.25">
      <c r="A51" s="51"/>
      <c r="B51" s="52" t="s">
        <v>61</v>
      </c>
      <c r="C51" s="53" t="s">
        <v>108</v>
      </c>
      <c r="D51" s="54" t="s">
        <v>31</v>
      </c>
      <c r="E51" s="55">
        <v>1</v>
      </c>
      <c r="F51" s="33">
        <v>3397.55</v>
      </c>
      <c r="G51" s="35">
        <f t="shared" si="2"/>
        <v>3397.55</v>
      </c>
      <c r="H51" s="29"/>
      <c r="I51" s="36">
        <f t="shared" si="3"/>
        <v>0</v>
      </c>
    </row>
    <row r="52" spans="1:9" s="30" customFormat="1" ht="30" x14ac:dyDescent="0.25">
      <c r="A52" s="51"/>
      <c r="B52" s="52" t="s">
        <v>62</v>
      </c>
      <c r="C52" s="53" t="s">
        <v>104</v>
      </c>
      <c r="D52" s="54" t="s">
        <v>31</v>
      </c>
      <c r="E52" s="55">
        <v>1</v>
      </c>
      <c r="F52" s="33">
        <v>583.46</v>
      </c>
      <c r="G52" s="35">
        <f t="shared" si="2"/>
        <v>583.46</v>
      </c>
      <c r="H52" s="29"/>
      <c r="I52" s="36">
        <f t="shared" si="3"/>
        <v>0</v>
      </c>
    </row>
    <row r="53" spans="1:9" s="30" customFormat="1" x14ac:dyDescent="0.25">
      <c r="A53" s="48" t="s">
        <v>144</v>
      </c>
      <c r="B53" s="48" t="s">
        <v>99</v>
      </c>
      <c r="C53" s="48" t="s">
        <v>63</v>
      </c>
      <c r="D53" s="56"/>
      <c r="E53" s="56"/>
      <c r="F53" s="33"/>
      <c r="G53" s="34"/>
      <c r="H53" s="28"/>
      <c r="I53" s="33"/>
    </row>
    <row r="54" spans="1:9" s="30" customFormat="1" x14ac:dyDescent="0.25">
      <c r="A54" s="51"/>
      <c r="B54" s="52" t="s">
        <v>64</v>
      </c>
      <c r="C54" s="53" t="s">
        <v>122</v>
      </c>
      <c r="D54" s="54" t="s">
        <v>31</v>
      </c>
      <c r="E54" s="55">
        <v>15</v>
      </c>
      <c r="F54" s="33">
        <v>383.54</v>
      </c>
      <c r="G54" s="35">
        <f>ROUND(E54*F54,2)</f>
        <v>5753.1</v>
      </c>
      <c r="H54" s="29"/>
      <c r="I54" s="36">
        <f>ROUND(E54*H54,2)</f>
        <v>0</v>
      </c>
    </row>
    <row r="55" spans="1:9" s="30" customFormat="1" x14ac:dyDescent="0.25">
      <c r="A55" s="51"/>
      <c r="B55" s="52" t="s">
        <v>65</v>
      </c>
      <c r="C55" s="53" t="s">
        <v>66</v>
      </c>
      <c r="D55" s="54" t="s">
        <v>36</v>
      </c>
      <c r="E55" s="55">
        <v>60</v>
      </c>
      <c r="F55" s="33">
        <v>51.07</v>
      </c>
      <c r="G55" s="35">
        <f>ROUND(E55*F55,2)</f>
        <v>3064.2</v>
      </c>
      <c r="H55" s="29"/>
      <c r="I55" s="36">
        <f>ROUND(E55*H55,2)</f>
        <v>0</v>
      </c>
    </row>
    <row r="56" spans="1:9" s="30" customFormat="1" x14ac:dyDescent="0.25">
      <c r="A56" s="51"/>
      <c r="B56" s="52" t="s">
        <v>67</v>
      </c>
      <c r="C56" s="53" t="s">
        <v>68</v>
      </c>
      <c r="D56" s="54" t="s">
        <v>36</v>
      </c>
      <c r="E56" s="55">
        <v>60</v>
      </c>
      <c r="F56" s="33">
        <v>36.94</v>
      </c>
      <c r="G56" s="35">
        <f>ROUND(E56*F56,2)</f>
        <v>2216.4</v>
      </c>
      <c r="H56" s="29"/>
      <c r="I56" s="36">
        <f>ROUND(E56*H56,2)</f>
        <v>0</v>
      </c>
    </row>
    <row r="57" spans="1:9" s="30" customFormat="1" x14ac:dyDescent="0.25">
      <c r="A57" s="48" t="s">
        <v>145</v>
      </c>
      <c r="B57" s="48" t="s">
        <v>99</v>
      </c>
      <c r="C57" s="48" t="s">
        <v>69</v>
      </c>
      <c r="D57" s="56"/>
      <c r="E57" s="56"/>
      <c r="F57" s="33"/>
      <c r="G57" s="34"/>
      <c r="H57" s="28"/>
      <c r="I57" s="33"/>
    </row>
    <row r="58" spans="1:9" s="30" customFormat="1" x14ac:dyDescent="0.25">
      <c r="A58" s="51"/>
      <c r="B58" s="52" t="s">
        <v>70</v>
      </c>
      <c r="C58" s="53" t="s">
        <v>71</v>
      </c>
      <c r="D58" s="54" t="s">
        <v>109</v>
      </c>
      <c r="E58" s="57">
        <v>200</v>
      </c>
      <c r="F58" s="33">
        <v>3.19</v>
      </c>
      <c r="G58" s="35">
        <f>ROUND(E58*F58,2)</f>
        <v>638</v>
      </c>
      <c r="H58" s="29"/>
      <c r="I58" s="36">
        <f>ROUND(E58*H58,2)</f>
        <v>0</v>
      </c>
    </row>
    <row r="59" spans="1:9" s="30" customFormat="1" x14ac:dyDescent="0.25">
      <c r="A59" s="51"/>
      <c r="B59" s="52" t="s">
        <v>72</v>
      </c>
      <c r="C59" s="53" t="s">
        <v>73</v>
      </c>
      <c r="D59" s="54" t="s">
        <v>109</v>
      </c>
      <c r="E59" s="57">
        <v>700</v>
      </c>
      <c r="F59" s="33">
        <v>3.19</v>
      </c>
      <c r="G59" s="35">
        <f>ROUND(E59*F59,2)</f>
        <v>2233</v>
      </c>
      <c r="H59" s="29"/>
      <c r="I59" s="36">
        <f>ROUND(E59*H59,2)</f>
        <v>0</v>
      </c>
    </row>
    <row r="60" spans="1:9" s="30" customFormat="1" x14ac:dyDescent="0.25">
      <c r="A60" s="51"/>
      <c r="B60" s="52" t="s">
        <v>74</v>
      </c>
      <c r="C60" s="53" t="s">
        <v>139</v>
      </c>
      <c r="D60" s="54" t="s">
        <v>109</v>
      </c>
      <c r="E60" s="57">
        <v>1500</v>
      </c>
      <c r="F60" s="33">
        <v>3.19</v>
      </c>
      <c r="G60" s="35">
        <f>ROUND(E60*F60,2)</f>
        <v>4785</v>
      </c>
      <c r="H60" s="29"/>
      <c r="I60" s="36">
        <f>ROUND(E60*H60,2)</f>
        <v>0</v>
      </c>
    </row>
    <row r="61" spans="1:9" s="30" customFormat="1" x14ac:dyDescent="0.25">
      <c r="A61" s="51"/>
      <c r="B61" s="52" t="s">
        <v>75</v>
      </c>
      <c r="C61" s="53" t="s">
        <v>76</v>
      </c>
      <c r="D61" s="54" t="s">
        <v>109</v>
      </c>
      <c r="E61" s="57">
        <v>3000</v>
      </c>
      <c r="F61" s="33">
        <v>3.19</v>
      </c>
      <c r="G61" s="35">
        <f>ROUND(E61*F61,2)</f>
        <v>9570</v>
      </c>
      <c r="H61" s="29"/>
      <c r="I61" s="36">
        <f>ROUND(E61*H61,2)</f>
        <v>0</v>
      </c>
    </row>
    <row r="62" spans="1:9" s="30" customFormat="1" x14ac:dyDescent="0.25">
      <c r="A62" s="48" t="s">
        <v>110</v>
      </c>
      <c r="B62" s="48" t="s">
        <v>111</v>
      </c>
      <c r="C62" s="48" t="s">
        <v>112</v>
      </c>
      <c r="D62" s="56"/>
      <c r="E62" s="56"/>
      <c r="F62" s="33"/>
      <c r="G62" s="34"/>
      <c r="H62" s="28"/>
      <c r="I62" s="33"/>
    </row>
    <row r="63" spans="1:9" s="30" customFormat="1" x14ac:dyDescent="0.25">
      <c r="A63" s="51"/>
      <c r="B63" s="52" t="s">
        <v>77</v>
      </c>
      <c r="C63" s="53" t="s">
        <v>113</v>
      </c>
      <c r="D63" s="54" t="s">
        <v>31</v>
      </c>
      <c r="E63" s="55">
        <v>1</v>
      </c>
      <c r="F63" s="33">
        <v>118694.89</v>
      </c>
      <c r="G63" s="35">
        <f>ROUND(E63*F63,2)</f>
        <v>118694.89</v>
      </c>
      <c r="H63" s="29"/>
      <c r="I63" s="36">
        <f>ROUND(E63*H63,2)</f>
        <v>0</v>
      </c>
    </row>
    <row r="64" spans="1:9" s="30" customFormat="1" x14ac:dyDescent="0.25">
      <c r="A64" s="51"/>
      <c r="B64" s="52" t="s">
        <v>78</v>
      </c>
      <c r="C64" s="53" t="s">
        <v>140</v>
      </c>
      <c r="D64" s="54" t="s">
        <v>31</v>
      </c>
      <c r="E64" s="55">
        <v>1</v>
      </c>
      <c r="F64" s="33">
        <v>34694.81</v>
      </c>
      <c r="G64" s="35">
        <f>ROUND(E64*F64,2)</f>
        <v>34694.81</v>
      </c>
      <c r="H64" s="29"/>
      <c r="I64" s="36">
        <f>ROUND(E64*H64,2)</f>
        <v>0</v>
      </c>
    </row>
    <row r="65" spans="1:9" s="30" customFormat="1" x14ac:dyDescent="0.25">
      <c r="A65" s="51"/>
      <c r="B65" s="52" t="s">
        <v>79</v>
      </c>
      <c r="C65" s="53" t="s">
        <v>127</v>
      </c>
      <c r="D65" s="54" t="s">
        <v>31</v>
      </c>
      <c r="E65" s="55">
        <v>2</v>
      </c>
      <c r="F65" s="33">
        <v>5021.8999999999996</v>
      </c>
      <c r="G65" s="35">
        <f>ROUND(E65*F65,2)</f>
        <v>10043.799999999999</v>
      </c>
      <c r="H65" s="29"/>
      <c r="I65" s="36">
        <f>ROUND(E65*H65,2)</f>
        <v>0</v>
      </c>
    </row>
  </sheetData>
  <sheetProtection algorithmName="SHA-512" hashValue="OVtnENLxjOtb557BC6QHwWVgOnbC/fMYpOBAhnTyBzoIVDmx9M/k3Y9wrdw/jlb27ix3wpmzyNwcFYFSsodIgA==" saltValue="qQhalsAVZnMfVyxJUW1Xz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 A19 A14:A16" numberStoredAsText="1"/>
    <ignoredError sqref="G14:G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33</v>
      </c>
    </row>
    <row r="2" spans="2:2" ht="15.75" thickBot="1" x14ac:dyDescent="0.3">
      <c r="B2" s="1" t="s">
        <v>34</v>
      </c>
    </row>
    <row r="3" spans="2:2" ht="15.75" thickBot="1" x14ac:dyDescent="0.3">
      <c r="B3" s="1" t="s">
        <v>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4fd46784-a323-4a13-9ce7-d880620db66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Fernández Agraz, Borja</cp:lastModifiedBy>
  <cp:revision/>
  <dcterms:created xsi:type="dcterms:W3CDTF">2023-06-09T08:33:37Z</dcterms:created>
  <dcterms:modified xsi:type="dcterms:W3CDTF">2024-06-21T09:03:36Z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