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166925"/>
  <xr:revisionPtr revIDLastSave="0" documentId="13_ncr:1_{37D46C64-685B-4FF3-A8DE-0A17DA398BFC}" xr6:coauthVersionLast="47" xr6:coauthVersionMax="47" xr10:uidLastSave="{00000000-0000-0000-0000-000000000000}"/>
  <bookViews>
    <workbookView xWindow="-108" yWindow="-108" windowWidth="23256" windowHeight="12576" xr2:uid="{C44CD173-0DEA-4FE8-83C6-94899DFCEAA5}"/>
  </bookViews>
  <sheets>
    <sheet name="CERTO" sheetId="4" r:id="rId1"/>
  </sheet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1" i="4" l="1"/>
  <c r="I41" i="4"/>
  <c r="G38" i="4"/>
  <c r="I38" i="4"/>
  <c r="G39" i="4"/>
  <c r="I39" i="4"/>
  <c r="G34" i="4"/>
  <c r="I34" i="4"/>
  <c r="G35" i="4"/>
  <c r="I35" i="4"/>
  <c r="G36" i="4"/>
  <c r="I36" i="4"/>
  <c r="G31" i="4"/>
  <c r="I31" i="4"/>
  <c r="G16" i="4"/>
  <c r="I16" i="4"/>
  <c r="G17" i="4"/>
  <c r="I17" i="4"/>
  <c r="G18" i="4"/>
  <c r="I18" i="4"/>
  <c r="G19" i="4"/>
  <c r="I19" i="4"/>
  <c r="G20" i="4"/>
  <c r="I20" i="4"/>
  <c r="G21" i="4"/>
  <c r="I21" i="4"/>
  <c r="G22" i="4"/>
  <c r="I22" i="4"/>
  <c r="G23" i="4"/>
  <c r="I23" i="4"/>
  <c r="G24" i="4"/>
  <c r="I24" i="4"/>
  <c r="G25" i="4"/>
  <c r="I25" i="4"/>
  <c r="G26" i="4"/>
  <c r="I26" i="4"/>
  <c r="G27" i="4"/>
  <c r="I27" i="4"/>
  <c r="G28" i="4"/>
  <c r="I28" i="4"/>
  <c r="G29" i="4"/>
  <c r="I29" i="4"/>
  <c r="I15" i="4" l="1"/>
  <c r="H3" i="4" s="1"/>
  <c r="H5" i="4" s="1"/>
  <c r="G15" i="4"/>
  <c r="D3" i="4" s="1"/>
  <c r="F7" i="4"/>
  <c r="D4" i="4" l="1"/>
  <c r="D5" i="4"/>
  <c r="H4" i="4"/>
  <c r="H6" i="4" s="1"/>
  <c r="D6" i="4" l="1"/>
  <c r="D7" i="4" s="1"/>
  <c r="D8" i="4" s="1"/>
  <c r="H7" i="4"/>
  <c r="H8" i="4" s="1"/>
</calcChain>
</file>

<file path=xl/sharedStrings.xml><?xml version="1.0" encoding="utf-8"?>
<sst xmlns="http://schemas.openxmlformats.org/spreadsheetml/2006/main" count="115" uniqueCount="90">
  <si>
    <t>Resumen</t>
  </si>
  <si>
    <t>Cableado de Fibra Óptica</t>
  </si>
  <si>
    <t>1.1</t>
  </si>
  <si>
    <t>Elementos de cableado estructurado de fibra óptica para  armarios</t>
  </si>
  <si>
    <t>CBFIBENC1U</t>
  </si>
  <si>
    <t>CBFIBCAS6OM4LC</t>
  </si>
  <si>
    <t>CBFIBCAS6OS2LC</t>
  </si>
  <si>
    <t>CBFIBTRKPOOM420m</t>
  </si>
  <si>
    <t>CBFIBJUMOM4LC-3M</t>
  </si>
  <si>
    <t>CBFIBJUMOS2LC-3M</t>
  </si>
  <si>
    <t>CBFIBJUMOM4LC-10M</t>
  </si>
  <si>
    <t>CBFIBJUMOS2LC-10M</t>
  </si>
  <si>
    <t>CBFIBTRKMPOOS230m</t>
  </si>
  <si>
    <t>CBFIBTRKMPOOS270m</t>
  </si>
  <si>
    <t>CBFIBTRKMPOOS245m</t>
  </si>
  <si>
    <t>CBFIBTRKMPOOS290m</t>
  </si>
  <si>
    <t>CBLATUTP6A3M-28</t>
  </si>
  <si>
    <t>CBLATUTP6A5M-28</t>
  </si>
  <si>
    <t>CBLATUTP6A15M-28</t>
  </si>
  <si>
    <t>1.2</t>
  </si>
  <si>
    <t>Instalación de cableado estructurado de fibra óptica</t>
  </si>
  <si>
    <t>INSTCBFIB</t>
  </si>
  <si>
    <t>Electrónica Red LAN</t>
  </si>
  <si>
    <t>Suministro e instalación de conmutadores leaf con puertos de fibra</t>
  </si>
  <si>
    <t>SWNEX9318YC-FX3</t>
  </si>
  <si>
    <t>OPQSF100GSRBD</t>
  </si>
  <si>
    <t>OPQSF100GDR</t>
  </si>
  <si>
    <t>OPSFP10GSR</t>
  </si>
  <si>
    <t>OPSFP25GSR</t>
  </si>
  <si>
    <t>Labores de ingeniería de electrónica de red</t>
  </si>
  <si>
    <t>INGRED</t>
  </si>
  <si>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</si>
  <si>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</si>
  <si>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</si>
  <si>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</si>
  <si>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</si>
  <si>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</si>
  <si>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</si>
  <si>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</si>
  <si>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</si>
  <si>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</si>
  <si>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</si>
  <si>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</si>
  <si>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</si>
  <si>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</si>
  <si>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</si>
  <si>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</si>
  <si>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</si>
  <si>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</si>
  <si>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</si>
  <si>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</si>
  <si>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</si>
  <si>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</si>
  <si>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</si>
  <si>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</si>
  <si>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</si>
  <si>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</si>
  <si>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</si>
  <si>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</si>
  <si>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INV</t>
  </si>
  <si>
    <t>INVERSION</t>
  </si>
  <si>
    <t>ud</t>
  </si>
  <si>
    <t>1.1.1</t>
  </si>
  <si>
    <t>Bastidor fibra óptica 1U para instalación de casetes. Suministro e instalación de bastidor de 1U modular para instalación de 12 casetes con las características indicadas en el PPT. Incluye tapa frontal de protección, zona de etiquetado, rieles para extracción y accesorios en parte trasera para sujeción y guiado de cables trunk.
Totalmente instalado y etiquetado, incluye cualquier accesorio y pequeño material para su instalación.</t>
  </si>
  <si>
    <t>Casete 6 puertos dúplex LC OM4. Suministro e instalación casete OM4 de ultra bajas pérdidas con conector MPO de 12 fibras en parte trasera y 6 puertos dúplex LC en parte delantera con las características indicadas en el PPT.
Totalmente instalado, incluye cualquier accesorio y pequeño material para su instalación.</t>
  </si>
  <si>
    <t>Casete 6 puertos dúplex LC APC OS2. Suministro e instalación casete OS2 con conector MPO de 12 fibras en parte trasera y 6 puertos dúplex LC APC en parte delantera con las características indicadas en el PPT.
Totalmente instalado, incluye cualquier accesorio y pequeño material para su instalación.</t>
  </si>
  <si>
    <t>Cable trunk 12 fibras OM4 MPO 20m. Suministro e instalación de cable trunk OM4 de 20 m con conectores MPO de 12 fibras de ultra bajas pérdidas en ambos extremos con las características indicadas en el PPT.
Totalmente instalado y etiquetado, incluye cualquier accesorio y pequeño material para su instalación.</t>
  </si>
  <si>
    <t>Latiguillo OM4 LC-LC bifibra uniboot 3m. Suministro e instalación de latiguillo OM4 de 3 m de ultra bajas pérdidas uniboot LC-LC con las características indicadas en el PPT.
Totalmente instalado y etiquetado, incluye cualquier accesorio y pequeño material para su instalación.</t>
  </si>
  <si>
    <t>Latiguillo OS2 LC APC-LC PC bifibra uniboot 3m. Suministro e instalación de latiguillo OS2 de 3 m uniboot LC/APC-LC/PC con las características indicadas en el PPT.
Totalmente instalado y etiquetado, incluye cualquier accesorio y pequeño material para su instalación.</t>
  </si>
  <si>
    <t>Latiguillo OM4 LC-LC bifibra uniboot 10m. Suministro e instalación de latiguillo OM4 de 10 m de ultra bajas pérdidas uniboot LC-LC con las características indicadas en el PPT.
Totalmente instalado y etiquetado, incluye cualquier accesorio y pequeño material para su instalación.</t>
  </si>
  <si>
    <t>Latiguillo OS2 LC APC-LC PC bifibra uniboot 10m. Suministro e instalación de latiguillo OS2 de 10 m uniboot LC/APC-LC/PC con las características indicadas en el PPT.
Totalmente instalado y etiquetado, incluye cualquier accesorio y pequeño material para su instalación.</t>
  </si>
  <si>
    <t>Cable 12 fibras OS2 MPO interconexión casetes 30m. Suministro e instalación de cable trunk OS2 de 30 m con conectores MPO de 12 fibras en ambos extremos con las características indicadas en el PPT.
Totalmente instalado y etiquetado, incluye cualquier accesorio y pequeño material para su instalación.</t>
  </si>
  <si>
    <t>Cable 12 fibras OS2 MPO interconexión casetes 70m. Suministro e instalación de cable trunk OS2 de 70 m con conectores MPO de 12 fibras en ambos extremos con las características indicadas en el PPT.
Totalmente instalado y etiquetado, incluye cualquier accesorio y pequeño material para su instalación.</t>
  </si>
  <si>
    <t>Cable 12 fibras OS2 MPO interconexión casetes 45m. Suministro e instalación de cable trunk OS2 de 45 m con conectores MPO de 12 fibras en ambos extremos con las características indicadas en el PPT.
Totalmente instalado y etiquetado, incluye cualquier accesorio y pequeño material para su instalación.</t>
  </si>
  <si>
    <t>Cable 12 fibras OS2 MPO interconexión casetes 90m. Suministro e instalación de cable trunk OS2 de 90 m con conectores MPO de 12 fibras en ambos extremos con las características indicadas en el PPT.
Totalmente instalado y etiquetado, incluye cualquier accesorio y pequeño material para su instalación.</t>
  </si>
  <si>
    <t>Latiguillo parcheo UTP Cat 6A AWG28 3m. Suministro e instalación de cable de parcheo UTP Cat 6A AWG28  de 3 m según las características indicadas en el PPT.</t>
  </si>
  <si>
    <t>Latiguillo parcheo UTP Cat 6A AWG28 5m. Suministro e instalación de cable de parcheo UTP Cat 6A AWG28  de 5 m según las características indicadas en el PPT.</t>
  </si>
  <si>
    <t>Latiguillo parcheo UTP Cat 6A AWG28 15m. Suministro e instalación de cable de parcheo UTP Cat 6A AWG28  de 15 m según las características indicadas en el PPT.</t>
  </si>
  <si>
    <t>1.1.2</t>
  </si>
  <si>
    <t>Suministro e instalación casete MPO de 12 fibras en parte trasera y 6 puertos dúplex LC en parte delantera con las características indicadas en el PPT.
Totalmente instalado, incluye cualquier accesorio y pequeño material para su instalación.. Instalación de cableado estructurado de fibra óptica. Instalación, etiquetado, certificación y documentación de sistema de cableado estructurado de fibra óptica  según lo indicado en el PPT.</t>
  </si>
  <si>
    <t>1.2.1</t>
  </si>
  <si>
    <t>Transceptor óptico QSFP 100Gbps multimodo BiDi LC. Suministro e instalación de transceptor óptico multimodo de 100Gbps sobre 2 fibras con conector LC.  Totalmente instalado y funcionando.  (QSFP-40/100-SRBD)</t>
  </si>
  <si>
    <t>Transceptor óptico QSFP 100Gbps monomodo 500 m. Suministro e instalación de transceptor óptico monomodo de 100Gbps hasta 500 m sobre 2 fibras con conector LC.  Totalmente instalado y funcionando.  (QSFP-100G-DR-S)</t>
  </si>
  <si>
    <t>Conmutador Leaf 48 puertos SFP 1/10/25Gbps, 6x QSFP 40/100G, 2 fuentes alimentación. Suministro, instalación, configuración, pruebas, integración, puesta en servicio y alta en sistemas de gestión. Modelo Cisco Nexus N9K-C93180YC-FX3 o similar 100% compatible compuesto de:
1x N9K-C93180YC-FX3 Nexus 9300 48p 1/10/25G, 6p 40/100G, MACsec, SyncE
1x CON-PSUP-N9KC93X3 PRTNR SUP 24X7X4 Nexus 9300 48p 1/10/25G, 6p 40/100G, MAC
1x MODE-ACI-LEAF  Dummy PID for mode selection
1x NXK-AF-PI  Dummy PID for Airflow Selection Port-side Intake
1x ACI-N9KDK9-15.2 Nexus 9500 or 9300 ACI Base Software NX-OS Rel 15.2
1x NXK-MEM-16GB  Additional memory of 16GB for Nexus Switches
1x NXK-ACC-KIT-1RU Nexus 3K/9K Fixed Accessory Kit, 1RU front and rear removal
2x NXA-PAC-650W-PI Nexus NEBs AC 650W PSU -  Port Side Intake
2x CAB-C13-C14-2M Power Cord Jumper, C13-C14 Connectors, 2 Meter Length
4x NXA-FAN-35CFM-PI Nexus Fan, 35CFM, port side intake airflow
1x SVS-B-N9K-ESS-XF EMBEDDED SOLN SUPPORT SWSS FOR ACI NEXUS 9K
1x C1E1TN9300XF-7Y Data Center Networking Essentials Term N9300 XF, 7Y</t>
  </si>
  <si>
    <t>Suministro e instalación de transceptores para electrónica red LAN</t>
  </si>
  <si>
    <t>1.2.2</t>
  </si>
  <si>
    <t>Trasceptor óptico SFP 10Gbps multimodo. Suministro e instalación de transceptor óptico multimodo de 10Gbps hasta 400metros.  Totalmente instalado y funcionando.</t>
  </si>
  <si>
    <t>Trasceptor óptico SFP 25Gbps multimodo. Suministro e instalación de transceptor óptico multimodo de 25Gbps hasta 100metros.  Totalmente instalado y funcionando.</t>
  </si>
  <si>
    <t>1.2.3</t>
  </si>
  <si>
    <t>Labores de ingeniería de electrónica de red. Servicios profesionales de diseño e implantación de electrónica acorde a lo indicado en el PPT.
Incluye traslado de nodo de core de la red y nodo de IPN según se indica en el PPT y la modificación de los routers MPLS de acceso los edificios singulares a los nuevos nodos de distribución MPLS según se indica en PPT.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</si>
</sst>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10" fontId="4" fillId="5" borderId="3" xfId="0" quotePrefix="1" applyNumberFormat="1" applyFont="1" applyFill="1" applyBorder="1" applyProtection="1">
      <protection locked="0"/>
    </xf>
    <xf numFmtId="4" fontId="4" fillId="5" borderId="0" xfId="0" applyNumberFormat="1" applyFont="1" applyFill="1" applyProtection="1">
      <protection locked="0"/>
    </xf>
    <xf numFmtId="0" fontId="3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2" fillId="3" borderId="4" xfId="0" applyNumberFormat="1" applyFont="1" applyFill="1" applyBorder="1"/>
    <xf numFmtId="3" fontId="4" fillId="0" borderId="5" xfId="0" applyNumberFormat="1" applyFont="1" applyBorder="1"/>
    <xf numFmtId="4" fontId="4" fillId="4" borderId="5" xfId="0" applyNumberFormat="1" applyFont="1" applyFill="1" applyBorder="1"/>
    <xf numFmtId="49" fontId="2" fillId="3" borderId="1" xfId="0" applyNumberFormat="1" applyFont="1" applyFill="1" applyBorder="1"/>
    <xf numFmtId="10" fontId="4" fillId="0" borderId="3" xfId="0" quotePrefix="1" applyNumberFormat="1" applyFont="1" applyBorder="1"/>
    <xf numFmtId="49" fontId="4" fillId="3" borderId="7" xfId="0" applyNumberFormat="1" applyFont="1" applyFill="1" applyBorder="1"/>
    <xf numFmtId="4" fontId="4" fillId="4" borderId="7" xfId="0" applyNumberFormat="1" applyFont="1" applyFill="1" applyBorder="1"/>
    <xf numFmtId="4" fontId="2" fillId="3" borderId="1" xfId="0" applyNumberFormat="1" applyFont="1" applyFill="1" applyBorder="1"/>
    <xf numFmtId="49" fontId="2" fillId="3" borderId="8" xfId="0" applyNumberFormat="1" applyFont="1" applyFill="1" applyBorder="1"/>
    <xf numFmtId="9" fontId="4" fillId="0" borderId="3" xfId="0" quotePrefix="1" applyNumberFormat="1" applyFont="1" applyBorder="1"/>
    <xf numFmtId="4" fontId="2" fillId="3" borderId="8" xfId="0" applyNumberFormat="1" applyFont="1" applyFill="1" applyBorder="1"/>
    <xf numFmtId="9" fontId="4" fillId="4" borderId="3" xfId="0" quotePrefix="1" applyNumberFormat="1" applyFont="1" applyFill="1" applyBorder="1"/>
    <xf numFmtId="4" fontId="2" fillId="4" borderId="7" xfId="0" applyNumberFormat="1" applyFont="1" applyFill="1" applyBorder="1"/>
    <xf numFmtId="49" fontId="0" fillId="0" borderId="0" xfId="0" applyNumberFormat="1"/>
    <xf numFmtId="0" fontId="3" fillId="2" borderId="0" xfId="0" applyFont="1" applyFill="1"/>
    <xf numFmtId="4" fontId="3" fillId="2" borderId="0" xfId="0" applyNumberFormat="1" applyFont="1" applyFill="1"/>
    <xf numFmtId="49" fontId="4" fillId="0" borderId="0" xfId="0" applyNumberFormat="1" applyFont="1"/>
    <xf numFmtId="4" fontId="4" fillId="0" borderId="0" xfId="0" applyNumberFormat="1" applyFont="1"/>
    <xf numFmtId="4" fontId="0" fillId="3" borderId="0" xfId="0" applyNumberFormat="1" applyFill="1"/>
    <xf numFmtId="4" fontId="4" fillId="3" borderId="0" xfId="0" applyNumberFormat="1" applyFont="1" applyFill="1"/>
    <xf numFmtId="49" fontId="4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3" fillId="2" borderId="1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49" fontId="2" fillId="3" borderId="1" xfId="0" applyNumberFormat="1" applyFont="1" applyFill="1" applyBorder="1" applyAlignment="1">
      <alignment horizontal="left" wrapText="1"/>
    </xf>
    <xf numFmtId="49" fontId="2" fillId="3" borderId="2" xfId="0" applyNumberFormat="1" applyFont="1" applyFill="1" applyBorder="1" applyAlignment="1">
      <alignment horizontal="left" wrapText="1"/>
    </xf>
    <xf numFmtId="49" fontId="2" fillId="3" borderId="6" xfId="0" applyNumberFormat="1" applyFont="1" applyFill="1" applyBorder="1" applyAlignment="1">
      <alignment horizontal="left" wrapText="1"/>
    </xf>
    <xf numFmtId="49" fontId="2" fillId="3" borderId="1" xfId="0" applyNumberFormat="1" applyFont="1" applyFill="1" applyBorder="1" applyAlignment="1">
      <alignment horizontal="left"/>
    </xf>
    <xf numFmtId="49" fontId="2" fillId="3" borderId="2" xfId="0" applyNumberFormat="1" applyFont="1" applyFill="1" applyBorder="1" applyAlignment="1">
      <alignment horizontal="left"/>
    </xf>
    <xf numFmtId="49" fontId="2" fillId="3" borderId="6" xfId="0" applyNumberFormat="1" applyFont="1" applyFill="1" applyBorder="1" applyAlignment="1">
      <alignment horizontal="left"/>
    </xf>
    <xf numFmtId="49" fontId="3" fillId="3" borderId="1" xfId="0" applyNumberFormat="1" applyFont="1" applyFill="1" applyBorder="1" applyAlignment="1">
      <alignment horizontal="left"/>
    </xf>
    <xf numFmtId="49" fontId="3" fillId="3" borderId="2" xfId="0" applyNumberFormat="1" applyFont="1" applyFill="1" applyBorder="1" applyAlignment="1">
      <alignment horizontal="left"/>
    </xf>
    <xf numFmtId="49" fontId="3" fillId="3" borderId="6" xfId="0" applyNumberFormat="1" applyFont="1" applyFill="1" applyBorder="1" applyAlignment="1">
      <alignment horizontal="left"/>
    </xf>
  </cellXfs>
  <cellStyles count="2">
    <cellStyle name="Normal" xfId="0" builtinId="0"/>
    <cellStyle name="Normal 2 2 2" xfId="1" xr:uid="{FE9D099F-691C-44EF-B4DF-E0B0A8DD1240}"/>
  </cellStyles>
  <dxfs count="0"/>
  <tableStyles count="0" defaultTableStyle="TableStyleMedium2" defaultPivotStyle="PivotStyleLight16"/>
  <colors>
    <mruColors>
      <color rgb="FFC2D5E7"/>
      <color rgb="FFB4CBE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CE401C0-AFDB-4F29-85D0-3710EB1F62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8918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51A256-DEEB-4E32-8110-48EA0B903773}">
  <dimension ref="A1:I41"/>
  <sheetViews>
    <sheetView tabSelected="1" zoomScale="85" zoomScaleNormal="85" workbookViewId="0">
      <selection activeCell="C12" sqref="C12"/>
    </sheetView>
  </sheetViews>
  <sheetFormatPr baseColWidth="10" defaultColWidth="11.44140625" defaultRowHeight="14.4" x14ac:dyDescent="0.3"/>
  <cols>
    <col min="1" max="1" width="28.33203125" customWidth="1"/>
    <col min="2" max="2" width="19.88671875" bestFit="1" customWidth="1"/>
    <col min="3" max="3" width="64.44140625" customWidth="1"/>
    <col min="4" max="4" width="18.6640625" customWidth="1"/>
    <col min="5" max="5" width="27.6640625" style="4" customWidth="1"/>
    <col min="6" max="6" width="18" style="4" bestFit="1" customWidth="1"/>
    <col min="7" max="7" width="22.5546875" style="5" customWidth="1"/>
    <col min="8" max="8" width="19.6640625" bestFit="1" customWidth="1"/>
    <col min="9" max="9" width="18.6640625" style="4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3" t="s">
        <v>31</v>
      </c>
      <c r="H1" s="3" t="s">
        <v>32</v>
      </c>
    </row>
    <row r="2" spans="1:9" ht="15" thickBot="1" x14ac:dyDescent="0.35">
      <c r="A2" s="6" t="s">
        <v>33</v>
      </c>
      <c r="B2" s="7">
        <v>5</v>
      </c>
    </row>
    <row r="3" spans="1:9" ht="15" customHeight="1" thickBot="1" x14ac:dyDescent="0.35">
      <c r="A3" s="30" t="s">
        <v>34</v>
      </c>
      <c r="B3" s="31"/>
      <c r="C3" s="32"/>
      <c r="D3" s="8">
        <f>SUM(G:G)</f>
        <v>214782.61</v>
      </c>
      <c r="E3" s="30" t="s">
        <v>35</v>
      </c>
      <c r="F3" s="31"/>
      <c r="G3" s="32"/>
      <c r="H3" s="8">
        <f>SUM(I:I)</f>
        <v>0</v>
      </c>
    </row>
    <row r="4" spans="1:9" ht="15" customHeight="1" thickBot="1" x14ac:dyDescent="0.35">
      <c r="A4" s="9" t="s">
        <v>36</v>
      </c>
      <c r="B4" s="10">
        <v>0.06</v>
      </c>
      <c r="C4" s="11" t="s">
        <v>37</v>
      </c>
      <c r="D4" s="12">
        <f>ROUND($D$3*B4,2)</f>
        <v>12886.96</v>
      </c>
      <c r="E4" s="13" t="s">
        <v>38</v>
      </c>
      <c r="F4" s="1"/>
      <c r="G4" s="11" t="s">
        <v>37</v>
      </c>
      <c r="H4" s="12">
        <f>ROUND($H$3*F4,2)</f>
        <v>0</v>
      </c>
    </row>
    <row r="5" spans="1:9" ht="15" thickBot="1" x14ac:dyDescent="0.35">
      <c r="A5" s="9" t="s">
        <v>39</v>
      </c>
      <c r="B5" s="10">
        <v>0.09</v>
      </c>
      <c r="C5" s="11" t="s">
        <v>40</v>
      </c>
      <c r="D5" s="12">
        <f>ROUND($D$3*B5,2)</f>
        <v>19330.43</v>
      </c>
      <c r="E5" s="13" t="s">
        <v>41</v>
      </c>
      <c r="F5" s="1"/>
      <c r="G5" s="11" t="s">
        <v>40</v>
      </c>
      <c r="H5" s="12">
        <f>ROUND($H$3*F5,2)</f>
        <v>0</v>
      </c>
    </row>
    <row r="6" spans="1:9" ht="15" thickBot="1" x14ac:dyDescent="0.35">
      <c r="A6" s="33" t="s">
        <v>42</v>
      </c>
      <c r="B6" s="34"/>
      <c r="C6" s="35"/>
      <c r="D6" s="12">
        <f>SUM(D3,D4,D5)</f>
        <v>247000</v>
      </c>
      <c r="E6" s="33" t="s">
        <v>43</v>
      </c>
      <c r="F6" s="34"/>
      <c r="G6" s="35"/>
      <c r="H6" s="12">
        <f>SUM(H3,H4,H5)</f>
        <v>0</v>
      </c>
    </row>
    <row r="7" spans="1:9" ht="15" thickBot="1" x14ac:dyDescent="0.35">
      <c r="A7" s="14" t="s">
        <v>44</v>
      </c>
      <c r="B7" s="15">
        <v>0.21</v>
      </c>
      <c r="C7" s="11" t="s">
        <v>45</v>
      </c>
      <c r="D7" s="12">
        <f>ROUND($D$6*B7,2)</f>
        <v>51870</v>
      </c>
      <c r="E7" s="16" t="s">
        <v>44</v>
      </c>
      <c r="F7" s="17">
        <f>B7</f>
        <v>0.21</v>
      </c>
      <c r="G7" s="11" t="s">
        <v>45</v>
      </c>
      <c r="H7" s="12">
        <f>ROUND($H$6*F7,2)</f>
        <v>0</v>
      </c>
    </row>
    <row r="8" spans="1:9" ht="15" thickBot="1" x14ac:dyDescent="0.35">
      <c r="A8" s="36" t="s">
        <v>46</v>
      </c>
      <c r="B8" s="37"/>
      <c r="C8" s="38"/>
      <c r="D8" s="18">
        <f>SUM(D6:D7)</f>
        <v>298870</v>
      </c>
      <c r="E8" s="36" t="s">
        <v>47</v>
      </c>
      <c r="F8" s="37"/>
      <c r="G8" s="38"/>
      <c r="H8" s="18">
        <f>SUM(H6:H7)</f>
        <v>0</v>
      </c>
    </row>
    <row r="9" spans="1:9" ht="15" thickBot="1" x14ac:dyDescent="0.35"/>
    <row r="10" spans="1:9" ht="15" thickBot="1" x14ac:dyDescent="0.35">
      <c r="A10" s="19"/>
      <c r="F10" s="28" t="s">
        <v>48</v>
      </c>
      <c r="G10" s="29"/>
      <c r="H10" s="28" t="s">
        <v>49</v>
      </c>
      <c r="I10" s="29"/>
    </row>
    <row r="11" spans="1:9" x14ac:dyDescent="0.3">
      <c r="A11" s="20" t="s">
        <v>50</v>
      </c>
      <c r="B11" s="20" t="s">
        <v>51</v>
      </c>
      <c r="C11" s="20" t="s">
        <v>0</v>
      </c>
      <c r="D11" s="20" t="s">
        <v>52</v>
      </c>
      <c r="E11" s="21" t="s">
        <v>53</v>
      </c>
      <c r="F11" s="21" t="s">
        <v>54</v>
      </c>
      <c r="G11" s="20" t="s">
        <v>55</v>
      </c>
      <c r="H11" s="20" t="s">
        <v>56</v>
      </c>
      <c r="I11" s="20" t="s">
        <v>57</v>
      </c>
    </row>
    <row r="12" spans="1:9" x14ac:dyDescent="0.3">
      <c r="A12" s="22" t="s">
        <v>58</v>
      </c>
      <c r="B12" s="22" t="s">
        <v>59</v>
      </c>
      <c r="C12" s="22" t="s">
        <v>60</v>
      </c>
      <c r="D12" s="22"/>
      <c r="E12" s="23"/>
      <c r="F12" s="23"/>
      <c r="G12" s="24"/>
      <c r="H12" s="2"/>
      <c r="I12" s="25"/>
    </row>
    <row r="13" spans="1:9" x14ac:dyDescent="0.3">
      <c r="A13" s="22" t="s">
        <v>2</v>
      </c>
      <c r="B13" s="22"/>
      <c r="C13" s="22" t="s">
        <v>1</v>
      </c>
      <c r="D13" s="22"/>
      <c r="E13" s="23"/>
      <c r="F13" s="23"/>
      <c r="G13" s="24"/>
      <c r="H13" s="2"/>
      <c r="I13" s="25"/>
    </row>
    <row r="14" spans="1:9" x14ac:dyDescent="0.3">
      <c r="A14" s="22" t="s">
        <v>62</v>
      </c>
      <c r="B14" s="22"/>
      <c r="C14" s="26" t="s">
        <v>3</v>
      </c>
      <c r="D14" s="22"/>
      <c r="E14" s="23"/>
      <c r="F14" s="23"/>
      <c r="G14" s="24"/>
      <c r="H14" s="2"/>
      <c r="I14" s="25"/>
    </row>
    <row r="15" spans="1:9" ht="100.8" x14ac:dyDescent="0.3">
      <c r="A15" s="22"/>
      <c r="B15" s="22" t="s">
        <v>4</v>
      </c>
      <c r="C15" s="26" t="s">
        <v>63</v>
      </c>
      <c r="D15" s="22" t="s">
        <v>61</v>
      </c>
      <c r="E15" s="23">
        <v>7</v>
      </c>
      <c r="F15" s="23">
        <v>395.55</v>
      </c>
      <c r="G15" s="24">
        <f t="shared" ref="G15" si="0">ROUND(E15*F15,2)</f>
        <v>2768.85</v>
      </c>
      <c r="H15" s="2"/>
      <c r="I15" s="25">
        <f t="shared" ref="I15" si="1">ROUND(E15*H15,2)</f>
        <v>0</v>
      </c>
    </row>
    <row r="16" spans="1:9" ht="74.400000000000006" customHeight="1" x14ac:dyDescent="0.3">
      <c r="A16" s="22"/>
      <c r="B16" s="22" t="s">
        <v>5</v>
      </c>
      <c r="C16" s="26" t="s">
        <v>64</v>
      </c>
      <c r="D16" s="22" t="s">
        <v>61</v>
      </c>
      <c r="E16" s="23">
        <v>36</v>
      </c>
      <c r="F16" s="23">
        <v>180.8</v>
      </c>
      <c r="G16" s="24">
        <f t="shared" ref="G16:G29" si="2">ROUND(E16*F16,2)</f>
        <v>6508.8</v>
      </c>
      <c r="H16" s="2"/>
      <c r="I16" s="25">
        <f t="shared" ref="I16:I29" si="3">ROUND(E16*H16,2)</f>
        <v>0</v>
      </c>
    </row>
    <row r="17" spans="1:9" ht="72" x14ac:dyDescent="0.3">
      <c r="A17" s="22"/>
      <c r="B17" s="22" t="s">
        <v>6</v>
      </c>
      <c r="C17" s="26" t="s">
        <v>65</v>
      </c>
      <c r="D17" s="22" t="s">
        <v>61</v>
      </c>
      <c r="E17" s="23">
        <v>8</v>
      </c>
      <c r="F17" s="23">
        <v>159.85</v>
      </c>
      <c r="G17" s="24">
        <f t="shared" si="2"/>
        <v>1278.8</v>
      </c>
      <c r="H17" s="2"/>
      <c r="I17" s="25">
        <f t="shared" si="3"/>
        <v>0</v>
      </c>
    </row>
    <row r="18" spans="1:9" ht="72" x14ac:dyDescent="0.3">
      <c r="A18" s="22"/>
      <c r="B18" s="22" t="s">
        <v>7</v>
      </c>
      <c r="C18" s="26" t="s">
        <v>66</v>
      </c>
      <c r="D18" s="22" t="s">
        <v>61</v>
      </c>
      <c r="E18" s="23">
        <v>18</v>
      </c>
      <c r="F18" s="23">
        <v>447.96</v>
      </c>
      <c r="G18" s="24">
        <f t="shared" si="2"/>
        <v>8063.28</v>
      </c>
      <c r="H18" s="2"/>
      <c r="I18" s="25">
        <f t="shared" si="3"/>
        <v>0</v>
      </c>
    </row>
    <row r="19" spans="1:9" ht="72" x14ac:dyDescent="0.3">
      <c r="B19" t="s">
        <v>8</v>
      </c>
      <c r="C19" s="27" t="s">
        <v>67</v>
      </c>
      <c r="D19" s="22" t="s">
        <v>61</v>
      </c>
      <c r="E19" s="4">
        <v>212</v>
      </c>
      <c r="F19" s="4">
        <v>25.2</v>
      </c>
      <c r="G19" s="24">
        <f t="shared" si="2"/>
        <v>5342.4</v>
      </c>
      <c r="H19" s="2"/>
      <c r="I19" s="25">
        <f t="shared" si="3"/>
        <v>0</v>
      </c>
    </row>
    <row r="20" spans="1:9" ht="72" x14ac:dyDescent="0.3">
      <c r="B20" t="s">
        <v>9</v>
      </c>
      <c r="C20" s="27" t="s">
        <v>68</v>
      </c>
      <c r="D20" s="22" t="s">
        <v>61</v>
      </c>
      <c r="E20" s="4">
        <v>24</v>
      </c>
      <c r="F20" s="4">
        <v>26.34</v>
      </c>
      <c r="G20" s="24">
        <f t="shared" si="2"/>
        <v>632.16</v>
      </c>
      <c r="H20" s="2"/>
      <c r="I20" s="25">
        <f t="shared" si="3"/>
        <v>0</v>
      </c>
    </row>
    <row r="21" spans="1:9" ht="72" x14ac:dyDescent="0.3">
      <c r="B21" t="s">
        <v>10</v>
      </c>
      <c r="C21" s="27" t="s">
        <v>69</v>
      </c>
      <c r="D21" s="22" t="s">
        <v>61</v>
      </c>
      <c r="E21" s="4">
        <v>20</v>
      </c>
      <c r="F21" s="4">
        <v>33.74</v>
      </c>
      <c r="G21" s="24">
        <f t="shared" si="2"/>
        <v>674.8</v>
      </c>
      <c r="H21" s="2"/>
      <c r="I21" s="25">
        <f t="shared" si="3"/>
        <v>0</v>
      </c>
    </row>
    <row r="22" spans="1:9" ht="72" x14ac:dyDescent="0.3">
      <c r="B22" t="s">
        <v>11</v>
      </c>
      <c r="C22" s="27" t="s">
        <v>70</v>
      </c>
      <c r="D22" s="22" t="s">
        <v>61</v>
      </c>
      <c r="E22" s="4">
        <v>20</v>
      </c>
      <c r="F22" s="4">
        <v>33.51</v>
      </c>
      <c r="G22" s="24">
        <f t="shared" si="2"/>
        <v>670.2</v>
      </c>
      <c r="H22" s="2"/>
      <c r="I22" s="25">
        <f t="shared" si="3"/>
        <v>0</v>
      </c>
    </row>
    <row r="23" spans="1:9" ht="72" x14ac:dyDescent="0.3">
      <c r="B23" t="s">
        <v>12</v>
      </c>
      <c r="C23" s="27" t="s">
        <v>71</v>
      </c>
      <c r="D23" s="22" t="s">
        <v>61</v>
      </c>
      <c r="E23" s="4">
        <v>1</v>
      </c>
      <c r="F23" s="4">
        <v>394.15</v>
      </c>
      <c r="G23" s="24">
        <f t="shared" si="2"/>
        <v>394.15</v>
      </c>
      <c r="H23" s="2"/>
      <c r="I23" s="25">
        <f t="shared" si="3"/>
        <v>0</v>
      </c>
    </row>
    <row r="24" spans="1:9" ht="72" x14ac:dyDescent="0.3">
      <c r="B24" t="s">
        <v>13</v>
      </c>
      <c r="C24" s="27" t="s">
        <v>72</v>
      </c>
      <c r="D24" s="22" t="s">
        <v>61</v>
      </c>
      <c r="E24" s="4">
        <v>1</v>
      </c>
      <c r="F24" s="4">
        <v>484.14</v>
      </c>
      <c r="G24" s="24">
        <f t="shared" si="2"/>
        <v>484.14</v>
      </c>
      <c r="H24" s="2"/>
      <c r="I24" s="25">
        <f t="shared" si="3"/>
        <v>0</v>
      </c>
    </row>
    <row r="25" spans="1:9" ht="72" x14ac:dyDescent="0.3">
      <c r="B25" t="s">
        <v>14</v>
      </c>
      <c r="C25" s="27" t="s">
        <v>73</v>
      </c>
      <c r="D25" s="22" t="s">
        <v>61</v>
      </c>
      <c r="E25" s="4">
        <v>1</v>
      </c>
      <c r="F25" s="4">
        <v>437.47</v>
      </c>
      <c r="G25" s="24">
        <f t="shared" si="2"/>
        <v>437.47</v>
      </c>
      <c r="H25" s="2"/>
      <c r="I25" s="25">
        <f t="shared" si="3"/>
        <v>0</v>
      </c>
    </row>
    <row r="26" spans="1:9" ht="72" x14ac:dyDescent="0.3">
      <c r="B26" t="s">
        <v>15</v>
      </c>
      <c r="C26" s="27" t="s">
        <v>74</v>
      </c>
      <c r="D26" s="22" t="s">
        <v>61</v>
      </c>
      <c r="E26" s="4">
        <v>1</v>
      </c>
      <c r="F26" s="4">
        <v>563.64</v>
      </c>
      <c r="G26" s="24">
        <f t="shared" si="2"/>
        <v>563.64</v>
      </c>
      <c r="H26" s="2"/>
      <c r="I26" s="25">
        <f t="shared" si="3"/>
        <v>0</v>
      </c>
    </row>
    <row r="27" spans="1:9" ht="43.2" x14ac:dyDescent="0.3">
      <c r="B27" t="s">
        <v>16</v>
      </c>
      <c r="C27" s="27" t="s">
        <v>75</v>
      </c>
      <c r="D27" s="22" t="s">
        <v>61</v>
      </c>
      <c r="E27" s="4">
        <v>60</v>
      </c>
      <c r="F27" s="4">
        <v>9.6</v>
      </c>
      <c r="G27" s="24">
        <f t="shared" si="2"/>
        <v>576</v>
      </c>
      <c r="H27" s="2"/>
      <c r="I27" s="25">
        <f t="shared" si="3"/>
        <v>0</v>
      </c>
    </row>
    <row r="28" spans="1:9" ht="43.2" x14ac:dyDescent="0.3">
      <c r="B28" t="s">
        <v>17</v>
      </c>
      <c r="C28" s="27" t="s">
        <v>76</v>
      </c>
      <c r="D28" s="22" t="s">
        <v>61</v>
      </c>
      <c r="E28" s="4">
        <v>20</v>
      </c>
      <c r="F28" s="4">
        <v>11.96</v>
      </c>
      <c r="G28" s="24">
        <f t="shared" si="2"/>
        <v>239.2</v>
      </c>
      <c r="H28" s="2"/>
      <c r="I28" s="25">
        <f t="shared" si="3"/>
        <v>0</v>
      </c>
    </row>
    <row r="29" spans="1:9" ht="43.2" x14ac:dyDescent="0.3">
      <c r="B29" t="s">
        <v>18</v>
      </c>
      <c r="C29" s="27" t="s">
        <v>77</v>
      </c>
      <c r="D29" s="22" t="s">
        <v>61</v>
      </c>
      <c r="E29" s="4">
        <v>20</v>
      </c>
      <c r="F29" s="4">
        <v>23.83</v>
      </c>
      <c r="G29" s="24">
        <f t="shared" si="2"/>
        <v>476.6</v>
      </c>
      <c r="H29" s="2"/>
      <c r="I29" s="25">
        <f t="shared" si="3"/>
        <v>0</v>
      </c>
    </row>
    <row r="30" spans="1:9" x14ac:dyDescent="0.3">
      <c r="A30" t="s">
        <v>78</v>
      </c>
      <c r="C30" t="s">
        <v>20</v>
      </c>
      <c r="G30" s="24"/>
      <c r="H30" s="2"/>
      <c r="I30" s="25"/>
    </row>
    <row r="31" spans="1:9" ht="86.4" x14ac:dyDescent="0.3">
      <c r="B31" t="s">
        <v>21</v>
      </c>
      <c r="C31" s="27" t="s">
        <v>79</v>
      </c>
      <c r="D31" s="22" t="s">
        <v>61</v>
      </c>
      <c r="E31" s="4">
        <v>1</v>
      </c>
      <c r="F31" s="4">
        <v>3000</v>
      </c>
      <c r="G31" s="24">
        <f t="shared" ref="G31" si="4">ROUND(E31*F31,2)</f>
        <v>3000</v>
      </c>
      <c r="H31" s="2"/>
      <c r="I31" s="25">
        <f t="shared" ref="I31" si="5">ROUND(E31*H31,2)</f>
        <v>0</v>
      </c>
    </row>
    <row r="32" spans="1:9" x14ac:dyDescent="0.3">
      <c r="A32" t="s">
        <v>19</v>
      </c>
      <c r="C32" s="27" t="s">
        <v>22</v>
      </c>
      <c r="G32" s="24"/>
      <c r="H32" s="2"/>
      <c r="I32" s="25"/>
    </row>
    <row r="33" spans="1:9" x14ac:dyDescent="0.3">
      <c r="A33" t="s">
        <v>80</v>
      </c>
      <c r="C33" s="27" t="s">
        <v>23</v>
      </c>
      <c r="G33" s="24"/>
      <c r="H33" s="2"/>
      <c r="I33" s="25"/>
    </row>
    <row r="34" spans="1:9" ht="261" customHeight="1" x14ac:dyDescent="0.3">
      <c r="B34" t="s">
        <v>24</v>
      </c>
      <c r="C34" s="27" t="s">
        <v>83</v>
      </c>
      <c r="D34" s="22" t="s">
        <v>61</v>
      </c>
      <c r="E34" s="4">
        <v>4</v>
      </c>
      <c r="F34" s="4">
        <v>23756.9</v>
      </c>
      <c r="G34" s="24">
        <f t="shared" ref="G34:G36" si="6">ROUND(E34*F34,2)</f>
        <v>95027.6</v>
      </c>
      <c r="H34" s="2"/>
      <c r="I34" s="25">
        <f t="shared" ref="I34:I36" si="7">ROUND(E34*H34,2)</f>
        <v>0</v>
      </c>
    </row>
    <row r="35" spans="1:9" ht="43.2" x14ac:dyDescent="0.3">
      <c r="B35" t="s">
        <v>25</v>
      </c>
      <c r="C35" s="27" t="s">
        <v>81</v>
      </c>
      <c r="D35" s="22" t="s">
        <v>61</v>
      </c>
      <c r="E35" s="4">
        <v>24</v>
      </c>
      <c r="F35" s="4">
        <v>813.29</v>
      </c>
      <c r="G35" s="24">
        <f t="shared" si="6"/>
        <v>19518.96</v>
      </c>
      <c r="H35" s="2"/>
      <c r="I35" s="25">
        <f t="shared" si="7"/>
        <v>0</v>
      </c>
    </row>
    <row r="36" spans="1:9" ht="43.8" customHeight="1" x14ac:dyDescent="0.3">
      <c r="B36" t="s">
        <v>26</v>
      </c>
      <c r="C36" s="27" t="s">
        <v>82</v>
      </c>
      <c r="D36" s="22" t="s">
        <v>61</v>
      </c>
      <c r="E36" s="4">
        <v>24</v>
      </c>
      <c r="F36" s="4">
        <v>813.29</v>
      </c>
      <c r="G36" s="24">
        <f t="shared" si="6"/>
        <v>19518.96</v>
      </c>
      <c r="H36" s="2"/>
      <c r="I36" s="25">
        <f t="shared" si="7"/>
        <v>0</v>
      </c>
    </row>
    <row r="37" spans="1:9" x14ac:dyDescent="0.3">
      <c r="A37" t="s">
        <v>85</v>
      </c>
      <c r="C37" t="s">
        <v>84</v>
      </c>
      <c r="G37" s="24"/>
      <c r="H37" s="2"/>
      <c r="I37" s="25"/>
    </row>
    <row r="38" spans="1:9" ht="43.2" x14ac:dyDescent="0.3">
      <c r="B38" t="s">
        <v>27</v>
      </c>
      <c r="C38" s="27" t="s">
        <v>86</v>
      </c>
      <c r="D38" s="22" t="s">
        <v>61</v>
      </c>
      <c r="E38" s="4">
        <v>38</v>
      </c>
      <c r="F38" s="4">
        <v>358.7</v>
      </c>
      <c r="G38" s="24">
        <f t="shared" ref="G38:G39" si="8">ROUND(E38*F38,2)</f>
        <v>13630.6</v>
      </c>
      <c r="H38" s="2"/>
      <c r="I38" s="25">
        <f t="shared" ref="I38:I39" si="9">ROUND(E38*H38,2)</f>
        <v>0</v>
      </c>
    </row>
    <row r="39" spans="1:9" ht="43.2" x14ac:dyDescent="0.3">
      <c r="B39" t="s">
        <v>28</v>
      </c>
      <c r="C39" s="27" t="s">
        <v>87</v>
      </c>
      <c r="D39" s="22" t="s">
        <v>61</v>
      </c>
      <c r="E39" s="4">
        <v>56</v>
      </c>
      <c r="F39" s="4">
        <v>446</v>
      </c>
      <c r="G39" s="24">
        <f t="shared" si="8"/>
        <v>24976</v>
      </c>
      <c r="H39" s="2"/>
      <c r="I39" s="25">
        <f t="shared" si="9"/>
        <v>0</v>
      </c>
    </row>
    <row r="40" spans="1:9" x14ac:dyDescent="0.3">
      <c r="A40" t="s">
        <v>88</v>
      </c>
      <c r="C40" t="s">
        <v>29</v>
      </c>
      <c r="G40" s="24"/>
      <c r="H40" s="2"/>
      <c r="I40" s="25"/>
    </row>
    <row r="41" spans="1:9" ht="72" x14ac:dyDescent="0.3">
      <c r="B41" t="s">
        <v>30</v>
      </c>
      <c r="C41" s="27" t="s">
        <v>89</v>
      </c>
      <c r="D41" s="22" t="s">
        <v>61</v>
      </c>
      <c r="E41" s="4">
        <v>1</v>
      </c>
      <c r="F41" s="4">
        <v>10000</v>
      </c>
      <c r="G41" s="24">
        <f t="shared" ref="G41" si="10">ROUND(E41*F41,2)</f>
        <v>10000</v>
      </c>
      <c r="H41" s="2"/>
      <c r="I41" s="25">
        <f t="shared" ref="I41" si="11">ROUND(E41*H41,2)</f>
        <v>0</v>
      </c>
    </row>
  </sheetData>
  <sheetProtection algorithmName="SHA-512" hashValue="uEXwe/yuB4w4Tw4Zp1PRMHGhT30rWs3u7+dKBqfecVQC8HIPNzYzBsh5PNusy32nhiKv31SuqcV6VpUg9uh4tw==" saltValue="mLuRk5nvJUFW3Na16GCmUw==" spinCount="100000" sheet="1" objects="1" scenario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CERTO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2024-11-11T13:38:51Z</dcterms:created>
  <dcterms:modified xsi:type="dcterms:W3CDTF">2024-11-11T13:39:23Z</dcterms:modified>
  <cp:category/>
  <cp:contentStatus/>
</cp:coreProperties>
</file>