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filterPrivacy="1" defaultThemeVersion="166925"/>
  <xr:revisionPtr revIDLastSave="0" documentId="13_ncr:1_{CAD0FBC5-2458-4D1B-8146-2FBD7A0BE8B6}" xr6:coauthVersionLast="47" xr6:coauthVersionMax="47" xr10:uidLastSave="{00000000-0000-0000-0000-000000000000}"/>
  <bookViews>
    <workbookView xWindow="-108" yWindow="-108" windowWidth="23256" windowHeight="125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D4" i="1"/>
  <c r="G28" i="1" l="1"/>
  <c r="G14" i="1"/>
  <c r="I28" i="1"/>
  <c r="G25" i="1"/>
  <c r="G24" i="1"/>
  <c r="G23" i="1"/>
  <c r="G22" i="1"/>
  <c r="G19" i="1"/>
  <c r="G18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G15" i="1"/>
  <c r="G16" i="1"/>
  <c r="G17" i="1"/>
  <c r="G20" i="1"/>
  <c r="G21" i="1"/>
  <c r="G26" i="1"/>
  <c r="G27" i="1"/>
  <c r="I14" i="1"/>
  <c r="F7" i="1"/>
  <c r="H3" i="1" l="1"/>
  <c r="H5" i="1" s="1"/>
  <c r="D3" i="1"/>
  <c r="H4" i="1" l="1"/>
  <c r="H6" i="1" s="1"/>
  <c r="H7" i="1" s="1"/>
  <c r="H8" i="1" s="1"/>
  <c r="D6" i="1"/>
  <c r="D7" i="1" l="1"/>
  <c r="D8" i="1" s="1"/>
</calcChain>
</file>

<file path=xl/sharedStrings.xml><?xml version="1.0" encoding="utf-8"?>
<sst xmlns="http://schemas.openxmlformats.org/spreadsheetml/2006/main" count="69" uniqueCount="51">
  <si>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</si>
  <si>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</si>
  <si>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</si>
  <si>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</si>
  <si>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</si>
  <si>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</si>
  <si>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</si>
  <si>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</si>
  <si>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</si>
  <si>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</si>
  <si>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</si>
  <si>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</si>
  <si>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</si>
  <si>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</si>
  <si>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</si>
  <si>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</si>
  <si>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</si>
  <si>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</si>
  <si>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</si>
  <si>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</si>
  <si>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</si>
  <si>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</si>
  <si>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</si>
  <si>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</si>
  <si>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</si>
  <si>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</si>
  <si>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</si>
  <si>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</si>
  <si>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</si>
  <si>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 xml:space="preserve">Título </t>
  </si>
  <si>
    <t>1.1</t>
  </si>
  <si>
    <t>Capítulo</t>
  </si>
  <si>
    <t>Campos a rellenar por Metro</t>
  </si>
  <si>
    <t>Campos a rellenar por el ofertante</t>
  </si>
  <si>
    <t>Campos calculados</t>
  </si>
  <si>
    <t>Director de Integración Programa LAR 6</t>
  </si>
  <si>
    <t xml:space="preserve">Responsable de Integración Funcional, RAMS y Documental. </t>
  </si>
  <si>
    <t xml:space="preserve">Responsable de Integración Técnica, Sincronización e Interfaces, Pruebas y Soporte técnico. </t>
  </si>
  <si>
    <t>Técnico de Integración y sincronización del proyecto</t>
  </si>
  <si>
    <t>Técnico Gestión documental</t>
  </si>
  <si>
    <t>Tecnico RAM</t>
  </si>
  <si>
    <t>Técnico Safety</t>
  </si>
  <si>
    <t>Técnico especialista telecomunicaciones</t>
  </si>
  <si>
    <t xml:space="preserve">Técnico especialista Señalizacion Ferroviaria </t>
  </si>
  <si>
    <t>Técnico especialista Puertas de Andén</t>
  </si>
  <si>
    <t>Técnico especialista Material Móvil</t>
  </si>
  <si>
    <t>Técnico especialista Sistemas de explotación (herramientas en Centros de Regulación y Control para explotación UTO: sitemas regulación,  Interfonía, megafonía, CCTV, PCI, antiintrusión, etc.)</t>
  </si>
  <si>
    <t>Técnico especialista Sistemas ferroviarios (energía, subestaciones, alumbrado, etc.)</t>
  </si>
  <si>
    <t>I. Integración trabajos en campo y Jefe oficina circulación</t>
  </si>
  <si>
    <t>Técnicos Apoyo y Oficina de circulación</t>
  </si>
  <si>
    <t>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</si>
</sst>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4" fontId="4" fillId="3" borderId="0" xfId="0" applyNumberFormat="1" applyFont="1" applyFill="1" applyProtection="1">
      <protection locked="0"/>
    </xf>
    <xf numFmtId="0" fontId="3" fillId="6" borderId="0" xfId="0" applyFont="1" applyFill="1"/>
    <xf numFmtId="0" fontId="0" fillId="0" borderId="0" xfId="0" applyProtection="1"/>
    <xf numFmtId="0" fontId="2" fillId="2" borderId="0" xfId="0" applyFont="1" applyFill="1" applyAlignment="1" applyProtection="1">
      <alignment horizontal="left" vertical="top"/>
    </xf>
    <xf numFmtId="4" fontId="0" fillId="0" borderId="0" xfId="0" applyNumberFormat="1" applyProtection="1"/>
    <xf numFmtId="164" fontId="0" fillId="0" borderId="0" xfId="0" applyNumberFormat="1" applyProtection="1"/>
    <xf numFmtId="49" fontId="4" fillId="4" borderId="8" xfId="0" applyNumberFormat="1" applyFont="1" applyFill="1" applyBorder="1" applyProtection="1"/>
    <xf numFmtId="3" fontId="3" fillId="0" borderId="3" xfId="0" applyNumberFormat="1" applyFont="1" applyBorder="1" applyProtection="1"/>
    <xf numFmtId="49" fontId="4" fillId="4" borderId="1" xfId="0" applyNumberFormat="1" applyFont="1" applyFill="1" applyBorder="1" applyAlignment="1" applyProtection="1">
      <alignment horizontal="left" wrapText="1"/>
    </xf>
    <xf numFmtId="49" fontId="4" fillId="4" borderId="6" xfId="0" applyNumberFormat="1" applyFont="1" applyFill="1" applyBorder="1" applyAlignment="1" applyProtection="1">
      <alignment horizontal="left" wrapText="1"/>
    </xf>
    <xf numFmtId="49" fontId="4" fillId="4" borderId="7" xfId="0" applyNumberFormat="1" applyFont="1" applyFill="1" applyBorder="1" applyAlignment="1" applyProtection="1">
      <alignment horizontal="left" wrapText="1"/>
    </xf>
    <xf numFmtId="4" fontId="3" fillId="5" borderId="3" xfId="0" applyNumberFormat="1" applyFont="1" applyFill="1" applyBorder="1" applyProtection="1"/>
    <xf numFmtId="49" fontId="4" fillId="4" borderId="1" xfId="0" applyNumberFormat="1" applyFont="1" applyFill="1" applyBorder="1" applyProtection="1"/>
    <xf numFmtId="10" fontId="3" fillId="0" borderId="4" xfId="0" quotePrefix="1" applyNumberFormat="1" applyFont="1" applyBorder="1" applyProtection="1"/>
    <xf numFmtId="49" fontId="3" fillId="4" borderId="2" xfId="0" applyNumberFormat="1" applyFont="1" applyFill="1" applyBorder="1" applyProtection="1"/>
    <xf numFmtId="4" fontId="3" fillId="5" borderId="2" xfId="0" applyNumberFormat="1" applyFont="1" applyFill="1" applyBorder="1" applyProtection="1"/>
    <xf numFmtId="4" fontId="4" fillId="4" borderId="1" xfId="0" applyNumberFormat="1" applyFont="1" applyFill="1" applyBorder="1" applyProtection="1"/>
    <xf numFmtId="49" fontId="4" fillId="4" borderId="1" xfId="0" applyNumberFormat="1" applyFont="1" applyFill="1" applyBorder="1" applyAlignment="1" applyProtection="1">
      <alignment horizontal="left"/>
    </xf>
    <xf numFmtId="49" fontId="4" fillId="4" borderId="6" xfId="0" applyNumberFormat="1" applyFont="1" applyFill="1" applyBorder="1" applyAlignment="1" applyProtection="1">
      <alignment horizontal="left"/>
    </xf>
    <xf numFmtId="49" fontId="4" fillId="4" borderId="7" xfId="0" applyNumberFormat="1" applyFont="1" applyFill="1" applyBorder="1" applyAlignment="1" applyProtection="1">
      <alignment horizontal="left"/>
    </xf>
    <xf numFmtId="49" fontId="4" fillId="4" borderId="5" xfId="0" applyNumberFormat="1" applyFont="1" applyFill="1" applyBorder="1" applyProtection="1"/>
    <xf numFmtId="9" fontId="3" fillId="0" borderId="4" xfId="0" quotePrefix="1" applyNumberFormat="1" applyFont="1" applyBorder="1" applyProtection="1"/>
    <xf numFmtId="4" fontId="4" fillId="4" borderId="5" xfId="0" applyNumberFormat="1" applyFont="1" applyFill="1" applyBorder="1" applyProtection="1"/>
    <xf numFmtId="9" fontId="3" fillId="5" borderId="4" xfId="0" quotePrefix="1" applyNumberFormat="1" applyFont="1" applyFill="1" applyBorder="1" applyProtection="1"/>
    <xf numFmtId="49" fontId="2" fillId="4" borderId="1" xfId="0" applyNumberFormat="1" applyFont="1" applyFill="1" applyBorder="1" applyAlignment="1" applyProtection="1">
      <alignment horizontal="left"/>
    </xf>
    <xf numFmtId="49" fontId="2" fillId="4" borderId="6" xfId="0" applyNumberFormat="1" applyFont="1" applyFill="1" applyBorder="1" applyAlignment="1" applyProtection="1">
      <alignment horizontal="left"/>
    </xf>
    <xf numFmtId="49" fontId="2" fillId="4" borderId="7" xfId="0" applyNumberFormat="1" applyFont="1" applyFill="1" applyBorder="1" applyAlignment="1" applyProtection="1">
      <alignment horizontal="left"/>
    </xf>
    <xf numFmtId="4" fontId="4" fillId="5" borderId="2" xfId="0" applyNumberFormat="1" applyFont="1" applyFill="1" applyBorder="1" applyProtection="1"/>
    <xf numFmtId="49" fontId="0" fillId="0" borderId="0" xfId="0" applyNumberFormat="1" applyProtection="1"/>
    <xf numFmtId="0" fontId="2" fillId="2" borderId="1" xfId="0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center" vertical="top"/>
    </xf>
    <xf numFmtId="0" fontId="2" fillId="2" borderId="0" xfId="0" applyFont="1" applyFill="1" applyProtection="1"/>
    <xf numFmtId="4" fontId="2" fillId="2" borderId="0" xfId="0" applyNumberFormat="1" applyFont="1" applyFill="1" applyProtection="1"/>
    <xf numFmtId="49" fontId="4" fillId="0" borderId="0" xfId="0" applyNumberFormat="1" applyFont="1" applyProtection="1"/>
    <xf numFmtId="4" fontId="4" fillId="0" borderId="0" xfId="0" applyNumberFormat="1" applyFont="1" applyProtection="1"/>
    <xf numFmtId="4" fontId="5" fillId="4" borderId="0" xfId="0" applyNumberFormat="1" applyFont="1" applyFill="1" applyProtection="1"/>
    <xf numFmtId="4" fontId="4" fillId="3" borderId="0" xfId="0" applyNumberFormat="1" applyFont="1" applyFill="1" applyProtection="1"/>
    <xf numFmtId="4" fontId="4" fillId="4" borderId="0" xfId="0" applyNumberFormat="1" applyFont="1" applyFill="1" applyProtection="1"/>
    <xf numFmtId="0" fontId="5" fillId="0" borderId="0" xfId="0" applyFont="1" applyProtection="1"/>
    <xf numFmtId="49" fontId="3" fillId="0" borderId="0" xfId="0" applyNumberFormat="1" applyFont="1" applyProtection="1"/>
    <xf numFmtId="1" fontId="3" fillId="0" borderId="0" xfId="0" applyNumberFormat="1" applyFont="1" applyAlignment="1" applyProtection="1">
      <alignment horizontal="center"/>
    </xf>
    <xf numFmtId="2" fontId="3" fillId="0" borderId="0" xfId="0" applyNumberFormat="1" applyFont="1" applyProtection="1"/>
    <xf numFmtId="4" fontId="3" fillId="0" borderId="0" xfId="0" applyNumberFormat="1" applyFont="1" applyProtection="1"/>
    <xf numFmtId="4" fontId="0" fillId="4" borderId="0" xfId="0" applyNumberFormat="1" applyFill="1" applyProtection="1"/>
    <xf numFmtId="4" fontId="3" fillId="4" borderId="0" xfId="0" applyNumberFormat="1" applyFont="1" applyFill="1" applyProtection="1"/>
    <xf numFmtId="2" fontId="0" fillId="0" borderId="0" xfId="0" applyNumberFormat="1" applyProtection="1"/>
    <xf numFmtId="0" fontId="0" fillId="0" borderId="0" xfId="0" applyAlignment="1" applyProtection="1">
      <alignment horizontal="center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B6862295-9066-48E7-B910-B7704FE4484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28"/>
  <sheetViews>
    <sheetView showGridLines="0" tabSelected="1" workbookViewId="0">
      <selection activeCell="D8" sqref="D8"/>
    </sheetView>
  </sheetViews>
  <sheetFormatPr baseColWidth="10" defaultColWidth="11.44140625" defaultRowHeight="14.4" x14ac:dyDescent="0.3"/>
  <cols>
    <col min="1" max="1" width="28.33203125" style="6" customWidth="1"/>
    <col min="2" max="2" width="12.109375" style="6" bestFit="1" customWidth="1"/>
    <col min="3" max="3" width="33.33203125" style="6" customWidth="1"/>
    <col min="4" max="4" width="18.6640625" style="6" customWidth="1"/>
    <col min="5" max="5" width="30.44140625" style="8" customWidth="1"/>
    <col min="6" max="6" width="18" style="8" bestFit="1" customWidth="1"/>
    <col min="7" max="7" width="22.5546875" style="9" customWidth="1"/>
    <col min="8" max="8" width="19.6640625" style="6" bestFit="1" customWidth="1"/>
    <col min="9" max="9" width="18.6640625" style="8" customWidth="1"/>
    <col min="10" max="10" width="13.88671875" style="6" bestFit="1" customWidth="1"/>
    <col min="11" max="11" width="15.109375" style="6" bestFit="1" customWidth="1"/>
    <col min="12" max="16384" width="11.44140625" style="6"/>
  </cols>
  <sheetData>
    <row r="1" spans="1:9" ht="15" thickBot="1" x14ac:dyDescent="0.35">
      <c r="D1" s="7" t="s">
        <v>0</v>
      </c>
      <c r="H1" s="7" t="s">
        <v>1</v>
      </c>
    </row>
    <row r="2" spans="1:9" ht="15" thickBot="1" x14ac:dyDescent="0.35">
      <c r="A2" s="10" t="s">
        <v>2</v>
      </c>
      <c r="B2" s="11"/>
    </row>
    <row r="3" spans="1:9" ht="15" customHeight="1" thickBot="1" x14ac:dyDescent="0.35">
      <c r="A3" s="12" t="s">
        <v>3</v>
      </c>
      <c r="B3" s="13"/>
      <c r="C3" s="14"/>
      <c r="D3" s="15">
        <f>SUM(G:G)</f>
        <v>2606859.0499999998</v>
      </c>
      <c r="E3" s="12" t="s">
        <v>4</v>
      </c>
      <c r="F3" s="13"/>
      <c r="G3" s="14"/>
      <c r="H3" s="15">
        <f>SUM(I:I)</f>
        <v>0</v>
      </c>
    </row>
    <row r="4" spans="1:9" ht="15" customHeight="1" thickBot="1" x14ac:dyDescent="0.35">
      <c r="A4" s="16" t="s">
        <v>5</v>
      </c>
      <c r="B4" s="17">
        <v>0.06</v>
      </c>
      <c r="C4" s="18" t="s">
        <v>6</v>
      </c>
      <c r="D4" s="19">
        <f>ROUND($D$3*B4,2)</f>
        <v>156411.54</v>
      </c>
      <c r="E4" s="20" t="s">
        <v>7</v>
      </c>
      <c r="F4" s="2"/>
      <c r="G4" s="18" t="s">
        <v>6</v>
      </c>
      <c r="H4" s="19">
        <f>ROUND($H$3*F4,2)</f>
        <v>0</v>
      </c>
    </row>
    <row r="5" spans="1:9" ht="15" thickBot="1" x14ac:dyDescent="0.35">
      <c r="A5" s="16" t="s">
        <v>8</v>
      </c>
      <c r="B5" s="17">
        <v>0.09</v>
      </c>
      <c r="C5" s="18" t="s">
        <v>9</v>
      </c>
      <c r="D5" s="19">
        <f>ROUND($D$3*B5,2)</f>
        <v>234617.31</v>
      </c>
      <c r="E5" s="20" t="s">
        <v>10</v>
      </c>
      <c r="F5" s="2"/>
      <c r="G5" s="18" t="s">
        <v>9</v>
      </c>
      <c r="H5" s="19">
        <f>ROUND($H$3*F5,2)</f>
        <v>0</v>
      </c>
    </row>
    <row r="6" spans="1:9" ht="15" thickBot="1" x14ac:dyDescent="0.35">
      <c r="A6" s="21" t="s">
        <v>11</v>
      </c>
      <c r="B6" s="22"/>
      <c r="C6" s="23"/>
      <c r="D6" s="19">
        <f>SUM(D3,D4,D5)</f>
        <v>2997887.9</v>
      </c>
      <c r="E6" s="21" t="s">
        <v>12</v>
      </c>
      <c r="F6" s="22"/>
      <c r="G6" s="23"/>
      <c r="H6" s="19">
        <f>SUM(H3,H4,H5)</f>
        <v>0</v>
      </c>
    </row>
    <row r="7" spans="1:9" ht="15" thickBot="1" x14ac:dyDescent="0.35">
      <c r="A7" s="24" t="s">
        <v>13</v>
      </c>
      <c r="B7" s="25">
        <v>0.21</v>
      </c>
      <c r="C7" s="18" t="s">
        <v>14</v>
      </c>
      <c r="D7" s="19">
        <f>ROUND($D$6*B7,2)</f>
        <v>629556.46</v>
      </c>
      <c r="E7" s="26" t="s">
        <v>13</v>
      </c>
      <c r="F7" s="27">
        <f>B7</f>
        <v>0.21</v>
      </c>
      <c r="G7" s="18" t="s">
        <v>14</v>
      </c>
      <c r="H7" s="19">
        <f>ROUND($H$6*F7,2)</f>
        <v>0</v>
      </c>
    </row>
    <row r="8" spans="1:9" ht="15" thickBot="1" x14ac:dyDescent="0.35">
      <c r="A8" s="28" t="s">
        <v>15</v>
      </c>
      <c r="B8" s="29"/>
      <c r="C8" s="30"/>
      <c r="D8" s="31">
        <f>SUM(D6:D7)</f>
        <v>3627444.36</v>
      </c>
      <c r="E8" s="28" t="s">
        <v>16</v>
      </c>
      <c r="F8" s="29"/>
      <c r="G8" s="30"/>
      <c r="H8" s="31">
        <f>SUM(H6:H7)</f>
        <v>0</v>
      </c>
    </row>
    <row r="9" spans="1:9" ht="15" thickBot="1" x14ac:dyDescent="0.35"/>
    <row r="10" spans="1:9" ht="15" thickBot="1" x14ac:dyDescent="0.35">
      <c r="A10" s="32"/>
      <c r="F10" s="33" t="s">
        <v>17</v>
      </c>
      <c r="G10" s="34"/>
      <c r="H10" s="33" t="s">
        <v>18</v>
      </c>
      <c r="I10" s="34"/>
    </row>
    <row r="11" spans="1:9" x14ac:dyDescent="0.3">
      <c r="A11" s="35" t="s">
        <v>19</v>
      </c>
      <c r="B11" s="35" t="s">
        <v>20</v>
      </c>
      <c r="C11" s="35" t="s">
        <v>21</v>
      </c>
      <c r="D11" s="35" t="s">
        <v>22</v>
      </c>
      <c r="E11" s="36" t="s">
        <v>23</v>
      </c>
      <c r="F11" s="36" t="s">
        <v>24</v>
      </c>
      <c r="G11" s="35" t="s">
        <v>25</v>
      </c>
      <c r="H11" s="35" t="s">
        <v>26</v>
      </c>
      <c r="I11" s="35" t="s">
        <v>27</v>
      </c>
    </row>
    <row r="12" spans="1:9" s="42" customFormat="1" x14ac:dyDescent="0.3">
      <c r="A12" s="37" t="s">
        <v>28</v>
      </c>
      <c r="B12" s="37"/>
      <c r="C12" s="37" t="s">
        <v>29</v>
      </c>
      <c r="D12" s="37"/>
      <c r="E12" s="38"/>
      <c r="F12" s="38"/>
      <c r="G12" s="39"/>
      <c r="H12" s="40"/>
      <c r="I12" s="41"/>
    </row>
    <row r="13" spans="1:9" s="42" customFormat="1" x14ac:dyDescent="0.3">
      <c r="A13" s="37" t="s">
        <v>30</v>
      </c>
      <c r="B13" s="37"/>
      <c r="C13" s="37" t="s">
        <v>31</v>
      </c>
      <c r="D13" s="37"/>
      <c r="E13" s="38"/>
      <c r="F13" s="38"/>
      <c r="G13" s="39"/>
      <c r="H13" s="40"/>
      <c r="I13" s="41"/>
    </row>
    <row r="14" spans="1:9" x14ac:dyDescent="0.3">
      <c r="A14" s="43"/>
      <c r="B14" s="43"/>
      <c r="C14" s="43" t="s">
        <v>35</v>
      </c>
      <c r="D14" s="44" t="s">
        <v>50</v>
      </c>
      <c r="E14" s="45">
        <v>17.5</v>
      </c>
      <c r="F14" s="46">
        <v>16695.650000000001</v>
      </c>
      <c r="G14" s="47">
        <f>ROUND(E14*F14,2)</f>
        <v>292173.88</v>
      </c>
      <c r="H14" s="3"/>
      <c r="I14" s="48">
        <f>ROUND(E14*H14,2)</f>
        <v>0</v>
      </c>
    </row>
    <row r="15" spans="1:9" x14ac:dyDescent="0.3">
      <c r="A15" s="43"/>
      <c r="B15" s="43"/>
      <c r="C15" s="43" t="s">
        <v>36</v>
      </c>
      <c r="D15" s="44" t="s">
        <v>50</v>
      </c>
      <c r="E15" s="45">
        <v>16.900000000000002</v>
      </c>
      <c r="F15" s="46">
        <v>16695.650000000001</v>
      </c>
      <c r="G15" s="47">
        <f t="shared" ref="G15:G27" si="0">ROUND(E15*F15,2)</f>
        <v>282156.49</v>
      </c>
      <c r="H15" s="3"/>
      <c r="I15" s="48">
        <f t="shared" ref="I15:I27" si="1">ROUND(E15*H15,2)</f>
        <v>0</v>
      </c>
    </row>
    <row r="16" spans="1:9" x14ac:dyDescent="0.3">
      <c r="A16" s="43"/>
      <c r="B16" s="43"/>
      <c r="C16" s="43" t="s">
        <v>37</v>
      </c>
      <c r="D16" s="44" t="s">
        <v>50</v>
      </c>
      <c r="E16" s="45">
        <v>16.900000000000002</v>
      </c>
      <c r="F16" s="46">
        <v>16695.650000000001</v>
      </c>
      <c r="G16" s="47">
        <f t="shared" si="0"/>
        <v>282156.49</v>
      </c>
      <c r="H16" s="3"/>
      <c r="I16" s="48">
        <f t="shared" si="1"/>
        <v>0</v>
      </c>
    </row>
    <row r="17" spans="1:9" x14ac:dyDescent="0.3">
      <c r="A17" s="43"/>
      <c r="B17" s="43"/>
      <c r="C17" s="43" t="s">
        <v>38</v>
      </c>
      <c r="D17" s="44" t="s">
        <v>50</v>
      </c>
      <c r="E17" s="45">
        <v>28</v>
      </c>
      <c r="F17" s="46">
        <v>13356.52</v>
      </c>
      <c r="G17" s="47">
        <f t="shared" si="0"/>
        <v>373982.56</v>
      </c>
      <c r="H17" s="3"/>
      <c r="I17" s="48">
        <f t="shared" si="1"/>
        <v>0</v>
      </c>
    </row>
    <row r="18" spans="1:9" x14ac:dyDescent="0.3">
      <c r="A18" s="43"/>
      <c r="B18" s="43"/>
      <c r="C18" s="43" t="s">
        <v>39</v>
      </c>
      <c r="D18" s="44" t="s">
        <v>50</v>
      </c>
      <c r="E18" s="45">
        <v>12.1</v>
      </c>
      <c r="F18" s="46">
        <v>13356.52</v>
      </c>
      <c r="G18" s="47">
        <f t="shared" si="0"/>
        <v>161613.89000000001</v>
      </c>
      <c r="H18" s="3"/>
      <c r="I18" s="48">
        <f t="shared" si="1"/>
        <v>0</v>
      </c>
    </row>
    <row r="19" spans="1:9" x14ac:dyDescent="0.3">
      <c r="A19" s="43"/>
      <c r="B19" s="43"/>
      <c r="C19" s="43" t="s">
        <v>40</v>
      </c>
      <c r="D19" s="44" t="s">
        <v>50</v>
      </c>
      <c r="E19" s="45">
        <v>4.5</v>
      </c>
      <c r="F19" s="46">
        <v>13356.52</v>
      </c>
      <c r="G19" s="47">
        <f t="shared" si="0"/>
        <v>60104.34</v>
      </c>
      <c r="H19" s="3"/>
      <c r="I19" s="48">
        <f t="shared" si="1"/>
        <v>0</v>
      </c>
    </row>
    <row r="20" spans="1:9" s="42" customFormat="1" x14ac:dyDescent="0.3">
      <c r="A20" s="37"/>
      <c r="B20" s="37"/>
      <c r="C20" s="43" t="s">
        <v>41</v>
      </c>
      <c r="D20" s="44" t="s">
        <v>50</v>
      </c>
      <c r="E20" s="49">
        <v>21</v>
      </c>
      <c r="F20" s="46">
        <v>13356.52</v>
      </c>
      <c r="G20" s="47">
        <f t="shared" si="0"/>
        <v>280486.92</v>
      </c>
      <c r="H20" s="4"/>
      <c r="I20" s="48">
        <f t="shared" si="1"/>
        <v>0</v>
      </c>
    </row>
    <row r="21" spans="1:9" x14ac:dyDescent="0.3">
      <c r="A21" s="43"/>
      <c r="B21" s="43"/>
      <c r="C21" s="6" t="s">
        <v>42</v>
      </c>
      <c r="D21" s="44" t="s">
        <v>50</v>
      </c>
      <c r="E21" s="49">
        <v>2.6</v>
      </c>
      <c r="F21" s="46">
        <v>13356.52</v>
      </c>
      <c r="G21" s="47">
        <f t="shared" si="0"/>
        <v>34726.949999999997</v>
      </c>
      <c r="H21" s="3"/>
      <c r="I21" s="48">
        <f t="shared" si="1"/>
        <v>0</v>
      </c>
    </row>
    <row r="22" spans="1:9" x14ac:dyDescent="0.3">
      <c r="A22" s="43"/>
      <c r="B22" s="43"/>
      <c r="C22" s="6" t="s">
        <v>43</v>
      </c>
      <c r="D22" s="44" t="s">
        <v>50</v>
      </c>
      <c r="E22" s="49">
        <v>7</v>
      </c>
      <c r="F22" s="46">
        <v>13356.52</v>
      </c>
      <c r="G22" s="47">
        <f t="shared" si="0"/>
        <v>93495.64</v>
      </c>
      <c r="H22" s="3"/>
      <c r="I22" s="48">
        <f t="shared" si="1"/>
        <v>0</v>
      </c>
    </row>
    <row r="23" spans="1:9" x14ac:dyDescent="0.3">
      <c r="C23" s="6" t="s">
        <v>44</v>
      </c>
      <c r="D23" s="44" t="s">
        <v>50</v>
      </c>
      <c r="E23" s="49">
        <v>2.8000000000000003</v>
      </c>
      <c r="F23" s="8">
        <v>13356.52</v>
      </c>
      <c r="G23" s="47">
        <f t="shared" si="0"/>
        <v>37398.26</v>
      </c>
      <c r="H23" s="3"/>
      <c r="I23" s="48">
        <f t="shared" si="1"/>
        <v>0</v>
      </c>
    </row>
    <row r="24" spans="1:9" x14ac:dyDescent="0.3">
      <c r="C24" s="6" t="s">
        <v>45</v>
      </c>
      <c r="D24" s="44" t="s">
        <v>50</v>
      </c>
      <c r="E24" s="49">
        <v>2.6</v>
      </c>
      <c r="F24" s="8">
        <v>13356.52</v>
      </c>
      <c r="G24" s="47">
        <f t="shared" si="0"/>
        <v>34726.949999999997</v>
      </c>
      <c r="H24" s="4"/>
      <c r="I24" s="48">
        <f t="shared" si="1"/>
        <v>0</v>
      </c>
    </row>
    <row r="25" spans="1:9" x14ac:dyDescent="0.3">
      <c r="C25" s="6" t="s">
        <v>46</v>
      </c>
      <c r="D25" s="44" t="s">
        <v>50</v>
      </c>
      <c r="E25" s="49">
        <v>5.0999999999999996</v>
      </c>
      <c r="F25" s="8">
        <v>13356.52</v>
      </c>
      <c r="G25" s="47">
        <f t="shared" si="0"/>
        <v>68118.25</v>
      </c>
      <c r="H25" s="3"/>
      <c r="I25" s="48">
        <f t="shared" si="1"/>
        <v>0</v>
      </c>
    </row>
    <row r="26" spans="1:9" x14ac:dyDescent="0.3">
      <c r="C26" s="6" t="s">
        <v>47</v>
      </c>
      <c r="D26" s="44" t="s">
        <v>50</v>
      </c>
      <c r="E26" s="49">
        <v>1.5999999999999999</v>
      </c>
      <c r="F26" s="8">
        <v>13356.52</v>
      </c>
      <c r="G26" s="47">
        <f t="shared" si="0"/>
        <v>21370.43</v>
      </c>
      <c r="H26" s="3"/>
      <c r="I26" s="48">
        <f t="shared" si="1"/>
        <v>0</v>
      </c>
    </row>
    <row r="27" spans="1:9" x14ac:dyDescent="0.3">
      <c r="C27" s="6" t="s">
        <v>48</v>
      </c>
      <c r="D27" s="44" t="s">
        <v>50</v>
      </c>
      <c r="E27" s="49">
        <v>16</v>
      </c>
      <c r="F27" s="8">
        <v>8000</v>
      </c>
      <c r="G27" s="47">
        <f t="shared" si="0"/>
        <v>128000</v>
      </c>
      <c r="H27" s="3"/>
      <c r="I27" s="48">
        <f t="shared" si="1"/>
        <v>0</v>
      </c>
    </row>
    <row r="28" spans="1:9" x14ac:dyDescent="0.3">
      <c r="C28" s="6" t="s">
        <v>49</v>
      </c>
      <c r="D28" s="50" t="s">
        <v>50</v>
      </c>
      <c r="E28" s="8">
        <v>68</v>
      </c>
      <c r="F28" s="8">
        <v>6711</v>
      </c>
      <c r="G28" s="47">
        <f>ROUND(E28*F28,2)</f>
        <v>456348</v>
      </c>
      <c r="H28" s="3"/>
      <c r="I28" s="48">
        <f t="shared" ref="I28" si="2">ROUND(E28*H28,2)</f>
        <v>0</v>
      </c>
    </row>
  </sheetData>
  <sheetProtection algorithmName="SHA-512" hashValue="cn5YEOwEJ5z7LhfGNltrgNwofRjgchsU4XrqWfeNrlNZIfQI5rIUWpt6OvXKVL85mTOmI3uLjruEOdBMDqcDLA==" saltValue="f9ZLXlmn7TkEaDrocTodrg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3" numberStoredAsText="1"/>
    <ignoredError sqref="H15:H16 I14 H17:H19 H21:H23 H20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11" sqref="B11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32</v>
      </c>
    </row>
    <row r="2" spans="2:2" ht="15" thickBot="1" x14ac:dyDescent="0.35">
      <c r="B2" s="3" t="s">
        <v>33</v>
      </c>
    </row>
    <row r="3" spans="2:2" ht="15" thickBot="1" x14ac:dyDescent="0.35">
      <c r="B3" s="5" t="s">
        <v>34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2024-10-18T10:24:51Z</dcterms:created>
  <dcterms:modified xsi:type="dcterms:W3CDTF">2024-10-18T10:26:42Z</dcterms:modified>
  <cp:category/>
  <cp:contentStatus/>
</cp:coreProperties>
</file>