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66925"/>
  <xr:revisionPtr revIDLastSave="0" documentId="13_ncr:1_{AD8952F7-991B-4483-8C54-149BF6CFC165}" xr6:coauthVersionLast="47" xr6:coauthVersionMax="47" xr10:uidLastSave="{00000000-0000-0000-0000-000000000000}"/>
  <bookViews>
    <workbookView xWindow="-28920" yWindow="-120" windowWidth="29040" windowHeight="15840" xr2:uid="{C44CD173-0DEA-4FE8-83C6-94899DFCEAA5}"/>
  </bookViews>
  <sheets>
    <sheet name="CERTO" sheetId="5" r:id="rId1"/>
    <sheet name="Glosario" sheetId="7" r:id="rId2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5" l="1"/>
  <c r="I15" i="5" l="1"/>
  <c r="I16" i="5"/>
  <c r="G15" i="5"/>
  <c r="G16" i="5"/>
  <c r="G14" i="5" l="1"/>
  <c r="G21" i="5"/>
  <c r="I21" i="5"/>
  <c r="D3" i="5" l="1"/>
  <c r="I14" i="5"/>
  <c r="H3" i="5" s="1"/>
  <c r="H5" i="5" s="1"/>
  <c r="F7" i="5"/>
  <c r="H4" i="5" l="1"/>
  <c r="H6" i="5" s="1"/>
  <c r="D5" i="5" l="1"/>
  <c r="D4" i="5"/>
  <c r="H7" i="5"/>
  <c r="H8" i="5" s="1"/>
  <c r="D6" i="5" l="1"/>
  <c r="D7" i="5" s="1"/>
  <c r="D8" i="5" s="1"/>
</calcChain>
</file>

<file path=xl/sharedStrings.xml><?xml version="1.0" encoding="utf-8"?>
<sst xmlns="http://schemas.openxmlformats.org/spreadsheetml/2006/main" count="58" uniqueCount="52">
  <si>
    <t>Resumen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</si>
  <si>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</si>
  <si>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</si>
  <si>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</si>
  <si>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</si>
  <si>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</si>
  <si>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</si>
  <si>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</si>
  <si>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</si>
  <si>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</si>
  <si>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</si>
  <si>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</si>
  <si>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</si>
  <si>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</si>
  <si>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</si>
  <si>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</si>
  <si>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</si>
  <si>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</si>
  <si>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</si>
  <si>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</si>
  <si>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</si>
  <si>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</si>
  <si>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</si>
  <si>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</si>
  <si>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</si>
  <si>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</si>
  <si>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</si>
  <si>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</si>
  <si>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</si>
  <si>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</si>
  <si>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SP</t>
  </si>
  <si>
    <t>Servicios profesionales</t>
  </si>
  <si>
    <t>SP_1</t>
  </si>
  <si>
    <t>GTO</t>
  </si>
  <si>
    <t>GASTO</t>
  </si>
  <si>
    <t>Suscripciones de software y soporte</t>
  </si>
  <si>
    <t>SP_3</t>
  </si>
  <si>
    <t>SP_4</t>
  </si>
  <si>
    <t>1.2</t>
  </si>
  <si>
    <t>Suscripciones de Software  y soporte (para 3 años)</t>
  </si>
  <si>
    <t>Anualidad</t>
  </si>
  <si>
    <t>Definición del proceso de Gestión de Vulnerabilidades.</t>
  </si>
  <si>
    <t>Tenable Nessus Expert con soporte avanzado  24 x 365</t>
  </si>
  <si>
    <t>Campos a rellenar por Metro</t>
  </si>
  <si>
    <t>Campos a rellenar por el ofertante</t>
  </si>
  <si>
    <t>Campos calculados</t>
  </si>
  <si>
    <t>Ud</t>
  </si>
  <si>
    <t>Formación para 4 personas</t>
  </si>
  <si>
    <t>SUS</t>
  </si>
  <si>
    <t>SUS_SOP</t>
  </si>
  <si>
    <t>SUS_SOP_1</t>
  </si>
  <si>
    <t>Implantación de la herramienta Nessus Expert.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</si>
</sst>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10" fontId="4" fillId="5" borderId="3" xfId="0" quotePrefix="1" applyNumberFormat="1" applyFont="1" applyFill="1" applyBorder="1" applyProtection="1">
      <protection locked="0"/>
    </xf>
    <xf numFmtId="4" fontId="4" fillId="5" borderId="0" xfId="0" applyNumberFormat="1" applyFont="1" applyFill="1" applyProtection="1">
      <protection locked="0"/>
    </xf>
    <xf numFmtId="0" fontId="4" fillId="0" borderId="0" xfId="0" applyFont="1"/>
    <xf numFmtId="164" fontId="4" fillId="5" borderId="0" xfId="0" applyNumberFormat="1" applyFont="1" applyFill="1" applyProtection="1">
      <protection locked="0"/>
    </xf>
    <xf numFmtId="4" fontId="4" fillId="4" borderId="0" xfId="0" applyNumberFormat="1" applyFont="1" applyFill="1"/>
    <xf numFmtId="0" fontId="0" fillId="0" borderId="0" xfId="0" applyProtection="1"/>
    <xf numFmtId="0" fontId="3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2" fillId="3" borderId="4" xfId="0" applyNumberFormat="1" applyFont="1" applyFill="1" applyBorder="1" applyProtection="1"/>
    <xf numFmtId="3" fontId="4" fillId="0" borderId="5" xfId="0" applyNumberFormat="1" applyFont="1" applyBorder="1" applyProtection="1"/>
    <xf numFmtId="49" fontId="2" fillId="3" borderId="1" xfId="0" applyNumberFormat="1" applyFont="1" applyFill="1" applyBorder="1" applyAlignment="1" applyProtection="1">
      <alignment horizontal="left" wrapText="1"/>
    </xf>
    <xf numFmtId="49" fontId="2" fillId="3" borderId="2" xfId="0" applyNumberFormat="1" applyFont="1" applyFill="1" applyBorder="1" applyAlignment="1" applyProtection="1">
      <alignment horizontal="left" wrapText="1"/>
    </xf>
    <xf numFmtId="49" fontId="2" fillId="3" borderId="6" xfId="0" applyNumberFormat="1" applyFont="1" applyFill="1" applyBorder="1" applyAlignment="1" applyProtection="1">
      <alignment horizontal="left" wrapText="1"/>
    </xf>
    <xf numFmtId="4" fontId="4" fillId="4" borderId="5" xfId="0" applyNumberFormat="1" applyFont="1" applyFill="1" applyBorder="1" applyProtection="1"/>
    <xf numFmtId="49" fontId="2" fillId="3" borderId="1" xfId="0" applyNumberFormat="1" applyFont="1" applyFill="1" applyBorder="1" applyProtection="1"/>
    <xf numFmtId="10" fontId="4" fillId="0" borderId="3" xfId="0" quotePrefix="1" applyNumberFormat="1" applyFont="1" applyBorder="1" applyProtection="1"/>
    <xf numFmtId="49" fontId="4" fillId="3" borderId="7" xfId="0" applyNumberFormat="1" applyFont="1" applyFill="1" applyBorder="1" applyProtection="1"/>
    <xf numFmtId="4" fontId="4" fillId="4" borderId="7" xfId="0" applyNumberFormat="1" applyFont="1" applyFill="1" applyBorder="1" applyProtection="1"/>
    <xf numFmtId="4" fontId="2" fillId="3" borderId="1" xfId="0" applyNumberFormat="1" applyFont="1" applyFill="1" applyBorder="1" applyProtection="1"/>
    <xf numFmtId="49" fontId="2" fillId="3" borderId="1" xfId="0" applyNumberFormat="1" applyFont="1" applyFill="1" applyBorder="1" applyAlignment="1" applyProtection="1">
      <alignment horizontal="left"/>
    </xf>
    <xf numFmtId="49" fontId="2" fillId="3" borderId="2" xfId="0" applyNumberFormat="1" applyFont="1" applyFill="1" applyBorder="1" applyAlignment="1" applyProtection="1">
      <alignment horizontal="left"/>
    </xf>
    <xf numFmtId="49" fontId="2" fillId="3" borderId="6" xfId="0" applyNumberFormat="1" applyFont="1" applyFill="1" applyBorder="1" applyAlignment="1" applyProtection="1">
      <alignment horizontal="left"/>
    </xf>
    <xf numFmtId="49" fontId="2" fillId="3" borderId="8" xfId="0" applyNumberFormat="1" applyFont="1" applyFill="1" applyBorder="1" applyProtection="1"/>
    <xf numFmtId="9" fontId="4" fillId="0" borderId="3" xfId="0" quotePrefix="1" applyNumberFormat="1" applyFont="1" applyBorder="1" applyProtection="1"/>
    <xf numFmtId="4" fontId="2" fillId="3" borderId="8" xfId="0" applyNumberFormat="1" applyFont="1" applyFill="1" applyBorder="1" applyProtection="1"/>
    <xf numFmtId="9" fontId="4" fillId="4" borderId="3" xfId="0" quotePrefix="1" applyNumberFormat="1" applyFont="1" applyFill="1" applyBorder="1" applyProtection="1"/>
    <xf numFmtId="49" fontId="3" fillId="3" borderId="1" xfId="0" applyNumberFormat="1" applyFont="1" applyFill="1" applyBorder="1" applyAlignment="1" applyProtection="1">
      <alignment horizontal="left"/>
    </xf>
    <xf numFmtId="49" fontId="3" fillId="3" borderId="2" xfId="0" applyNumberFormat="1" applyFont="1" applyFill="1" applyBorder="1" applyAlignment="1" applyProtection="1">
      <alignment horizontal="left"/>
    </xf>
    <xf numFmtId="49" fontId="3" fillId="3" borderId="6" xfId="0" applyNumberFormat="1" applyFont="1" applyFill="1" applyBorder="1" applyAlignment="1" applyProtection="1">
      <alignment horizontal="left"/>
    </xf>
    <xf numFmtId="4" fontId="2" fillId="4" borderId="7" xfId="0" applyNumberFormat="1" applyFont="1" applyFill="1" applyBorder="1" applyProtection="1"/>
    <xf numFmtId="49" fontId="0" fillId="0" borderId="0" xfId="0" applyNumberFormat="1" applyProtection="1"/>
    <xf numFmtId="0" fontId="3" fillId="2" borderId="1" xfId="0" applyFont="1" applyFill="1" applyBorder="1" applyAlignment="1" applyProtection="1">
      <alignment horizontal="center" vertical="top"/>
    </xf>
    <xf numFmtId="0" fontId="3" fillId="2" borderId="6" xfId="0" applyFont="1" applyFill="1" applyBorder="1" applyAlignment="1" applyProtection="1">
      <alignment horizontal="center" vertical="top"/>
    </xf>
    <xf numFmtId="0" fontId="3" fillId="2" borderId="0" xfId="0" applyFont="1" applyFill="1" applyProtection="1"/>
    <xf numFmtId="4" fontId="3" fillId="2" borderId="0" xfId="0" applyNumberFormat="1" applyFont="1" applyFill="1" applyProtection="1"/>
    <xf numFmtId="49" fontId="4" fillId="0" borderId="0" xfId="0" applyNumberFormat="1" applyFont="1" applyProtection="1"/>
    <xf numFmtId="4" fontId="4" fillId="0" borderId="0" xfId="0" applyNumberFormat="1" applyFont="1" applyProtection="1"/>
    <xf numFmtId="165" fontId="0" fillId="3" borderId="0" xfId="0" applyNumberFormat="1" applyFill="1" applyProtection="1"/>
    <xf numFmtId="4" fontId="4" fillId="5" borderId="0" xfId="0" applyNumberFormat="1" applyFont="1" applyFill="1" applyProtection="1"/>
    <xf numFmtId="4" fontId="4" fillId="3" borderId="0" xfId="0" applyNumberFormat="1" applyFont="1" applyFill="1" applyProtection="1"/>
    <xf numFmtId="49" fontId="4" fillId="0" borderId="0" xfId="0" applyNumberFormat="1" applyFont="1" applyAlignment="1" applyProtection="1">
      <alignment wrapText="1"/>
    </xf>
    <xf numFmtId="4" fontId="0" fillId="3" borderId="0" xfId="0" applyNumberFormat="1" applyFill="1" applyProtection="1"/>
    <xf numFmtId="49" fontId="4" fillId="0" borderId="0" xfId="0" applyNumberFormat="1" applyFont="1" applyAlignment="1" applyProtection="1">
      <alignment vertical="center"/>
    </xf>
    <xf numFmtId="1" fontId="4" fillId="0" borderId="0" xfId="0" applyNumberFormat="1" applyFont="1" applyAlignment="1" applyProtection="1">
      <alignment horizontal="center"/>
    </xf>
    <xf numFmtId="1" fontId="4" fillId="0" borderId="0" xfId="0" applyNumberFormat="1" applyFont="1" applyProtection="1"/>
    <xf numFmtId="1" fontId="4" fillId="0" borderId="0" xfId="0" applyNumberFormat="1" applyFont="1" applyAlignment="1" applyProtection="1">
      <alignment horizontal="center" vertical="center"/>
    </xf>
  </cellXfs>
  <cellStyles count="3">
    <cellStyle name="Normal" xfId="0" builtinId="0"/>
    <cellStyle name="Normal 2 2 2" xfId="1" xr:uid="{FE9D099F-691C-44EF-B4DF-E0B0A8DD1240}"/>
    <cellStyle name="Porcentaje 2" xfId="2" xr:uid="{AA219639-E9D1-4F39-AF1F-15A73089C10D}"/>
  </cellStyles>
  <dxfs count="0"/>
  <tableStyles count="0" defaultTableStyle="TableStyleMedium2" defaultPivotStyle="PivotStyleLight16"/>
  <colors>
    <mruColors>
      <color rgb="FFC2D5E7"/>
      <color rgb="FFB4CB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12A035D2-A455-4F1D-8D60-98F7118CBE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B7820-7B71-4739-B24E-50D105CE26B9}">
  <dimension ref="A1:J21"/>
  <sheetViews>
    <sheetView tabSelected="1" workbookViewId="0">
      <selection activeCell="F4" sqref="F4"/>
    </sheetView>
  </sheetViews>
  <sheetFormatPr baseColWidth="10" defaultColWidth="11.42578125" defaultRowHeight="15" x14ac:dyDescent="0.25"/>
  <cols>
    <col min="1" max="1" width="28.28515625" style="6" customWidth="1"/>
    <col min="2" max="2" width="12.140625" style="6" bestFit="1" customWidth="1"/>
    <col min="3" max="3" width="33.28515625" style="6" customWidth="1"/>
    <col min="4" max="4" width="18.7109375" style="6" customWidth="1"/>
    <col min="5" max="5" width="27.7109375" style="8" customWidth="1"/>
    <col min="6" max="6" width="18" style="8" bestFit="1" customWidth="1"/>
    <col min="7" max="7" width="22.5703125" style="9" customWidth="1"/>
    <col min="8" max="8" width="19.7109375" style="6" bestFit="1" customWidth="1"/>
    <col min="9" max="9" width="18.7109375" style="8" customWidth="1"/>
    <col min="10" max="10" width="13.85546875" style="6" bestFit="1" customWidth="1"/>
    <col min="11" max="11" width="15.140625" style="6" bestFit="1" customWidth="1"/>
    <col min="12" max="16384" width="11.42578125" style="6"/>
  </cols>
  <sheetData>
    <row r="1" spans="1:10" ht="15.75" thickBot="1" x14ac:dyDescent="0.3">
      <c r="D1" s="7" t="s">
        <v>1</v>
      </c>
      <c r="H1" s="7" t="s">
        <v>2</v>
      </c>
    </row>
    <row r="2" spans="1:10" ht="15.75" thickBot="1" x14ac:dyDescent="0.3">
      <c r="A2" s="10" t="s">
        <v>3</v>
      </c>
      <c r="B2" s="11">
        <v>1</v>
      </c>
    </row>
    <row r="3" spans="1:10" ht="15" customHeight="1" thickBot="1" x14ac:dyDescent="0.3">
      <c r="A3" s="12" t="s">
        <v>4</v>
      </c>
      <c r="B3" s="13"/>
      <c r="C3" s="14"/>
      <c r="D3" s="15">
        <f>SUM(G:G)</f>
        <v>78260.87</v>
      </c>
      <c r="E3" s="12" t="s">
        <v>5</v>
      </c>
      <c r="F3" s="13"/>
      <c r="G3" s="14"/>
      <c r="H3" s="15">
        <f>SUM(I:I)</f>
        <v>0</v>
      </c>
    </row>
    <row r="4" spans="1:10" ht="15" customHeight="1" thickBot="1" x14ac:dyDescent="0.3">
      <c r="A4" s="16" t="s">
        <v>6</v>
      </c>
      <c r="B4" s="17">
        <v>0.06</v>
      </c>
      <c r="C4" s="18" t="s">
        <v>7</v>
      </c>
      <c r="D4" s="19">
        <f>ROUND($D$3*B4,2)</f>
        <v>4695.6499999999996</v>
      </c>
      <c r="E4" s="20" t="s">
        <v>8</v>
      </c>
      <c r="F4" s="1">
        <v>0</v>
      </c>
      <c r="G4" s="18" t="s">
        <v>7</v>
      </c>
      <c r="H4" s="19">
        <f>ROUND($H$3*F4,2)</f>
        <v>0</v>
      </c>
    </row>
    <row r="5" spans="1:10" ht="15.75" thickBot="1" x14ac:dyDescent="0.3">
      <c r="A5" s="16" t="s">
        <v>9</v>
      </c>
      <c r="B5" s="17">
        <v>0.09</v>
      </c>
      <c r="C5" s="18" t="s">
        <v>10</v>
      </c>
      <c r="D5" s="19">
        <f>ROUND($D$3*B5,2)</f>
        <v>7043.48</v>
      </c>
      <c r="E5" s="20" t="s">
        <v>11</v>
      </c>
      <c r="F5" s="1">
        <v>0</v>
      </c>
      <c r="G5" s="18" t="s">
        <v>10</v>
      </c>
      <c r="H5" s="19">
        <f>ROUND($H$3*F5,2)</f>
        <v>0</v>
      </c>
    </row>
    <row r="6" spans="1:10" ht="15.75" thickBot="1" x14ac:dyDescent="0.3">
      <c r="A6" s="21" t="s">
        <v>12</v>
      </c>
      <c r="B6" s="22"/>
      <c r="C6" s="23"/>
      <c r="D6" s="19">
        <f>SUM(D3,D4,D5)</f>
        <v>90000</v>
      </c>
      <c r="E6" s="21" t="s">
        <v>13</v>
      </c>
      <c r="F6" s="22"/>
      <c r="G6" s="23"/>
      <c r="H6" s="19">
        <f>SUM(H3,H4,H5)</f>
        <v>0</v>
      </c>
      <c r="J6" s="8"/>
    </row>
    <row r="7" spans="1:10" ht="15.75" thickBot="1" x14ac:dyDescent="0.3">
      <c r="A7" s="24" t="s">
        <v>14</v>
      </c>
      <c r="B7" s="25">
        <v>0.21</v>
      </c>
      <c r="C7" s="18" t="s">
        <v>15</v>
      </c>
      <c r="D7" s="19">
        <f>ROUND($D$6*B7,2)</f>
        <v>18900</v>
      </c>
      <c r="E7" s="26" t="s">
        <v>14</v>
      </c>
      <c r="F7" s="27">
        <f>B7</f>
        <v>0.21</v>
      </c>
      <c r="G7" s="18" t="s">
        <v>15</v>
      </c>
      <c r="H7" s="19">
        <f>ROUND($H$6*F7,2)</f>
        <v>0</v>
      </c>
    </row>
    <row r="8" spans="1:10" ht="15.75" thickBot="1" x14ac:dyDescent="0.3">
      <c r="A8" s="28" t="s">
        <v>16</v>
      </c>
      <c r="B8" s="29"/>
      <c r="C8" s="30"/>
      <c r="D8" s="31">
        <f>SUM(D6:D7)</f>
        <v>108900</v>
      </c>
      <c r="E8" s="28" t="s">
        <v>17</v>
      </c>
      <c r="F8" s="29"/>
      <c r="G8" s="30"/>
      <c r="H8" s="31">
        <f>SUM(H6:H7)</f>
        <v>0</v>
      </c>
    </row>
    <row r="9" spans="1:10" ht="15.75" thickBot="1" x14ac:dyDescent="0.3"/>
    <row r="10" spans="1:10" ht="15.75" thickBot="1" x14ac:dyDescent="0.3">
      <c r="A10" s="32"/>
      <c r="F10" s="33" t="s">
        <v>18</v>
      </c>
      <c r="G10" s="34"/>
      <c r="H10" s="33" t="s">
        <v>19</v>
      </c>
      <c r="I10" s="34"/>
    </row>
    <row r="11" spans="1:10" x14ac:dyDescent="0.25">
      <c r="A11" s="35" t="s">
        <v>20</v>
      </c>
      <c r="B11" s="35" t="s">
        <v>21</v>
      </c>
      <c r="C11" s="35" t="s">
        <v>0</v>
      </c>
      <c r="D11" s="35" t="s">
        <v>22</v>
      </c>
      <c r="E11" s="36" t="s">
        <v>23</v>
      </c>
      <c r="F11" s="36" t="s">
        <v>24</v>
      </c>
      <c r="G11" s="35" t="s">
        <v>25</v>
      </c>
      <c r="H11" s="35" t="s">
        <v>26</v>
      </c>
      <c r="I11" s="35" t="s">
        <v>27</v>
      </c>
    </row>
    <row r="12" spans="1:10" x14ac:dyDescent="0.25">
      <c r="A12" s="37" t="s">
        <v>28</v>
      </c>
      <c r="B12" s="37" t="s">
        <v>33</v>
      </c>
      <c r="C12" s="37" t="s">
        <v>34</v>
      </c>
      <c r="D12" s="37"/>
      <c r="E12" s="38"/>
      <c r="F12" s="38"/>
      <c r="G12" s="39"/>
      <c r="H12" s="40"/>
      <c r="I12" s="41"/>
    </row>
    <row r="13" spans="1:10" x14ac:dyDescent="0.25">
      <c r="A13" s="37" t="s">
        <v>29</v>
      </c>
      <c r="B13" s="37" t="s">
        <v>30</v>
      </c>
      <c r="C13" s="42" t="s">
        <v>31</v>
      </c>
      <c r="D13" s="37"/>
      <c r="E13" s="38"/>
      <c r="F13" s="38"/>
      <c r="G13" s="43"/>
      <c r="H13" s="40"/>
      <c r="I13" s="41"/>
    </row>
    <row r="14" spans="1:10" ht="30" x14ac:dyDescent="0.25">
      <c r="A14" s="37"/>
      <c r="B14" s="44" t="s">
        <v>32</v>
      </c>
      <c r="C14" s="42" t="s">
        <v>41</v>
      </c>
      <c r="D14" s="45" t="s">
        <v>46</v>
      </c>
      <c r="E14" s="38">
        <v>1</v>
      </c>
      <c r="F14" s="38">
        <v>37391.300000000003</v>
      </c>
      <c r="G14" s="43">
        <f>ROUND(E14*F14,2)</f>
        <v>37391.300000000003</v>
      </c>
      <c r="H14" s="2"/>
      <c r="I14" s="41">
        <f t="shared" ref="I14:I16" si="0">ROUND(E14*H14,2)</f>
        <v>0</v>
      </c>
    </row>
    <row r="15" spans="1:10" ht="30" x14ac:dyDescent="0.25">
      <c r="A15" s="37"/>
      <c r="B15" s="44" t="s">
        <v>36</v>
      </c>
      <c r="C15" s="42" t="s">
        <v>51</v>
      </c>
      <c r="D15" s="45" t="s">
        <v>46</v>
      </c>
      <c r="E15" s="38">
        <v>1</v>
      </c>
      <c r="F15" s="38">
        <v>12173.92</v>
      </c>
      <c r="G15" s="43">
        <f t="shared" ref="G15:G16" si="1">ROUND(E15*F15,2)</f>
        <v>12173.92</v>
      </c>
      <c r="H15" s="2"/>
      <c r="I15" s="41">
        <f t="shared" si="0"/>
        <v>0</v>
      </c>
    </row>
    <row r="16" spans="1:10" x14ac:dyDescent="0.25">
      <c r="A16" s="37"/>
      <c r="B16" s="44" t="s">
        <v>37</v>
      </c>
      <c r="C16" s="42" t="s">
        <v>47</v>
      </c>
      <c r="D16" s="45" t="s">
        <v>46</v>
      </c>
      <c r="E16" s="38">
        <v>1</v>
      </c>
      <c r="F16" s="38">
        <v>2608.6999999999998</v>
      </c>
      <c r="G16" s="43">
        <f t="shared" si="1"/>
        <v>2608.6999999999998</v>
      </c>
      <c r="H16" s="2"/>
      <c r="I16" s="41">
        <f t="shared" si="0"/>
        <v>0</v>
      </c>
    </row>
    <row r="17" spans="1:9" x14ac:dyDescent="0.25">
      <c r="A17" s="37"/>
      <c r="B17" s="37"/>
      <c r="C17" s="42"/>
      <c r="D17" s="46"/>
      <c r="E17" s="38"/>
      <c r="F17" s="38"/>
      <c r="G17" s="43"/>
      <c r="H17" s="40"/>
      <c r="I17" s="41"/>
    </row>
    <row r="18" spans="1:9" x14ac:dyDescent="0.25">
      <c r="A18" s="37"/>
      <c r="D18" s="46"/>
      <c r="E18" s="38"/>
      <c r="F18" s="38"/>
      <c r="G18" s="43"/>
      <c r="H18" s="40"/>
      <c r="I18" s="41"/>
    </row>
    <row r="19" spans="1:9" x14ac:dyDescent="0.25">
      <c r="A19" s="37"/>
      <c r="B19" s="37" t="s">
        <v>48</v>
      </c>
      <c r="C19" s="42" t="s">
        <v>35</v>
      </c>
      <c r="D19" s="46"/>
      <c r="E19" s="38"/>
      <c r="F19" s="38"/>
      <c r="G19" s="43"/>
      <c r="H19" s="40"/>
      <c r="I19" s="41"/>
    </row>
    <row r="20" spans="1:9" ht="30" x14ac:dyDescent="0.25">
      <c r="A20" s="37" t="s">
        <v>38</v>
      </c>
      <c r="B20" s="37" t="s">
        <v>49</v>
      </c>
      <c r="C20" s="42" t="s">
        <v>39</v>
      </c>
      <c r="D20" s="37"/>
      <c r="E20" s="38"/>
      <c r="F20" s="38"/>
      <c r="G20" s="43"/>
      <c r="H20" s="40"/>
      <c r="I20" s="41"/>
    </row>
    <row r="21" spans="1:9" ht="30" x14ac:dyDescent="0.25">
      <c r="A21" s="37"/>
      <c r="B21" s="37" t="s">
        <v>50</v>
      </c>
      <c r="C21" s="42" t="s">
        <v>42</v>
      </c>
      <c r="D21" s="47" t="s">
        <v>40</v>
      </c>
      <c r="E21" s="38">
        <v>3</v>
      </c>
      <c r="F21" s="38">
        <f>26086.96/3</f>
        <v>8695.65</v>
      </c>
      <c r="G21" s="43">
        <f>ROUND(E21*F21,2)</f>
        <v>26086.95</v>
      </c>
      <c r="H21" s="2"/>
      <c r="I21" s="41">
        <f t="shared" ref="I21" si="2">ROUND(E21*H21,2)</f>
        <v>0</v>
      </c>
    </row>
  </sheetData>
  <sheetProtection algorithmName="SHA-512" hashValue="IX7L2Twzm3IuuuEhDVoYZJYRjF9rQEFgE2G7T//5fgva+fSVbSi4oFMTST3Wl4UCN+nHaqxbgv9Q9oEqM83X0Q==" saltValue="MmYcaIzE071mp48C8xD4fA==" spinCount="100000" sheet="1" objects="1" scenarios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BB1B7-70C9-409A-8796-740810A4C544}">
  <dimension ref="A1:B3"/>
  <sheetViews>
    <sheetView workbookViewId="0">
      <selection activeCell="J18" sqref="J18"/>
    </sheetView>
  </sheetViews>
  <sheetFormatPr baseColWidth="10" defaultColWidth="11.42578125" defaultRowHeight="15" x14ac:dyDescent="0.25"/>
  <cols>
    <col min="2" max="2" width="67.7109375" customWidth="1"/>
  </cols>
  <sheetData>
    <row r="1" spans="1:2" x14ac:dyDescent="0.25">
      <c r="B1" s="3" t="s">
        <v>43</v>
      </c>
    </row>
    <row r="2" spans="1:2" x14ac:dyDescent="0.25">
      <c r="A2" s="4"/>
      <c r="B2" s="3" t="s">
        <v>44</v>
      </c>
    </row>
    <row r="3" spans="1:2" x14ac:dyDescent="0.25">
      <c r="A3" s="5"/>
      <c r="B3" s="3" t="s">
        <v>45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ce6f2a4-3cf8-4435-999d-d4652fe8fa53">PN7YJE6ASU6D-552430979-252</_dlc_DocId>
    <_dlc_DocIdUrl xmlns="4ce6f2a4-3cf8-4435-999d-d4652fe8fa53">
      <Url>https://espacios.metromadrid.es/asi/SerExpl/_layouts/15/DocIdRedir.aspx?ID=PN7YJE6ASU6D-552430979-252</Url>
      <Description>PN7YJE6ASU6D-552430979-252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3DDE55C45883644A721146EDCE361A5" ma:contentTypeVersion="2" ma:contentTypeDescription="Crear nuevo documento." ma:contentTypeScope="" ma:versionID="59181e5fff3a9de643e568d385eb9b0a">
  <xsd:schema xmlns:xsd="http://www.w3.org/2001/XMLSchema" xmlns:xs="http://www.w3.org/2001/XMLSchema" xmlns:p="http://schemas.microsoft.com/office/2006/metadata/properties" xmlns:ns2="4ce6f2a4-3cf8-4435-999d-d4652fe8fa53" targetNamespace="http://schemas.microsoft.com/office/2006/metadata/properties" ma:root="true" ma:fieldsID="e27f9891036147cd61f65ae9002ade64" ns2:_="">
    <xsd:import namespace="4ce6f2a4-3cf8-4435-999d-d4652fe8fa5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e6f2a4-3cf8-4435-999d-d4652fe8fa5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FD16A1-5BA1-4349-B7E9-6709CDCD583E}">
  <ds:schemaRefs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4ce6f2a4-3cf8-4435-999d-d4652fe8fa53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BD45AF1-9909-4BAC-995A-F8C8B0F02D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F00C79-3F71-48C9-80D9-84F1E769326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D908744-95E3-4C95-BA4D-89456512A4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e6f2a4-3cf8-4435-999d-d4652fe8f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2024-06-24T21:29:48Z</dcterms:created>
  <dcterms:modified xsi:type="dcterms:W3CDTF">2024-09-18T08:02:20Z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0x01010023DDE55C45883644A721146EDCE361A5</vt:lpwstr>
  </property>
  <property fmtid="{D5CDD505-2E9C-101B-9397-08002B2CF9AE}" pid="3" name="_dlc_DocIdItemGuid">
    <vt:lpwstr>1a74aa11-8f40-4aea-94a5-092de9dc15b6</vt:lpwstr>
  </property>
</Properties>
</file>