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garcia\Desktop\"/>
    </mc:Choice>
  </mc:AlternateContent>
  <xr:revisionPtr revIDLastSave="0" documentId="13_ncr:1_{6AE9BE09-67CB-4AAD-A294-9D17CA03D1D3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G50" i="1"/>
  <c r="G48" i="1"/>
  <c r="I48" i="1"/>
  <c r="I47" i="1"/>
  <c r="G47" i="1"/>
  <c r="G40" i="1"/>
  <c r="I40" i="1"/>
  <c r="G41" i="1"/>
  <c r="I41" i="1"/>
  <c r="G42" i="1"/>
  <c r="I42" i="1"/>
  <c r="G43" i="1"/>
  <c r="I43" i="1"/>
  <c r="G44" i="1"/>
  <c r="I44" i="1"/>
  <c r="G45" i="1"/>
  <c r="I45" i="1"/>
  <c r="I39" i="1"/>
  <c r="G39" i="1"/>
  <c r="I37" i="1"/>
  <c r="G37" i="1"/>
  <c r="I36" i="1"/>
  <c r="G36" i="1"/>
  <c r="I30" i="1"/>
  <c r="I31" i="1"/>
  <c r="I32" i="1"/>
  <c r="I33" i="1"/>
  <c r="I34" i="1"/>
  <c r="G30" i="1"/>
  <c r="G31" i="1"/>
  <c r="G32" i="1"/>
  <c r="G33" i="1"/>
  <c r="G34" i="1"/>
  <c r="I29" i="1"/>
  <c r="G29" i="1"/>
  <c r="I21" i="1"/>
  <c r="I22" i="1"/>
  <c r="I23" i="1"/>
  <c r="I24" i="1"/>
  <c r="I25" i="1"/>
  <c r="I26" i="1"/>
  <c r="I27" i="1"/>
  <c r="G21" i="1"/>
  <c r="G22" i="1"/>
  <c r="G23" i="1"/>
  <c r="G24" i="1"/>
  <c r="G25" i="1"/>
  <c r="G26" i="1"/>
  <c r="G27" i="1"/>
  <c r="G20" i="1"/>
  <c r="I20" i="1"/>
  <c r="I14" i="1"/>
  <c r="I15" i="1"/>
  <c r="I16" i="1"/>
  <c r="I18" i="1"/>
  <c r="I19" i="1"/>
  <c r="G14" i="1"/>
  <c r="G15" i="1"/>
  <c r="G16" i="1"/>
  <c r="G18" i="1"/>
  <c r="G19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<sst xmlns="http://schemas.openxmlformats.org/spreadsheetml/2006/main" count="144" uniqueCount="111">
  <si>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</si>
  <si>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</si>
  <si>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</si>
  <si>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</si>
  <si>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</si>
  <si>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</si>
  <si>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</si>
  <si>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</si>
  <si>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</si>
  <si>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</si>
  <si>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</si>
  <si>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</si>
  <si>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</si>
  <si>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</si>
  <si>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</si>
  <si>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</si>
  <si>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</si>
  <si>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</si>
  <si>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</si>
  <si>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</si>
  <si>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</si>
  <si>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</si>
  <si>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</si>
  <si>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</si>
  <si>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</si>
  <si>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</si>
  <si>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</si>
  <si>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</si>
  <si>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</si>
  <si>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</si>
  <si>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</si>
  <si>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</si>
  <si>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</si>
  <si>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</si>
  <si>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INSTALACIÓN ELÉCTRICA</t>
  </si>
  <si>
    <t>DESMONTAJES Y ACTUACIONES EN TÚNEL</t>
  </si>
  <si>
    <t>Desmontaje de elementos paramentos túnel</t>
  </si>
  <si>
    <t>Desmontaje cuadros de alumbrado de túnel y SAI antiguos</t>
  </si>
  <si>
    <t>I31BDA098X0X2NE</t>
  </si>
  <si>
    <t>DIDXL1004XXNT</t>
  </si>
  <si>
    <t>I31DESALTNE</t>
  </si>
  <si>
    <t>u</t>
  </si>
  <si>
    <t>m</t>
  </si>
  <si>
    <t>ALUMBRADO Y CABLEADO TÚNEL</t>
  </si>
  <si>
    <t>Caja de derivación PVC estanca 105x105mm</t>
  </si>
  <si>
    <t>Pantalla estanca LED 1200mm &gt;4700 lúmenes</t>
  </si>
  <si>
    <t>Lámpara LED 230 V 12 W</t>
  </si>
  <si>
    <t>Luminaria (alumbrado de emergencia de túnel) estanca, lámpara LED de 12 W</t>
  </si>
  <si>
    <t>Cable Cu. de 3 G 4-25 mm². RZ1-K (AS)-0.6/1 KV.</t>
  </si>
  <si>
    <t>Cable Cu. de 5 G 4-16 mm². RZ1-K (AS)-0.6/1 KV.</t>
  </si>
  <si>
    <t>Cable Cu. de 5 G 16-25 mm². RZ1-K (AS)-0.6/1 KV.</t>
  </si>
  <si>
    <t>Cable resistente al fuego de Cu. de 3 G 2,5-6 mm². SZ1-K (AS+)-0.6/1 KV.</t>
  </si>
  <si>
    <t>Bandeja de escalera aislante 400x85</t>
  </si>
  <si>
    <t>Soporte para túnel con fichas para cableado longitud 1 m</t>
  </si>
  <si>
    <t>I31BJC002NT</t>
  </si>
  <si>
    <t>I31ILU124NT</t>
  </si>
  <si>
    <t>DIDOTX002NT</t>
  </si>
  <si>
    <t>I31FTX002XLNT</t>
  </si>
  <si>
    <t>I31CBG007XXXNT</t>
  </si>
  <si>
    <t>I31CBF006XXXNT</t>
  </si>
  <si>
    <t>I31CBF007XXXNT</t>
  </si>
  <si>
    <t>I31CBS306XXXNT</t>
  </si>
  <si>
    <t>I31EAZ03NT</t>
  </si>
  <si>
    <t>I31BJC101NT</t>
  </si>
  <si>
    <t>1.3</t>
  </si>
  <si>
    <t>CUADROS</t>
  </si>
  <si>
    <t>I31FTX035NE</t>
  </si>
  <si>
    <t>Cuadro eléctrico para alumbrado de túnel.</t>
  </si>
  <si>
    <t>I31BSB006NE</t>
  </si>
  <si>
    <t>Sistema de Alimentación Ininterrumpida de 3 kVA para alumbrado de emergencia y balizamiento de túnel.</t>
  </si>
  <si>
    <t>I31INTCATUN02</t>
  </si>
  <si>
    <t>Personalización del programa estándar y puesta en servicio para Alum.Tun.</t>
  </si>
  <si>
    <t>I31INTCATUN01</t>
  </si>
  <si>
    <t>Integración Cuadro alumbrado túnel en COMMIT.</t>
  </si>
  <si>
    <t>I31INTCATUN03</t>
  </si>
  <si>
    <t>Integración Cuadro alumbrado túnel en TCE</t>
  </si>
  <si>
    <t>I31CACOMBT2</t>
  </si>
  <si>
    <t>Instalación cables de comunicaciones necesarios C.Altu</t>
  </si>
  <si>
    <t>1.4</t>
  </si>
  <si>
    <t>DFO Y LEGALIZACIÓN</t>
  </si>
  <si>
    <t>I31VM007</t>
  </si>
  <si>
    <t>Legalización y tramitación para puesta en servicio de modificación de la instalación eléctrica en LPC (&gt;100 kW)</t>
  </si>
  <si>
    <t>I31VXX002</t>
  </si>
  <si>
    <t>Documentación final de la obra de las instalaciones de distribución de energía.</t>
  </si>
  <si>
    <t>ALUMBRADO ESTACIONES</t>
  </si>
  <si>
    <t>1.5</t>
  </si>
  <si>
    <t>I31SOP01NE</t>
  </si>
  <si>
    <t>Estructura portante modular homologada MdM tipo suspendida</t>
  </si>
  <si>
    <t>I31LUM01NE</t>
  </si>
  <si>
    <t>Luminaria LED homologada MdM tipo suspendida/adosada</t>
  </si>
  <si>
    <t>I31CON10NE</t>
  </si>
  <si>
    <t>Conector rápido macho-hembra (1 hembra/3 machos) estanco, homologado MdM</t>
  </si>
  <si>
    <t>131ILE009NE</t>
  </si>
  <si>
    <t>Luminaria de emergencia LED 500 lm, 1h, NP, autotest</t>
  </si>
  <si>
    <t>I31CBC006XXXNE</t>
  </si>
  <si>
    <t>Cable Cu. de 3 G 4-16 mm². RZ1-K (AS)-0.6/1 KV.</t>
  </si>
  <si>
    <t>I31TUB02NE</t>
  </si>
  <si>
    <t>Tubo LED. 8-35W 4000K con fuente de alimentación externa</t>
  </si>
  <si>
    <t>I31MOVL6NE</t>
  </si>
  <si>
    <t>Desplazamiento de estructura portante de alumbrado de estación</t>
  </si>
  <si>
    <t>1.6</t>
  </si>
  <si>
    <t>VARIOS</t>
  </si>
  <si>
    <t>I31EVX015T</t>
  </si>
  <si>
    <t>Realización de paso de bóveda para la instalación de cables eléctricos.</t>
  </si>
  <si>
    <t>I31BJW020XX</t>
  </si>
  <si>
    <t>Toma de datos y estudios de instalación eléctrica</t>
  </si>
  <si>
    <t>1.7</t>
  </si>
  <si>
    <t>I31ESS</t>
  </si>
  <si>
    <t>Estudio de seguridad y salud</t>
  </si>
  <si>
    <t>SEGURIDAD Y SALUD</t>
  </si>
  <si>
    <t>Desconexión y conexión de circuitos/líneas en CGBT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</si>
</sst>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4" borderId="2" xfId="0" applyNumberFormat="1" applyFont="1" applyFill="1" applyBorder="1"/>
    <xf numFmtId="4" fontId="4" fillId="4" borderId="1" xfId="0" applyNumberFormat="1" applyFont="1" applyFill="1" applyBorder="1"/>
    <xf numFmtId="4" fontId="4" fillId="4" borderId="5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0" fillId="0" borderId="0" xfId="0" applyProtection="1">
      <protection locked="0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5" borderId="2" xfId="0" applyNumberFormat="1" applyFont="1" applyFill="1" applyBorder="1"/>
    <xf numFmtId="9" fontId="3" fillId="5" borderId="4" xfId="0" quotePrefix="1" applyNumberFormat="1" applyFont="1" applyFill="1" applyBorder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1" fontId="3" fillId="0" borderId="0" xfId="0" applyNumberFormat="1" applyFont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51"/>
  <sheetViews>
    <sheetView tabSelected="1" topLeftCell="A3" zoomScaleNormal="100"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3.85546875" customWidth="1"/>
    <col min="4" max="4" width="18.7109375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14" t="s">
        <v>2</v>
      </c>
      <c r="B2" s="15"/>
    </row>
    <row r="3" spans="1:9" ht="15" customHeight="1" thickBot="1" x14ac:dyDescent="0.3">
      <c r="A3" s="32" t="s">
        <v>3</v>
      </c>
      <c r="B3" s="33"/>
      <c r="C3" s="34"/>
      <c r="D3" s="16">
        <f>SUM(G:G)</f>
        <v>3438219.3300000005</v>
      </c>
      <c r="E3" s="32" t="s">
        <v>4</v>
      </c>
      <c r="F3" s="33"/>
      <c r="G3" s="34"/>
      <c r="H3" s="16">
        <f>SUM(I:I)</f>
        <v>0</v>
      </c>
    </row>
    <row r="4" spans="1:9" ht="15" customHeight="1" thickBot="1" x14ac:dyDescent="0.3">
      <c r="A4" s="17" t="s">
        <v>5</v>
      </c>
      <c r="B4" s="18">
        <v>0.06</v>
      </c>
      <c r="C4" s="8" t="s">
        <v>6</v>
      </c>
      <c r="D4" s="19">
        <f>ROUND($D$3*B4,2)</f>
        <v>206293.16</v>
      </c>
      <c r="E4" s="9" t="s">
        <v>7</v>
      </c>
      <c r="F4" s="3"/>
      <c r="G4" s="8" t="s">
        <v>6</v>
      </c>
      <c r="H4" s="19">
        <f>ROUND($H$3*F4,2)</f>
        <v>0</v>
      </c>
    </row>
    <row r="5" spans="1:9" ht="15.75" thickBot="1" x14ac:dyDescent="0.3">
      <c r="A5" s="17" t="s">
        <v>8</v>
      </c>
      <c r="B5" s="18">
        <v>0.13</v>
      </c>
      <c r="C5" s="8" t="s">
        <v>9</v>
      </c>
      <c r="D5" s="19">
        <f>ROUND($D$3*B5,2)</f>
        <v>446968.51</v>
      </c>
      <c r="E5" s="9" t="s">
        <v>10</v>
      </c>
      <c r="F5" s="3"/>
      <c r="G5" s="8" t="s">
        <v>9</v>
      </c>
      <c r="H5" s="19">
        <f>ROUND($H$3*F5,2)</f>
        <v>0</v>
      </c>
    </row>
    <row r="6" spans="1:9" ht="15.75" thickBot="1" x14ac:dyDescent="0.3">
      <c r="A6" s="35" t="s">
        <v>11</v>
      </c>
      <c r="B6" s="36"/>
      <c r="C6" s="37"/>
      <c r="D6" s="19">
        <f>SUM(D3,D4,D5)</f>
        <v>4091481.0000000009</v>
      </c>
      <c r="E6" s="35" t="s">
        <v>12</v>
      </c>
      <c r="F6" s="36"/>
      <c r="G6" s="37"/>
      <c r="H6" s="19">
        <f>SUM(H3,H4,H5)</f>
        <v>0</v>
      </c>
    </row>
    <row r="7" spans="1:9" ht="15.75" thickBot="1" x14ac:dyDescent="0.3">
      <c r="A7" s="20" t="s">
        <v>13</v>
      </c>
      <c r="B7" s="21">
        <v>0.21</v>
      </c>
      <c r="C7" s="8" t="s">
        <v>14</v>
      </c>
      <c r="D7" s="19">
        <f>ROUND($D$6*B7,2)</f>
        <v>859211.01</v>
      </c>
      <c r="E7" s="10" t="s">
        <v>13</v>
      </c>
      <c r="F7" s="23">
        <f>B7</f>
        <v>0.21</v>
      </c>
      <c r="G7" s="8" t="s">
        <v>14</v>
      </c>
      <c r="H7" s="19">
        <f>ROUND($H$6*F7,2)</f>
        <v>0</v>
      </c>
    </row>
    <row r="8" spans="1:9" ht="15.75" thickBot="1" x14ac:dyDescent="0.3">
      <c r="A8" s="38" t="s">
        <v>15</v>
      </c>
      <c r="B8" s="39"/>
      <c r="C8" s="40"/>
      <c r="D8" s="22">
        <f>SUM(D6:D7)</f>
        <v>4950692.0100000007</v>
      </c>
      <c r="E8" s="38" t="s">
        <v>16</v>
      </c>
      <c r="F8" s="39"/>
      <c r="G8" s="40"/>
      <c r="H8" s="22">
        <f>SUM(H6:H7)</f>
        <v>0</v>
      </c>
    </row>
    <row r="9" spans="1:9" ht="15.75" thickBot="1" x14ac:dyDescent="0.3"/>
    <row r="10" spans="1:9" ht="15.75" thickBot="1" x14ac:dyDescent="0.3">
      <c r="A10" s="11"/>
      <c r="F10" s="30" t="s">
        <v>17</v>
      </c>
      <c r="G10" s="31"/>
      <c r="H10" s="30" t="s">
        <v>18</v>
      </c>
      <c r="I10" s="31"/>
    </row>
    <row r="11" spans="1:9" x14ac:dyDescent="0.25">
      <c r="A11" s="12" t="s">
        <v>19</v>
      </c>
      <c r="B11" s="12" t="s">
        <v>20</v>
      </c>
      <c r="C11" s="12" t="s">
        <v>21</v>
      </c>
      <c r="D11" s="12" t="s">
        <v>22</v>
      </c>
      <c r="E11" s="24" t="s">
        <v>23</v>
      </c>
      <c r="F11" s="24" t="s">
        <v>24</v>
      </c>
      <c r="G11" s="12" t="s">
        <v>25</v>
      </c>
      <c r="H11" s="12" t="s">
        <v>26</v>
      </c>
      <c r="I11" s="12" t="s">
        <v>27</v>
      </c>
    </row>
    <row r="12" spans="1:9" s="13" customFormat="1" x14ac:dyDescent="0.25">
      <c r="A12" s="25" t="s">
        <v>28</v>
      </c>
      <c r="B12" s="25"/>
      <c r="C12" s="25" t="s">
        <v>34</v>
      </c>
      <c r="D12" s="25"/>
      <c r="E12" s="26"/>
      <c r="F12" s="26"/>
      <c r="G12" s="27"/>
      <c r="H12" s="4"/>
      <c r="I12" s="29"/>
    </row>
    <row r="13" spans="1:9" s="13" customFormat="1" x14ac:dyDescent="0.25">
      <c r="A13" s="25" t="s">
        <v>29</v>
      </c>
      <c r="B13" s="25"/>
      <c r="C13" s="25" t="s">
        <v>35</v>
      </c>
      <c r="D13" s="25"/>
      <c r="E13" s="26"/>
      <c r="F13" s="26"/>
      <c r="G13" s="27"/>
      <c r="H13" s="4"/>
      <c r="I13" s="29"/>
    </row>
    <row r="14" spans="1:9" s="13" customFormat="1" x14ac:dyDescent="0.25">
      <c r="A14" s="25"/>
      <c r="B14" s="25" t="s">
        <v>38</v>
      </c>
      <c r="C14" s="25" t="s">
        <v>110</v>
      </c>
      <c r="D14" s="28" t="s">
        <v>41</v>
      </c>
      <c r="E14" s="26">
        <v>28</v>
      </c>
      <c r="F14" s="26">
        <v>1101.8699999999999</v>
      </c>
      <c r="G14" s="27">
        <f t="shared" ref="G14:G27" si="0">ROUND(E14*F14,2)</f>
        <v>30852.36</v>
      </c>
      <c r="H14" s="4"/>
      <c r="I14" s="29">
        <f t="shared" ref="I14:I19" si="1">ROUND(E14*H14,2)</f>
        <v>0</v>
      </c>
    </row>
    <row r="15" spans="1:9" s="13" customFormat="1" x14ac:dyDescent="0.25">
      <c r="A15" s="25"/>
      <c r="B15" s="25" t="s">
        <v>39</v>
      </c>
      <c r="C15" s="25" t="s">
        <v>36</v>
      </c>
      <c r="D15" s="28" t="s">
        <v>42</v>
      </c>
      <c r="E15" s="26">
        <v>20012</v>
      </c>
      <c r="F15" s="26">
        <v>8.52</v>
      </c>
      <c r="G15" s="27">
        <f t="shared" si="0"/>
        <v>170502.24</v>
      </c>
      <c r="H15" s="4"/>
      <c r="I15" s="29">
        <f t="shared" si="1"/>
        <v>0</v>
      </c>
    </row>
    <row r="16" spans="1:9" s="13" customFormat="1" x14ac:dyDescent="0.25">
      <c r="A16" s="25"/>
      <c r="B16" s="25" t="s">
        <v>40</v>
      </c>
      <c r="C16" s="25" t="s">
        <v>37</v>
      </c>
      <c r="D16" s="28" t="s">
        <v>41</v>
      </c>
      <c r="E16" s="26">
        <v>28</v>
      </c>
      <c r="F16" s="26">
        <v>1101.8699999999999</v>
      </c>
      <c r="G16" s="27">
        <f t="shared" si="0"/>
        <v>30852.36</v>
      </c>
      <c r="H16" s="4"/>
      <c r="I16" s="29">
        <f t="shared" si="1"/>
        <v>0</v>
      </c>
    </row>
    <row r="17" spans="1:9" s="13" customFormat="1" x14ac:dyDescent="0.25">
      <c r="A17" s="25" t="s">
        <v>30</v>
      </c>
      <c r="B17" s="25"/>
      <c r="C17" s="25" t="s">
        <v>43</v>
      </c>
      <c r="D17" s="28"/>
      <c r="E17" s="26"/>
      <c r="F17" s="26"/>
      <c r="G17" s="27"/>
      <c r="H17" s="4"/>
      <c r="I17" s="29"/>
    </row>
    <row r="18" spans="1:9" s="13" customFormat="1" x14ac:dyDescent="0.25">
      <c r="A18" s="25"/>
      <c r="B18" s="25" t="s">
        <v>54</v>
      </c>
      <c r="C18" s="25" t="s">
        <v>44</v>
      </c>
      <c r="D18" s="28" t="s">
        <v>41</v>
      </c>
      <c r="E18" s="26">
        <v>4044</v>
      </c>
      <c r="F18" s="26">
        <v>9.91</v>
      </c>
      <c r="G18" s="27">
        <f t="shared" si="0"/>
        <v>40076.04</v>
      </c>
      <c r="H18" s="4"/>
      <c r="I18" s="29">
        <f t="shared" si="1"/>
        <v>0</v>
      </c>
    </row>
    <row r="19" spans="1:9" s="13" customFormat="1" x14ac:dyDescent="0.25">
      <c r="A19" s="25"/>
      <c r="B19" s="25" t="s">
        <v>55</v>
      </c>
      <c r="C19" s="25" t="s">
        <v>45</v>
      </c>
      <c r="D19" s="28" t="s">
        <v>41</v>
      </c>
      <c r="E19" s="26">
        <v>4044</v>
      </c>
      <c r="F19" s="26">
        <v>145.66</v>
      </c>
      <c r="G19" s="27">
        <f t="shared" si="0"/>
        <v>589049.04</v>
      </c>
      <c r="H19" s="4"/>
      <c r="I19" s="29">
        <f t="shared" si="1"/>
        <v>0</v>
      </c>
    </row>
    <row r="20" spans="1:9" s="13" customFormat="1" x14ac:dyDescent="0.25">
      <c r="A20"/>
      <c r="B20" s="25" t="s">
        <v>56</v>
      </c>
      <c r="C20" s="25" t="s">
        <v>46</v>
      </c>
      <c r="D20" t="s">
        <v>41</v>
      </c>
      <c r="E20" s="26">
        <v>2048</v>
      </c>
      <c r="F20" s="26">
        <v>38.03</v>
      </c>
      <c r="G20" s="27">
        <f t="shared" si="0"/>
        <v>77885.440000000002</v>
      </c>
      <c r="H20" s="4"/>
      <c r="I20" s="29">
        <f t="shared" ref="I20" si="2">ROUND(E20*H20,2)</f>
        <v>0</v>
      </c>
    </row>
    <row r="21" spans="1:9" x14ac:dyDescent="0.25">
      <c r="B21" s="25" t="s">
        <v>57</v>
      </c>
      <c r="C21" s="25" t="s">
        <v>47</v>
      </c>
      <c r="D21" s="28" t="s">
        <v>41</v>
      </c>
      <c r="E21" s="26">
        <v>448</v>
      </c>
      <c r="F21" s="26">
        <v>193.51</v>
      </c>
      <c r="G21" s="27">
        <f t="shared" si="0"/>
        <v>86692.479999999996</v>
      </c>
      <c r="H21" s="4"/>
      <c r="I21" s="29">
        <f t="shared" ref="I21:I27" si="3">ROUND(E21*H21,2)</f>
        <v>0</v>
      </c>
    </row>
    <row r="22" spans="1:9" x14ac:dyDescent="0.25">
      <c r="B22" s="25" t="s">
        <v>58</v>
      </c>
      <c r="C22" s="25" t="s">
        <v>48</v>
      </c>
      <c r="D22" s="28" t="s">
        <v>42</v>
      </c>
      <c r="E22" s="26">
        <v>6066</v>
      </c>
      <c r="F22" s="26">
        <v>18.27</v>
      </c>
      <c r="G22" s="27">
        <f t="shared" si="0"/>
        <v>110825.82</v>
      </c>
      <c r="H22" s="4"/>
      <c r="I22" s="29">
        <f t="shared" si="3"/>
        <v>0</v>
      </c>
    </row>
    <row r="23" spans="1:9" x14ac:dyDescent="0.25">
      <c r="B23" s="25" t="s">
        <v>59</v>
      </c>
      <c r="C23" s="25" t="s">
        <v>49</v>
      </c>
      <c r="D23" s="28" t="s">
        <v>42</v>
      </c>
      <c r="E23" s="26">
        <v>40356</v>
      </c>
      <c r="F23" s="26">
        <v>20.34</v>
      </c>
      <c r="G23" s="27">
        <f t="shared" si="0"/>
        <v>820841.04</v>
      </c>
      <c r="H23" s="4"/>
      <c r="I23" s="29">
        <f t="shared" si="3"/>
        <v>0</v>
      </c>
    </row>
    <row r="24" spans="1:9" x14ac:dyDescent="0.25">
      <c r="B24" s="25" t="s">
        <v>60</v>
      </c>
      <c r="C24" s="25" t="s">
        <v>50</v>
      </c>
      <c r="D24" s="28" t="s">
        <v>42</v>
      </c>
      <c r="E24" s="26">
        <v>2240</v>
      </c>
      <c r="F24" s="26">
        <v>29.13</v>
      </c>
      <c r="G24" s="27">
        <f t="shared" si="0"/>
        <v>65251.199999999997</v>
      </c>
      <c r="H24" s="4"/>
      <c r="I24" s="29">
        <f t="shared" si="3"/>
        <v>0</v>
      </c>
    </row>
    <row r="25" spans="1:9" x14ac:dyDescent="0.25">
      <c r="B25" s="25" t="s">
        <v>61</v>
      </c>
      <c r="C25" s="25" t="s">
        <v>51</v>
      </c>
      <c r="D25" s="28" t="s">
        <v>42</v>
      </c>
      <c r="E25" s="26">
        <v>3072</v>
      </c>
      <c r="F25" s="26">
        <v>8.5500000000000007</v>
      </c>
      <c r="G25" s="27">
        <f t="shared" si="0"/>
        <v>26265.599999999999</v>
      </c>
      <c r="H25" s="4"/>
      <c r="I25" s="29">
        <f t="shared" si="3"/>
        <v>0</v>
      </c>
    </row>
    <row r="26" spans="1:9" x14ac:dyDescent="0.25">
      <c r="B26" s="25" t="s">
        <v>62</v>
      </c>
      <c r="C26" s="25" t="s">
        <v>52</v>
      </c>
      <c r="D26" s="28" t="s">
        <v>42</v>
      </c>
      <c r="E26" s="26">
        <v>280</v>
      </c>
      <c r="F26" s="26">
        <v>71.44</v>
      </c>
      <c r="G26" s="27">
        <f t="shared" si="0"/>
        <v>20003.2</v>
      </c>
      <c r="H26" s="4"/>
      <c r="I26" s="29">
        <f t="shared" si="3"/>
        <v>0</v>
      </c>
    </row>
    <row r="27" spans="1:9" x14ac:dyDescent="0.25">
      <c r="B27" s="25" t="s">
        <v>63</v>
      </c>
      <c r="C27" s="25" t="s">
        <v>53</v>
      </c>
      <c r="D27" s="28" t="s">
        <v>41</v>
      </c>
      <c r="E27" s="26">
        <v>560</v>
      </c>
      <c r="F27" s="26">
        <v>34.880000000000003</v>
      </c>
      <c r="G27" s="27">
        <f t="shared" si="0"/>
        <v>19532.8</v>
      </c>
      <c r="H27" s="4"/>
      <c r="I27" s="29">
        <f t="shared" si="3"/>
        <v>0</v>
      </c>
    </row>
    <row r="28" spans="1:9" s="13" customFormat="1" x14ac:dyDescent="0.25">
      <c r="A28" s="25" t="s">
        <v>64</v>
      </c>
      <c r="B28" s="25"/>
      <c r="C28" s="25" t="s">
        <v>65</v>
      </c>
      <c r="D28" s="28"/>
      <c r="E28" s="26"/>
      <c r="F28" s="26"/>
      <c r="G28" s="27"/>
      <c r="H28" s="4"/>
      <c r="I28" s="29"/>
    </row>
    <row r="29" spans="1:9" s="13" customFormat="1" x14ac:dyDescent="0.25">
      <c r="A29" s="25"/>
      <c r="B29" s="25" t="s">
        <v>66</v>
      </c>
      <c r="C29" s="25" t="s">
        <v>67</v>
      </c>
      <c r="D29" s="28" t="s">
        <v>41</v>
      </c>
      <c r="E29" s="26">
        <v>28</v>
      </c>
      <c r="F29" s="26">
        <v>16851.87</v>
      </c>
      <c r="G29" s="27">
        <f t="shared" ref="G29:G34" si="4">ROUND(E29*F29,2)</f>
        <v>471852.36</v>
      </c>
      <c r="H29" s="4"/>
      <c r="I29" s="29">
        <f t="shared" ref="I29" si="5">ROUND(E29*H29,2)</f>
        <v>0</v>
      </c>
    </row>
    <row r="30" spans="1:9" x14ac:dyDescent="0.25">
      <c r="B30" s="25" t="s">
        <v>68</v>
      </c>
      <c r="C30" s="25" t="s">
        <v>69</v>
      </c>
      <c r="D30" s="28" t="s">
        <v>41</v>
      </c>
      <c r="E30" s="26">
        <v>28</v>
      </c>
      <c r="F30" s="26">
        <v>9928.65</v>
      </c>
      <c r="G30" s="27">
        <f t="shared" si="4"/>
        <v>278002.2</v>
      </c>
      <c r="H30" s="4"/>
      <c r="I30" s="29">
        <f t="shared" ref="I30:I34" si="6">ROUND(E30*H30,2)</f>
        <v>0</v>
      </c>
    </row>
    <row r="31" spans="1:9" x14ac:dyDescent="0.25">
      <c r="B31" s="25" t="s">
        <v>70</v>
      </c>
      <c r="C31" s="25" t="s">
        <v>71</v>
      </c>
      <c r="D31" s="28" t="s">
        <v>41</v>
      </c>
      <c r="E31" s="26">
        <v>28</v>
      </c>
      <c r="F31" s="26">
        <v>3260.63</v>
      </c>
      <c r="G31" s="27">
        <f t="shared" si="4"/>
        <v>91297.64</v>
      </c>
      <c r="H31" s="4"/>
      <c r="I31" s="29">
        <f t="shared" si="6"/>
        <v>0</v>
      </c>
    </row>
    <row r="32" spans="1:9" x14ac:dyDescent="0.25">
      <c r="B32" s="25" t="s">
        <v>72</v>
      </c>
      <c r="C32" s="25" t="s">
        <v>73</v>
      </c>
      <c r="D32" s="28" t="s">
        <v>41</v>
      </c>
      <c r="E32" s="26">
        <v>28</v>
      </c>
      <c r="F32" s="26">
        <v>3470.63</v>
      </c>
      <c r="G32" s="27">
        <f t="shared" si="4"/>
        <v>97177.64</v>
      </c>
      <c r="H32" s="4"/>
      <c r="I32" s="29">
        <f t="shared" si="6"/>
        <v>0</v>
      </c>
    </row>
    <row r="33" spans="1:9" x14ac:dyDescent="0.25">
      <c r="B33" s="25" t="s">
        <v>74</v>
      </c>
      <c r="C33" s="25" t="s">
        <v>75</v>
      </c>
      <c r="D33" s="28" t="s">
        <v>41</v>
      </c>
      <c r="E33" s="26">
        <v>28</v>
      </c>
      <c r="F33" s="26">
        <v>3050.63</v>
      </c>
      <c r="G33" s="27">
        <f t="shared" si="4"/>
        <v>85417.64</v>
      </c>
      <c r="H33" s="4"/>
      <c r="I33" s="29">
        <f t="shared" si="6"/>
        <v>0</v>
      </c>
    </row>
    <row r="34" spans="1:9" x14ac:dyDescent="0.25">
      <c r="B34" s="25" t="s">
        <v>76</v>
      </c>
      <c r="C34" s="25" t="s">
        <v>77</v>
      </c>
      <c r="D34" s="28" t="s">
        <v>41</v>
      </c>
      <c r="E34" s="26">
        <v>28</v>
      </c>
      <c r="F34" s="26">
        <v>709.47</v>
      </c>
      <c r="G34" s="27">
        <f t="shared" si="4"/>
        <v>19865.16</v>
      </c>
      <c r="H34" s="4"/>
      <c r="I34" s="29">
        <f t="shared" si="6"/>
        <v>0</v>
      </c>
    </row>
    <row r="35" spans="1:9" s="13" customFormat="1" x14ac:dyDescent="0.25">
      <c r="A35" s="25" t="s">
        <v>78</v>
      </c>
      <c r="B35" s="25"/>
      <c r="C35" s="25" t="s">
        <v>79</v>
      </c>
      <c r="D35" s="28"/>
      <c r="E35" s="26"/>
      <c r="F35" s="26"/>
      <c r="G35" s="27"/>
      <c r="H35" s="4"/>
      <c r="I35" s="29"/>
    </row>
    <row r="36" spans="1:9" s="13" customFormat="1" x14ac:dyDescent="0.25">
      <c r="A36" s="25"/>
      <c r="B36" s="25" t="s">
        <v>80</v>
      </c>
      <c r="C36" s="25" t="s">
        <v>81</v>
      </c>
      <c r="D36" s="28" t="s">
        <v>41</v>
      </c>
      <c r="E36" s="26">
        <v>28</v>
      </c>
      <c r="F36" s="26">
        <v>1662.34</v>
      </c>
      <c r="G36" s="27">
        <f t="shared" ref="G36:G37" si="7">ROUND(E36*F36,2)</f>
        <v>46545.52</v>
      </c>
      <c r="H36" s="4"/>
      <c r="I36" s="29">
        <f t="shared" ref="I36" si="8">ROUND(E36*H36,2)</f>
        <v>0</v>
      </c>
    </row>
    <row r="37" spans="1:9" x14ac:dyDescent="0.25">
      <c r="B37" s="25" t="s">
        <v>82</v>
      </c>
      <c r="C37" s="25" t="s">
        <v>83</v>
      </c>
      <c r="D37" s="28" t="s">
        <v>41</v>
      </c>
      <c r="E37" s="26">
        <v>28</v>
      </c>
      <c r="F37" s="26">
        <v>525</v>
      </c>
      <c r="G37" s="27">
        <f t="shared" si="7"/>
        <v>14700</v>
      </c>
      <c r="H37" s="4"/>
      <c r="I37" s="29">
        <f t="shared" ref="I37" si="9">ROUND(E37*H37,2)</f>
        <v>0</v>
      </c>
    </row>
    <row r="38" spans="1:9" s="13" customFormat="1" x14ac:dyDescent="0.25">
      <c r="A38" s="25" t="s">
        <v>85</v>
      </c>
      <c r="B38" s="25"/>
      <c r="C38" s="25" t="s">
        <v>84</v>
      </c>
      <c r="D38" s="28"/>
      <c r="E38" s="26"/>
      <c r="F38" s="26"/>
      <c r="G38" s="27"/>
      <c r="H38" s="4"/>
      <c r="I38" s="29"/>
    </row>
    <row r="39" spans="1:9" s="13" customFormat="1" x14ac:dyDescent="0.25">
      <c r="A39" s="25"/>
      <c r="B39" s="25" t="s">
        <v>86</v>
      </c>
      <c r="C39" s="25" t="s">
        <v>87</v>
      </c>
      <c r="D39" s="28" t="s">
        <v>42</v>
      </c>
      <c r="E39" s="26">
        <v>240</v>
      </c>
      <c r="F39" s="26">
        <v>277.70999999999998</v>
      </c>
      <c r="G39" s="27">
        <f t="shared" ref="G39" si="10">ROUND(E39*F39,2)</f>
        <v>66650.399999999994</v>
      </c>
      <c r="H39" s="4"/>
      <c r="I39" s="29">
        <f t="shared" ref="I39" si="11">ROUND(E39*H39,2)</f>
        <v>0</v>
      </c>
    </row>
    <row r="40" spans="1:9" x14ac:dyDescent="0.25">
      <c r="B40" s="25" t="s">
        <v>88</v>
      </c>
      <c r="C40" s="25" t="s">
        <v>89</v>
      </c>
      <c r="D40" s="28" t="s">
        <v>42</v>
      </c>
      <c r="E40" s="26">
        <v>192</v>
      </c>
      <c r="F40" s="26">
        <v>188.07</v>
      </c>
      <c r="G40" s="27">
        <f t="shared" ref="G40:G45" si="12">ROUND(E40*F40,2)</f>
        <v>36109.440000000002</v>
      </c>
      <c r="H40" s="4"/>
      <c r="I40" s="29">
        <f t="shared" ref="I40:I45" si="13">ROUND(E40*H40,2)</f>
        <v>0</v>
      </c>
    </row>
    <row r="41" spans="1:9" x14ac:dyDescent="0.25">
      <c r="B41" s="25" t="s">
        <v>90</v>
      </c>
      <c r="C41" s="25" t="s">
        <v>91</v>
      </c>
      <c r="D41" s="28" t="s">
        <v>41</v>
      </c>
      <c r="E41" s="26">
        <v>160</v>
      </c>
      <c r="F41" s="26">
        <v>39.630000000000003</v>
      </c>
      <c r="G41" s="27">
        <f t="shared" si="12"/>
        <v>6340.8</v>
      </c>
      <c r="H41" s="4"/>
      <c r="I41" s="29">
        <f t="shared" si="13"/>
        <v>0</v>
      </c>
    </row>
    <row r="42" spans="1:9" x14ac:dyDescent="0.25">
      <c r="B42" s="25" t="s">
        <v>92</v>
      </c>
      <c r="C42" s="25" t="s">
        <v>93</v>
      </c>
      <c r="D42" s="28" t="s">
        <v>41</v>
      </c>
      <c r="E42" s="26">
        <v>25</v>
      </c>
      <c r="F42" s="26">
        <v>95.5</v>
      </c>
      <c r="G42" s="27">
        <f t="shared" si="12"/>
        <v>2387.5</v>
      </c>
      <c r="H42" s="4"/>
      <c r="I42" s="29">
        <f t="shared" si="13"/>
        <v>0</v>
      </c>
    </row>
    <row r="43" spans="1:9" x14ac:dyDescent="0.25">
      <c r="B43" s="25" t="s">
        <v>94</v>
      </c>
      <c r="C43" s="25" t="s">
        <v>95</v>
      </c>
      <c r="D43" s="28" t="s">
        <v>42</v>
      </c>
      <c r="E43" s="26">
        <v>720</v>
      </c>
      <c r="F43" s="26">
        <v>11.37</v>
      </c>
      <c r="G43" s="27">
        <f t="shared" si="12"/>
        <v>8186.4</v>
      </c>
      <c r="H43" s="4"/>
      <c r="I43" s="29">
        <f t="shared" si="13"/>
        <v>0</v>
      </c>
    </row>
    <row r="44" spans="1:9" x14ac:dyDescent="0.25">
      <c r="B44" s="25" t="s">
        <v>96</v>
      </c>
      <c r="C44" s="25" t="s">
        <v>97</v>
      </c>
      <c r="D44" s="28" t="s">
        <v>41</v>
      </c>
      <c r="E44" s="26">
        <v>132</v>
      </c>
      <c r="F44" s="26">
        <v>76.17</v>
      </c>
      <c r="G44" s="27">
        <f t="shared" si="12"/>
        <v>10054.44</v>
      </c>
      <c r="H44" s="4"/>
      <c r="I44" s="29">
        <f t="shared" si="13"/>
        <v>0</v>
      </c>
    </row>
    <row r="45" spans="1:9" x14ac:dyDescent="0.25">
      <c r="B45" s="25" t="s">
        <v>98</v>
      </c>
      <c r="C45" s="25" t="s">
        <v>99</v>
      </c>
      <c r="D45" s="28" t="s">
        <v>42</v>
      </c>
      <c r="E45" s="26">
        <v>720</v>
      </c>
      <c r="F45" s="26">
        <v>55.11</v>
      </c>
      <c r="G45" s="27">
        <f t="shared" si="12"/>
        <v>39679.199999999997</v>
      </c>
      <c r="H45" s="4"/>
      <c r="I45" s="29">
        <f t="shared" si="13"/>
        <v>0</v>
      </c>
    </row>
    <row r="46" spans="1:9" s="13" customFormat="1" x14ac:dyDescent="0.25">
      <c r="A46" s="25" t="s">
        <v>100</v>
      </c>
      <c r="B46" s="25"/>
      <c r="C46" s="25" t="s">
        <v>101</v>
      </c>
      <c r="D46" s="28"/>
      <c r="E46" s="26"/>
      <c r="F46" s="26"/>
      <c r="G46" s="27"/>
      <c r="H46" s="4"/>
      <c r="I46" s="29"/>
    </row>
    <row r="47" spans="1:9" s="13" customFormat="1" x14ac:dyDescent="0.25">
      <c r="A47" s="25"/>
      <c r="B47" s="25" t="s">
        <v>102</v>
      </c>
      <c r="C47" s="25" t="s">
        <v>103</v>
      </c>
      <c r="D47" s="28" t="s">
        <v>41</v>
      </c>
      <c r="E47" s="26">
        <v>28</v>
      </c>
      <c r="F47" s="26">
        <v>1965.22</v>
      </c>
      <c r="G47" s="27">
        <f t="shared" ref="G47" si="14">ROUND(E47*F47,2)</f>
        <v>55026.16</v>
      </c>
      <c r="H47" s="4"/>
      <c r="I47" s="29">
        <f t="shared" ref="I47" si="15">ROUND(E47*H47,2)</f>
        <v>0</v>
      </c>
    </row>
    <row r="48" spans="1:9" x14ac:dyDescent="0.25">
      <c r="B48" s="25" t="s">
        <v>104</v>
      </c>
      <c r="C48" s="25" t="s">
        <v>105</v>
      </c>
      <c r="D48" s="28" t="s">
        <v>41</v>
      </c>
      <c r="E48" s="26">
        <v>2</v>
      </c>
      <c r="F48" s="26">
        <v>2284.8000000000002</v>
      </c>
      <c r="G48" s="27">
        <f t="shared" ref="G48" si="16">ROUND(E48*F48,2)</f>
        <v>4569.6000000000004</v>
      </c>
      <c r="H48" s="4"/>
      <c r="I48" s="29">
        <f t="shared" ref="I48" si="17">ROUND(E48*H48,2)</f>
        <v>0</v>
      </c>
    </row>
    <row r="49" spans="1:9" s="13" customFormat="1" x14ac:dyDescent="0.25">
      <c r="A49" s="25" t="s">
        <v>106</v>
      </c>
      <c r="B49" s="25"/>
      <c r="C49" s="25" t="s">
        <v>109</v>
      </c>
      <c r="D49" s="28"/>
      <c r="E49" s="26"/>
      <c r="F49" s="26"/>
      <c r="G49" s="27"/>
      <c r="H49" s="4"/>
      <c r="I49" s="29"/>
    </row>
    <row r="50" spans="1:9" s="13" customFormat="1" x14ac:dyDescent="0.25">
      <c r="A50" s="25"/>
      <c r="B50" s="25" t="s">
        <v>107</v>
      </c>
      <c r="C50" s="25" t="s">
        <v>108</v>
      </c>
      <c r="D50" s="28" t="s">
        <v>41</v>
      </c>
      <c r="E50" s="26">
        <v>1</v>
      </c>
      <c r="F50" s="26">
        <v>15727.61</v>
      </c>
      <c r="G50" s="27">
        <f t="shared" ref="G50" si="18">ROUND(E50*F50,2)</f>
        <v>15727.61</v>
      </c>
      <c r="H50" s="4"/>
      <c r="I50" s="29">
        <f t="shared" ref="I50" si="19">ROUND(E50*H50,2)</f>
        <v>0</v>
      </c>
    </row>
    <row r="51" spans="1:9" x14ac:dyDescent="0.25">
      <c r="B51" s="2"/>
    </row>
  </sheetData>
  <sheetProtection algorithmName="SHA-512" hashValue="sui8f9LjeW/XOKX+9vH0I1z746fzzk1eeKBJABvWsGPsNnKyvDPn30IxzdqxVfnXOQf8Ka/WxTJfOb3lQufJfw==" saltValue="p3OT87q9gaQKqJbsxSGFeg==" spinCount="100000" sheet="1" objects="1" scenarios="1" selectLockedCell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7:A19" numberStoredAsText="1"/>
    <ignoredError sqref="G15:I16 G17:I20 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31</v>
      </c>
    </row>
    <row r="2" spans="2:2" ht="15.75" thickBot="1" x14ac:dyDescent="0.3">
      <c r="B2" s="1" t="s">
        <v>32</v>
      </c>
    </row>
    <row r="3" spans="2:2" ht="15.75" thickBot="1" x14ac:dyDescent="0.3">
      <c r="B3" s="1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David García Sánchez</cp:lastModifiedBy>
  <cp:revision/>
  <dcterms:created xsi:type="dcterms:W3CDTF">2023-06-09T08:33:37Z</dcterms:created>
  <dcterms:modified xsi:type="dcterms:W3CDTF">2024-08-23T12:27:31Z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