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202300"/>
  <xr:revisionPtr revIDLastSave="0" documentId="13_ncr:1_{A0A483AC-8853-432E-A54D-9C79615E8D14}" xr6:coauthVersionLast="47" xr6:coauthVersionMax="47" xr10:uidLastSave="{00000000-0000-0000-0000-000000000000}"/>
  <bookViews>
    <workbookView xWindow="-120" yWindow="-120" windowWidth="29040" windowHeight="15840" xr2:uid="{ABB91DEC-286D-4023-BD96-658FA66E8287}"/>
  </bookViews>
  <sheets>
    <sheet name="Oferta económica" sheetId="1" r:id="rId1"/>
    <sheet name="CERTO_G" sheetId="3" r:id="rId2"/>
    <sheet name="CERTO_I" sheetId="2" r:id="rId3"/>
  </sheets>
  <definedNames>
    <definedName name="Ampliado" localSheetId="1">#REF!</definedName>
    <definedName name="Ampliado">#REF!</definedName>
    <definedName name="Costes" localSheetId="1">#REF!</definedName>
    <definedName name="Costes">#REF!</definedName>
    <definedName name="Datos" localSheetId="1">#REF!</definedName>
    <definedName name="Datos">#REF!</definedName>
    <definedName name="Pesos" localSheetId="1">#REF!</definedName>
    <definedName name="Pesos">#REF!</definedName>
    <definedName name="Pesos_2" localSheetId="1">#REF!</definedName>
    <definedName name="Pesos_2">#REF!</definedName>
    <definedName name="Pesos2" localSheetId="1">#REF!</definedName>
    <definedName name="Pesos2">#REF!</definedName>
    <definedName name="Type" localSheetId="1">#REF!</definedName>
    <definedName name="Typ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2" l="1"/>
  <c r="H4" i="2"/>
  <c r="H5" i="3"/>
  <c r="H4" i="3"/>
  <c r="B5" i="2" l="1"/>
  <c r="B4" i="2"/>
  <c r="B5" i="3"/>
  <c r="B4" i="3"/>
  <c r="G24" i="3"/>
  <c r="F24" i="3"/>
  <c r="E24" i="3"/>
  <c r="G23" i="3"/>
  <c r="F23" i="3"/>
  <c r="E23" i="3"/>
  <c r="G22" i="3"/>
  <c r="F22" i="3"/>
  <c r="E22" i="3"/>
  <c r="G21" i="3"/>
  <c r="F21" i="3"/>
  <c r="E21" i="3"/>
  <c r="G19" i="3"/>
  <c r="F19" i="3"/>
  <c r="E19" i="3"/>
  <c r="G18" i="3"/>
  <c r="F18" i="3"/>
  <c r="E18" i="3"/>
  <c r="G17" i="3"/>
  <c r="F17" i="3"/>
  <c r="E17" i="3"/>
  <c r="G16" i="3"/>
  <c r="F16" i="3"/>
  <c r="E16" i="3"/>
  <c r="G15" i="3"/>
  <c r="F15" i="3"/>
  <c r="E15" i="3"/>
  <c r="F14" i="3"/>
  <c r="E14" i="3"/>
  <c r="G84" i="2"/>
  <c r="F84" i="2"/>
  <c r="E84" i="2"/>
  <c r="G82" i="2"/>
  <c r="F82" i="2"/>
  <c r="E82" i="2"/>
  <c r="G81" i="2"/>
  <c r="F81" i="2"/>
  <c r="E81" i="2"/>
  <c r="G80" i="2"/>
  <c r="F80" i="2"/>
  <c r="E80" i="2"/>
  <c r="G79" i="2"/>
  <c r="F79" i="2"/>
  <c r="E79" i="2"/>
  <c r="G78" i="2"/>
  <c r="F78" i="2"/>
  <c r="E78" i="2"/>
  <c r="G76" i="2"/>
  <c r="F76" i="2"/>
  <c r="E76" i="2"/>
  <c r="G75" i="2"/>
  <c r="F75" i="2"/>
  <c r="E75" i="2"/>
  <c r="G74" i="2"/>
  <c r="F74" i="2"/>
  <c r="E74" i="2"/>
  <c r="G73" i="2"/>
  <c r="F73" i="2"/>
  <c r="E73" i="2"/>
  <c r="G72" i="2"/>
  <c r="F72" i="2"/>
  <c r="E72" i="2"/>
  <c r="G71" i="2"/>
  <c r="F71" i="2"/>
  <c r="E71" i="2"/>
  <c r="G70" i="2"/>
  <c r="F70" i="2"/>
  <c r="E70" i="2"/>
  <c r="G69" i="2"/>
  <c r="F69" i="2"/>
  <c r="E69" i="2"/>
  <c r="G68" i="2"/>
  <c r="F68" i="2"/>
  <c r="E68" i="2"/>
  <c r="G67" i="2"/>
  <c r="F67" i="2"/>
  <c r="E67" i="2"/>
  <c r="G66" i="2"/>
  <c r="F66" i="2"/>
  <c r="E66" i="2"/>
  <c r="G65" i="2"/>
  <c r="F65" i="2"/>
  <c r="E65" i="2"/>
  <c r="G64" i="2"/>
  <c r="F64" i="2"/>
  <c r="E64" i="2"/>
  <c r="G63" i="2"/>
  <c r="F63" i="2"/>
  <c r="E63" i="2"/>
  <c r="G62" i="2"/>
  <c r="F62" i="2"/>
  <c r="E62" i="2"/>
  <c r="G60" i="2"/>
  <c r="F60" i="2"/>
  <c r="E60" i="2"/>
  <c r="G59" i="2"/>
  <c r="F59" i="2"/>
  <c r="E59" i="2"/>
  <c r="G58" i="2"/>
  <c r="F58" i="2"/>
  <c r="E58" i="2"/>
  <c r="G57" i="2"/>
  <c r="F57" i="2"/>
  <c r="E57" i="2"/>
  <c r="G55" i="2"/>
  <c r="F55" i="2"/>
  <c r="E55" i="2"/>
  <c r="G53" i="2"/>
  <c r="F53" i="2"/>
  <c r="E53" i="2"/>
  <c r="G52" i="2"/>
  <c r="F52" i="2"/>
  <c r="E52" i="2"/>
  <c r="G51" i="2"/>
  <c r="F51" i="2"/>
  <c r="E51" i="2"/>
  <c r="G50" i="2"/>
  <c r="F50" i="2"/>
  <c r="E50" i="2"/>
  <c r="G49" i="2"/>
  <c r="F49" i="2"/>
  <c r="E49" i="2"/>
  <c r="G48" i="2"/>
  <c r="F48" i="2"/>
  <c r="E48" i="2"/>
  <c r="G47" i="2"/>
  <c r="F47" i="2"/>
  <c r="E47" i="2"/>
  <c r="G46" i="2"/>
  <c r="F46" i="2"/>
  <c r="E46" i="2"/>
  <c r="G44" i="2"/>
  <c r="F44" i="2"/>
  <c r="E44" i="2"/>
  <c r="G43" i="2"/>
  <c r="F43" i="2"/>
  <c r="E43" i="2"/>
  <c r="G42" i="2"/>
  <c r="F42" i="2"/>
  <c r="E42" i="2"/>
  <c r="G41" i="2"/>
  <c r="F41" i="2"/>
  <c r="E41" i="2"/>
  <c r="G40" i="2"/>
  <c r="F40" i="2"/>
  <c r="E40" i="2"/>
  <c r="G39" i="2"/>
  <c r="F39" i="2"/>
  <c r="E39" i="2"/>
  <c r="G38" i="2"/>
  <c r="F38" i="2"/>
  <c r="E38" i="2"/>
  <c r="G37" i="2"/>
  <c r="F37" i="2"/>
  <c r="E37" i="2"/>
  <c r="G36" i="2"/>
  <c r="F36" i="2"/>
  <c r="E36" i="2"/>
  <c r="G35" i="2"/>
  <c r="F35" i="2"/>
  <c r="E35" i="2"/>
  <c r="G34" i="2"/>
  <c r="F34" i="2"/>
  <c r="E34" i="2"/>
  <c r="G33" i="2"/>
  <c r="F33" i="2"/>
  <c r="E33" i="2"/>
  <c r="G31" i="2"/>
  <c r="F31" i="2"/>
  <c r="E31" i="2"/>
  <c r="G30" i="2"/>
  <c r="F30" i="2"/>
  <c r="E30" i="2"/>
  <c r="G29" i="2"/>
  <c r="F29" i="2"/>
  <c r="E29" i="2"/>
  <c r="G28" i="2"/>
  <c r="F28" i="2"/>
  <c r="E28" i="2"/>
  <c r="G27" i="2"/>
  <c r="F27" i="2"/>
  <c r="E27" i="2"/>
  <c r="G26" i="2"/>
  <c r="F26" i="2"/>
  <c r="E26" i="2"/>
  <c r="G25" i="2"/>
  <c r="F25" i="2"/>
  <c r="E25" i="2"/>
  <c r="G24" i="2"/>
  <c r="F24" i="2"/>
  <c r="E24" i="2"/>
  <c r="G23" i="2"/>
  <c r="F23" i="2"/>
  <c r="E23" i="2"/>
  <c r="G22" i="2"/>
  <c r="F22" i="2"/>
  <c r="E22" i="2"/>
  <c r="G21" i="2"/>
  <c r="F21" i="2"/>
  <c r="E21" i="2"/>
  <c r="G20" i="2"/>
  <c r="F20" i="2"/>
  <c r="E20" i="2"/>
  <c r="G18" i="2"/>
  <c r="F18" i="2"/>
  <c r="E18" i="2"/>
  <c r="G17" i="2"/>
  <c r="F17" i="2"/>
  <c r="E17" i="2"/>
  <c r="G16" i="2"/>
  <c r="F16" i="2"/>
  <c r="E16" i="2"/>
  <c r="G15" i="2"/>
  <c r="F15" i="2"/>
  <c r="E15" i="2"/>
  <c r="F14" i="2"/>
  <c r="E14" i="2"/>
  <c r="F5" i="3" l="1"/>
  <c r="H24" i="3"/>
  <c r="H23" i="3"/>
  <c r="H22" i="3"/>
  <c r="H21" i="3"/>
  <c r="I21" i="3" s="1"/>
  <c r="H19" i="3"/>
  <c r="H18" i="3"/>
  <c r="I18" i="3" s="1"/>
  <c r="H17" i="3"/>
  <c r="I17" i="3" s="1"/>
  <c r="H16" i="3"/>
  <c r="I16" i="3" s="1"/>
  <c r="H15" i="3"/>
  <c r="H14" i="3"/>
  <c r="I14" i="3" s="1"/>
  <c r="F4" i="3"/>
  <c r="I24" i="3"/>
  <c r="I23" i="3"/>
  <c r="I22" i="3"/>
  <c r="I19" i="3"/>
  <c r="I15" i="3"/>
  <c r="F7" i="3"/>
  <c r="H6" i="3" l="1"/>
  <c r="H7" i="3" l="1"/>
  <c r="H8" i="3" s="1"/>
  <c r="H3" i="3"/>
  <c r="F4" i="2"/>
  <c r="F5" i="2"/>
  <c r="H84" i="2"/>
  <c r="I84" i="2" s="1"/>
  <c r="H82" i="2"/>
  <c r="I82" i="2" s="1"/>
  <c r="H81" i="2"/>
  <c r="H80" i="2"/>
  <c r="H79" i="2"/>
  <c r="I79" i="2" s="1"/>
  <c r="H78" i="2"/>
  <c r="I78" i="2" s="1"/>
  <c r="H76" i="2"/>
  <c r="I76" i="2" s="1"/>
  <c r="H75" i="2"/>
  <c r="H74" i="2"/>
  <c r="H73" i="2"/>
  <c r="H72" i="2"/>
  <c r="I72" i="2" s="1"/>
  <c r="H71" i="2"/>
  <c r="H70" i="2"/>
  <c r="I70" i="2" s="1"/>
  <c r="H69" i="2"/>
  <c r="I69" i="2" s="1"/>
  <c r="H68" i="2"/>
  <c r="I68" i="2" s="1"/>
  <c r="H67" i="2"/>
  <c r="H66" i="2"/>
  <c r="H65" i="2"/>
  <c r="H64" i="2"/>
  <c r="I64" i="2" s="1"/>
  <c r="H63" i="2"/>
  <c r="H62" i="2"/>
  <c r="I62" i="2" s="1"/>
  <c r="H60" i="2"/>
  <c r="I60" i="2" s="1"/>
  <c r="H59" i="2"/>
  <c r="I59" i="2" s="1"/>
  <c r="H58" i="2"/>
  <c r="H57" i="2"/>
  <c r="H55" i="2"/>
  <c r="H53" i="2"/>
  <c r="I53" i="2" s="1"/>
  <c r="H52" i="2"/>
  <c r="I52" i="2" s="1"/>
  <c r="H51" i="2"/>
  <c r="I51" i="2" s="1"/>
  <c r="H50" i="2"/>
  <c r="I50" i="2" s="1"/>
  <c r="H49" i="2"/>
  <c r="H48" i="2"/>
  <c r="H47" i="2"/>
  <c r="H46" i="2"/>
  <c r="H44" i="2"/>
  <c r="I44" i="2" s="1"/>
  <c r="H43" i="2"/>
  <c r="H42" i="2"/>
  <c r="I42" i="2" s="1"/>
  <c r="H41" i="2"/>
  <c r="I41" i="2" s="1"/>
  <c r="H40" i="2"/>
  <c r="I40" i="2" s="1"/>
  <c r="H39" i="2"/>
  <c r="H38" i="2"/>
  <c r="H37" i="2"/>
  <c r="I37" i="2" s="1"/>
  <c r="H36" i="2"/>
  <c r="I36" i="2" s="1"/>
  <c r="H35" i="2"/>
  <c r="H34" i="2"/>
  <c r="I34" i="2" s="1"/>
  <c r="H33" i="2"/>
  <c r="I33" i="2" s="1"/>
  <c r="H31" i="2"/>
  <c r="H30" i="2"/>
  <c r="H29" i="2"/>
  <c r="H28" i="2"/>
  <c r="I28" i="2" s="1"/>
  <c r="H27" i="2"/>
  <c r="I27" i="2" s="1"/>
  <c r="H26" i="2"/>
  <c r="H25" i="2"/>
  <c r="I25" i="2" s="1"/>
  <c r="H24" i="2"/>
  <c r="I24" i="2" s="1"/>
  <c r="H23" i="2"/>
  <c r="H22" i="2"/>
  <c r="I22" i="2" s="1"/>
  <c r="H21" i="2"/>
  <c r="H20" i="2"/>
  <c r="I20" i="2" s="1"/>
  <c r="H18" i="2"/>
  <c r="I18" i="2" s="1"/>
  <c r="H17" i="2"/>
  <c r="I17" i="2" s="1"/>
  <c r="H16" i="2"/>
  <c r="I16" i="2" s="1"/>
  <c r="H15" i="2"/>
  <c r="I15" i="2" s="1"/>
  <c r="H14" i="2"/>
  <c r="I14" i="2" s="1"/>
  <c r="I81" i="2"/>
  <c r="I80" i="2"/>
  <c r="I75" i="2"/>
  <c r="I74" i="2"/>
  <c r="I73" i="2"/>
  <c r="I71" i="2"/>
  <c r="I67" i="2"/>
  <c r="I66" i="2"/>
  <c r="I65" i="2"/>
  <c r="I63" i="2"/>
  <c r="I58" i="2"/>
  <c r="I57" i="2"/>
  <c r="I55" i="2"/>
  <c r="I49" i="2"/>
  <c r="I48" i="2"/>
  <c r="I47" i="2"/>
  <c r="I46" i="2"/>
  <c r="I43" i="2"/>
  <c r="I39" i="2"/>
  <c r="I38" i="2"/>
  <c r="I35" i="2"/>
  <c r="I31" i="2"/>
  <c r="I30" i="2"/>
  <c r="I29" i="2"/>
  <c r="I26" i="2"/>
  <c r="I23" i="2"/>
  <c r="I21" i="2"/>
  <c r="F7" i="2"/>
  <c r="I97" i="1"/>
  <c r="G97" i="1"/>
  <c r="I96" i="1"/>
  <c r="G96" i="1"/>
  <c r="I95" i="1"/>
  <c r="G95" i="1"/>
  <c r="I94" i="1"/>
  <c r="G94" i="1"/>
  <c r="I92" i="1"/>
  <c r="G92" i="1"/>
  <c r="I91" i="1"/>
  <c r="G91" i="1"/>
  <c r="I90" i="1"/>
  <c r="G90" i="1"/>
  <c r="I89" i="1"/>
  <c r="G89" i="1"/>
  <c r="I88" i="1"/>
  <c r="G88" i="1"/>
  <c r="I87" i="1"/>
  <c r="G87" i="1"/>
  <c r="G14" i="3" s="1"/>
  <c r="D6" i="3" s="1"/>
  <c r="I84" i="1"/>
  <c r="G84" i="1"/>
  <c r="I82" i="1"/>
  <c r="G82" i="1"/>
  <c r="I81" i="1"/>
  <c r="G81" i="1"/>
  <c r="I80" i="1"/>
  <c r="G80" i="1"/>
  <c r="I79" i="1"/>
  <c r="G79" i="1"/>
  <c r="I78" i="1"/>
  <c r="G78" i="1"/>
  <c r="I76" i="1"/>
  <c r="G76" i="1"/>
  <c r="I75" i="1"/>
  <c r="G75" i="1"/>
  <c r="I74" i="1"/>
  <c r="G74" i="1"/>
  <c r="I73" i="1"/>
  <c r="G73" i="1"/>
  <c r="I72" i="1"/>
  <c r="G72" i="1"/>
  <c r="I71" i="1"/>
  <c r="G71" i="1"/>
  <c r="I70" i="1"/>
  <c r="G70" i="1"/>
  <c r="I69" i="1"/>
  <c r="G69" i="1"/>
  <c r="I68" i="1"/>
  <c r="G68" i="1"/>
  <c r="I67" i="1"/>
  <c r="G67" i="1"/>
  <c r="I66" i="1"/>
  <c r="G66" i="1"/>
  <c r="I65" i="1"/>
  <c r="G65" i="1"/>
  <c r="I64" i="1"/>
  <c r="G64" i="1"/>
  <c r="I63" i="1"/>
  <c r="G63" i="1"/>
  <c r="I62" i="1"/>
  <c r="G62" i="1"/>
  <c r="I60" i="1"/>
  <c r="G60" i="1"/>
  <c r="I59" i="1"/>
  <c r="G59" i="1"/>
  <c r="I58" i="1"/>
  <c r="G58" i="1"/>
  <c r="I57" i="1"/>
  <c r="G57" i="1"/>
  <c r="I55" i="1"/>
  <c r="G55" i="1"/>
  <c r="I53" i="1"/>
  <c r="G53" i="1"/>
  <c r="I52" i="1"/>
  <c r="G52" i="1"/>
  <c r="I51" i="1"/>
  <c r="G51" i="1"/>
  <c r="I50" i="1"/>
  <c r="G50" i="1"/>
  <c r="I49" i="1"/>
  <c r="G49" i="1"/>
  <c r="I48" i="1"/>
  <c r="G48" i="1"/>
  <c r="I47" i="1"/>
  <c r="G47" i="1"/>
  <c r="I46" i="1"/>
  <c r="G46" i="1"/>
  <c r="I44" i="1"/>
  <c r="G44" i="1"/>
  <c r="I43" i="1"/>
  <c r="G43" i="1"/>
  <c r="I42" i="1"/>
  <c r="G42" i="1"/>
  <c r="I41" i="1"/>
  <c r="G41" i="1"/>
  <c r="I40" i="1"/>
  <c r="G40" i="1"/>
  <c r="I39" i="1"/>
  <c r="G39" i="1"/>
  <c r="I38" i="1"/>
  <c r="G38" i="1"/>
  <c r="I37" i="1"/>
  <c r="G37" i="1"/>
  <c r="I36" i="1"/>
  <c r="G36" i="1"/>
  <c r="I35" i="1"/>
  <c r="G35" i="1"/>
  <c r="I34" i="1"/>
  <c r="G34" i="1"/>
  <c r="I33" i="1"/>
  <c r="G33" i="1"/>
  <c r="I31" i="1"/>
  <c r="G31" i="1"/>
  <c r="I30" i="1"/>
  <c r="G30" i="1"/>
  <c r="I29" i="1"/>
  <c r="G29" i="1"/>
  <c r="I28" i="1"/>
  <c r="G28" i="1"/>
  <c r="I27" i="1"/>
  <c r="G27" i="1"/>
  <c r="I26" i="1"/>
  <c r="G26" i="1"/>
  <c r="I25" i="1"/>
  <c r="G25" i="1"/>
  <c r="I24" i="1"/>
  <c r="G24" i="1"/>
  <c r="I23" i="1"/>
  <c r="G23" i="1"/>
  <c r="I22" i="1"/>
  <c r="G22" i="1"/>
  <c r="I21" i="1"/>
  <c r="G21" i="1"/>
  <c r="I20" i="1"/>
  <c r="G20" i="1"/>
  <c r="I18" i="1"/>
  <c r="G18" i="1"/>
  <c r="I17" i="1"/>
  <c r="G17" i="1"/>
  <c r="I16" i="1"/>
  <c r="G16" i="1"/>
  <c r="I15" i="1"/>
  <c r="G15" i="1"/>
  <c r="I14" i="1"/>
  <c r="G14" i="1"/>
  <c r="G14" i="2" s="1"/>
  <c r="D6" i="2" s="1"/>
  <c r="F7" i="1"/>
  <c r="D4" i="3" l="1"/>
  <c r="D3" i="3" s="1"/>
  <c r="D5" i="3"/>
  <c r="D7" i="3"/>
  <c r="D8" i="3" s="1"/>
  <c r="D5" i="2"/>
  <c r="D6" i="1"/>
  <c r="D7" i="1" s="1"/>
  <c r="D8" i="1" s="1"/>
  <c r="D4" i="2"/>
  <c r="H6" i="2"/>
  <c r="D7" i="2"/>
  <c r="D8" i="2" s="1"/>
  <c r="D5" i="1" l="1"/>
  <c r="D3" i="2"/>
  <c r="D3" i="1" s="1"/>
  <c r="D4" i="1"/>
  <c r="H5" i="1"/>
  <c r="H6" i="1"/>
  <c r="H7" i="1" s="1"/>
  <c r="H8" i="1" s="1"/>
  <c r="H7" i="2"/>
  <c r="H8" i="2" s="1"/>
  <c r="H3" i="2" l="1"/>
  <c r="H3" i="1" s="1"/>
  <c r="H4" i="1"/>
</calcChain>
</file>

<file path=xl/sharedStrings.xml><?xml version="1.0" encoding="utf-8"?>
<sst xmlns="http://schemas.openxmlformats.org/spreadsheetml/2006/main" count="612" uniqueCount="199">
  <si>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</si>
  <si>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</si>
  <si>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</si>
  <si>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</si>
  <si>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</si>
  <si>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</si>
  <si>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</si>
  <si>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</si>
  <si>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</si>
  <si>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</si>
  <si>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</si>
  <si>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</si>
  <si>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</si>
  <si>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</si>
  <si>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</si>
  <si>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</si>
  <si>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</si>
  <si>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</si>
  <si>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</si>
  <si>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</si>
  <si>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</si>
  <si>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</si>
  <si>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</si>
  <si>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</si>
  <si>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</si>
  <si>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</si>
  <si>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</si>
  <si>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</si>
  <si>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</si>
  <si>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INV</t>
  </si>
  <si>
    <t>INVERSIÓN</t>
  </si>
  <si>
    <t>1.1</t>
  </si>
  <si>
    <t>AMP1024</t>
  </si>
  <si>
    <t>Ampliación servidores IBM Power 1024</t>
  </si>
  <si>
    <t>AMP1024_1</t>
  </si>
  <si>
    <t>Ampliación a 7TB memoria DDIMM DDR4-2933MHz, o superior, para servidores IBM Power 1024, compatible con los módulos actuales</t>
  </si>
  <si>
    <t>ud</t>
  </si>
  <si>
    <t>AMP1024_2</t>
  </si>
  <si>
    <t>Ampliación activación 1 core instalado</t>
  </si>
  <si>
    <t>AMP1024_3</t>
  </si>
  <si>
    <t>Ampliación tarjecta NIC dual port 25Gb</t>
  </si>
  <si>
    <t>AMP1024_4</t>
  </si>
  <si>
    <t>IBM Power 1024, 2TB RAM, 36 cores activos</t>
  </si>
  <si>
    <t>AMP1024_5</t>
  </si>
  <si>
    <t>Sistema operativo SLES</t>
  </si>
  <si>
    <t>1.2</t>
  </si>
  <si>
    <t>SERVPROD</t>
  </si>
  <si>
    <t>Servidores para CPD productivo</t>
  </si>
  <si>
    <t>SERVPROD_1</t>
  </si>
  <si>
    <t>IBM Power 1080 o superior. Montaje en rack estándar.</t>
  </si>
  <si>
    <t>SERVPROD_2</t>
  </si>
  <si>
    <t>CPU instalada [Cores]</t>
  </si>
  <si>
    <t>SERVPROD_3</t>
  </si>
  <si>
    <t>CPU activa para Linux [Cores]</t>
  </si>
  <si>
    <t>SERVPROD_4</t>
  </si>
  <si>
    <t>CPU activa para AIX [Cores]</t>
  </si>
  <si>
    <t>SERVPROD_5</t>
  </si>
  <si>
    <t>Memoria DDIMM DDR4-2933MHz o superior, en tamaños que permitan la ampliación del servidor hasta los 32TB [TB]</t>
  </si>
  <si>
    <t>SERVPROD_6</t>
  </si>
  <si>
    <t>Memoria activa para Linux [TB]</t>
  </si>
  <si>
    <t>SERVPROD_7</t>
  </si>
  <si>
    <t>Memoria activa para AIX  [TB]</t>
  </si>
  <si>
    <t>SERVPROD_8</t>
  </si>
  <si>
    <t>Tarjeta HBA dual port FC32Gb, o superior</t>
  </si>
  <si>
    <t>SERVPROD_9</t>
  </si>
  <si>
    <t>Tarjeta NIC dual port 10/25G, o superior</t>
  </si>
  <si>
    <t>SERVPROD_10</t>
  </si>
  <si>
    <t>Cajón de expansión PCIe con tarjetas y cables necesarios</t>
  </si>
  <si>
    <t>SERVPROD_11</t>
  </si>
  <si>
    <t>Sistema operativo SLES para todos los cores y memoria activos</t>
  </si>
  <si>
    <t>SERVPROD_12</t>
  </si>
  <si>
    <t>Sistemas operativos AIX para los cores y memoria activos para AIX</t>
  </si>
  <si>
    <t>1.3</t>
  </si>
  <si>
    <t>SERVCONT</t>
  </si>
  <si>
    <t>Servidores para CPD contingencia</t>
  </si>
  <si>
    <t>SERVCONT_1</t>
  </si>
  <si>
    <t>IBM Power 1080 o superior, incluyendo rack.</t>
  </si>
  <si>
    <t>SERVCONT_2</t>
  </si>
  <si>
    <t>SERVCONT_3</t>
  </si>
  <si>
    <t>SERVCONT_4</t>
  </si>
  <si>
    <t>SERVCONT_5</t>
  </si>
  <si>
    <t>SERVCONT_6</t>
  </si>
  <si>
    <t>SERVCONT_7</t>
  </si>
  <si>
    <t>SERVCONT_8</t>
  </si>
  <si>
    <t>SERVCONT_9</t>
  </si>
  <si>
    <t>SERVCONT_10</t>
  </si>
  <si>
    <t>SERVCONT_11</t>
  </si>
  <si>
    <t>SERVCONT_12</t>
  </si>
  <si>
    <t>1.4</t>
  </si>
  <si>
    <t>AMPALMA</t>
  </si>
  <si>
    <t>Ampliación de cabinas de almacenamiento</t>
  </si>
  <si>
    <t>AMPALMA_1</t>
  </si>
  <si>
    <t>Ampliación de disco NVME FCM3 38,4TB 2,5" para FlashSystem 9500 en CPD productivo</t>
  </si>
  <si>
    <t>AMPALMA_2</t>
  </si>
  <si>
    <t>Ampliación de disco NVME FCM3 38,4TB 2,5" para FlashSystem 9500 en CPD contingencia</t>
  </si>
  <si>
    <t>AMPALMA_3</t>
  </si>
  <si>
    <t>Storage Scale System 6000, 100Gb Eth, en CPD productivo</t>
  </si>
  <si>
    <t>AMPALMA_4</t>
  </si>
  <si>
    <t>Storage Scale System 6000, 100Gb Eth, en CPD contingencia</t>
  </si>
  <si>
    <t>AMPALMA_5</t>
  </si>
  <si>
    <t>Ampliación de discos 15,36TB NVMe SSD para Storage Scale System 6000</t>
  </si>
  <si>
    <t>AMPALMA_6</t>
  </si>
  <si>
    <t>ESS Management Server Utility, RHEL for Storage Scale, 16cores, 128GB RAM, 100Gb Eth, IBM Storage Protect Extended Edition, en CPD productivo</t>
  </si>
  <si>
    <t>AMPALMA_7</t>
  </si>
  <si>
    <t>ESS Management Server Utility, RHEL for Storage Scale, 16cores, 128GB RAM, 100Gb Eth, IBM Storage Protect Extended Edition, en CPD contingencia</t>
  </si>
  <si>
    <t>AMPALMA_8</t>
  </si>
  <si>
    <t>IBM Security Verify, 48 meses</t>
  </si>
  <si>
    <t>1.5</t>
  </si>
  <si>
    <t>HMC</t>
  </si>
  <si>
    <t>Servidores de gestión HMC</t>
  </si>
  <si>
    <t>HMC_1</t>
  </si>
  <si>
    <t>Servidor de gestión HMC físico</t>
  </si>
  <si>
    <t>1.6</t>
  </si>
  <si>
    <t>COM</t>
  </si>
  <si>
    <t>Comunicaciones</t>
  </si>
  <si>
    <t>COM_1</t>
  </si>
  <si>
    <t>Conmutador Cisco N9K-C93180YC o equivalente</t>
  </si>
  <si>
    <t>COM_2</t>
  </si>
  <si>
    <t>Transceptores Cisco SFP28 25GbE</t>
  </si>
  <si>
    <t>COM_3</t>
  </si>
  <si>
    <t>Transceptores Cisco QSFP 40/100Gbps</t>
  </si>
  <si>
    <t>COM_4</t>
  </si>
  <si>
    <t>Conversor QSFP a LC 100Gb-25/10Gb</t>
  </si>
  <si>
    <t>1.7</t>
  </si>
  <si>
    <t>CAB</t>
  </si>
  <si>
    <t>Cableado</t>
  </si>
  <si>
    <t>CAB_1</t>
  </si>
  <si>
    <t>Bastidor Panduit 1U o equivalente</t>
  </si>
  <si>
    <t>CAB_2</t>
  </si>
  <si>
    <t>Casetes Panduit MPO-LC 12 fibras OM4</t>
  </si>
  <si>
    <t>CAB_3</t>
  </si>
  <si>
    <t>Casetes Panduit MPO-LC 12 fibras OS2</t>
  </si>
  <si>
    <t>CAB_4</t>
  </si>
  <si>
    <t>Cables trunk de conexión entre casetes OM4 hasta 20 metros</t>
  </si>
  <si>
    <t>CAB_5</t>
  </si>
  <si>
    <t>Cables trunk de conexión entre casetes OS2 hasta 30 metros</t>
  </si>
  <si>
    <t>CAB_6</t>
  </si>
  <si>
    <t>Cables trunk de conexión entre casetes OS2 hasta 45 metros</t>
  </si>
  <si>
    <t>CAB_7</t>
  </si>
  <si>
    <t>Cables trunk de conexión entre casetes OS2 hasta 70 metros</t>
  </si>
  <si>
    <t>CAB_8</t>
  </si>
  <si>
    <t>Cables trunk de conexión entre casetes OS2 hasta 90 metros</t>
  </si>
  <si>
    <t>CAB_9</t>
  </si>
  <si>
    <t>CAB_10</t>
  </si>
  <si>
    <t>CAB_11</t>
  </si>
  <si>
    <t>CAB_12</t>
  </si>
  <si>
    <t>CAB_13</t>
  </si>
  <si>
    <t>Cables LC-LC OM4 3m</t>
  </si>
  <si>
    <t>CAB_14</t>
  </si>
  <si>
    <t>Cables LC-LC OS2 3m</t>
  </si>
  <si>
    <t>CAB_15</t>
  </si>
  <si>
    <t>Cables RJ45 cat6 3m</t>
  </si>
  <si>
    <t>1.8</t>
  </si>
  <si>
    <t>INST</t>
  </si>
  <si>
    <t>Servicios de instalación</t>
  </si>
  <si>
    <t>INST_1</t>
  </si>
  <si>
    <t>Servicios de instalación y configuración partidas 1.1, 1.2 y 1.3, incluyendo sistema operativo</t>
  </si>
  <si>
    <t>INST_2</t>
  </si>
  <si>
    <t>Servicios de instalación y configuración partida 1.4</t>
  </si>
  <si>
    <t>INST_3</t>
  </si>
  <si>
    <t>Servicios de instalación y configuración partida 1.6</t>
  </si>
  <si>
    <t>INST_4</t>
  </si>
  <si>
    <t>Servicios de instalación y configuración SAP HANA, réplica de sistemas y alta disponibilidad</t>
  </si>
  <si>
    <t>INST_5</t>
  </si>
  <si>
    <t>Servicios de migración de versión SAP HANA, réplica de sistemas y alta disponibilidad.</t>
  </si>
  <si>
    <t>1.9</t>
  </si>
  <si>
    <t>FOR</t>
  </si>
  <si>
    <t>Formación</t>
  </si>
  <si>
    <t>FOR_1</t>
  </si>
  <si>
    <t>Formación a medida para 1 persona</t>
  </si>
  <si>
    <t>2</t>
  </si>
  <si>
    <t>GTO</t>
  </si>
  <si>
    <t>GASTO</t>
  </si>
  <si>
    <t>2.1</t>
  </si>
  <si>
    <t>MTO</t>
  </si>
  <si>
    <t>Soporte y mantenimiento</t>
  </si>
  <si>
    <t>MTO_1</t>
  </si>
  <si>
    <t>Coste de soporte y mantenimiento anual partida 1.1</t>
  </si>
  <si>
    <t>MTO_2</t>
  </si>
  <si>
    <t>Coste de soporte y mantenimiento anual partida 1.2</t>
  </si>
  <si>
    <t>MTO_3</t>
  </si>
  <si>
    <t>Coste de soporte y mantenimiento anual partida 1.3</t>
  </si>
  <si>
    <t>MTO_4</t>
  </si>
  <si>
    <t>Coste de soporte y mantenimiento anual partida 1.4</t>
  </si>
  <si>
    <t>MTO_5</t>
  </si>
  <si>
    <t>Coste de soporte y mantenimiento anual partida 1.5</t>
  </si>
  <si>
    <t>MTO_6</t>
  </si>
  <si>
    <t>Coste de soporte y mantenimiento anual partida 1.6</t>
  </si>
  <si>
    <t>2.2</t>
  </si>
  <si>
    <t>SSPP</t>
  </si>
  <si>
    <t>Servicios profesionales</t>
  </si>
  <si>
    <t>SSPP_1</t>
  </si>
  <si>
    <t>Jornada de servicios profesionales IBM Power</t>
  </si>
  <si>
    <t>SSPP_2</t>
  </si>
  <si>
    <t>Jornada de servicios profesionales SLES</t>
  </si>
  <si>
    <t>SSPP_3</t>
  </si>
  <si>
    <t>Jornada de servicios profesionales SAP BASIS</t>
  </si>
  <si>
    <t>SSPP_4</t>
  </si>
  <si>
    <t>Jornada de servicios profesionales SAP HANA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</si>
</sst>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i/>
      <u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3" fillId="3" borderId="1" xfId="0" applyNumberFormat="1" applyFont="1" applyFill="1" applyBorder="1"/>
    <xf numFmtId="3" fontId="4" fillId="0" borderId="2" xfId="0" applyNumberFormat="1" applyFont="1" applyBorder="1"/>
    <xf numFmtId="4" fontId="4" fillId="4" borderId="2" xfId="0" applyNumberFormat="1" applyFont="1" applyFill="1" applyBorder="1"/>
    <xf numFmtId="49" fontId="3" fillId="3" borderId="3" xfId="0" applyNumberFormat="1" applyFont="1" applyFill="1" applyBorder="1"/>
    <xf numFmtId="10" fontId="4" fillId="0" borderId="6" xfId="0" quotePrefix="1" applyNumberFormat="1" applyFont="1" applyBorder="1"/>
    <xf numFmtId="49" fontId="4" fillId="3" borderId="7" xfId="0" applyNumberFormat="1" applyFont="1" applyFill="1" applyBorder="1"/>
    <xf numFmtId="4" fontId="4" fillId="4" borderId="7" xfId="0" applyNumberFormat="1" applyFont="1" applyFill="1" applyBorder="1"/>
    <xf numFmtId="4" fontId="3" fillId="3" borderId="3" xfId="0" applyNumberFormat="1" applyFont="1" applyFill="1" applyBorder="1"/>
    <xf numFmtId="10" fontId="4" fillId="5" borderId="6" xfId="0" quotePrefix="1" applyNumberFormat="1" applyFont="1" applyFill="1" applyBorder="1" applyProtection="1">
      <protection locked="0"/>
    </xf>
    <xf numFmtId="49" fontId="3" fillId="3" borderId="8" xfId="0" applyNumberFormat="1" applyFont="1" applyFill="1" applyBorder="1"/>
    <xf numFmtId="9" fontId="4" fillId="0" borderId="6" xfId="0" quotePrefix="1" applyNumberFormat="1" applyFont="1" applyBorder="1"/>
    <xf numFmtId="4" fontId="3" fillId="3" borderId="8" xfId="0" applyNumberFormat="1" applyFont="1" applyFill="1" applyBorder="1"/>
    <xf numFmtId="9" fontId="4" fillId="4" borderId="6" xfId="0" quotePrefix="1" applyNumberFormat="1" applyFont="1" applyFill="1" applyBorder="1"/>
    <xf numFmtId="4" fontId="3" fillId="4" borderId="7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4" fillId="0" borderId="0" xfId="0" applyNumberFormat="1" applyFont="1"/>
    <xf numFmtId="49" fontId="4" fillId="0" borderId="0" xfId="0" applyNumberFormat="1" applyFont="1" applyAlignment="1">
      <alignment wrapText="1"/>
    </xf>
    <xf numFmtId="4" fontId="4" fillId="0" borderId="0" xfId="0" applyNumberFormat="1" applyFont="1"/>
    <xf numFmtId="164" fontId="0" fillId="3" borderId="0" xfId="0" applyNumberFormat="1" applyFill="1"/>
    <xf numFmtId="4" fontId="4" fillId="5" borderId="0" xfId="0" applyNumberFormat="1" applyFont="1" applyFill="1" applyProtection="1">
      <protection locked="0"/>
    </xf>
    <xf numFmtId="4" fontId="4" fillId="3" borderId="0" xfId="0" applyNumberFormat="1" applyFont="1" applyFill="1"/>
    <xf numFmtId="49" fontId="4" fillId="0" borderId="0" xfId="0" applyNumberFormat="1" applyFont="1" applyAlignment="1">
      <alignment horizontal="right"/>
    </xf>
    <xf numFmtId="1" fontId="4" fillId="0" borderId="0" xfId="0" applyNumberFormat="1" applyFont="1"/>
    <xf numFmtId="4" fontId="0" fillId="3" borderId="0" xfId="0" applyNumberFormat="1" applyFill="1"/>
    <xf numFmtId="49" fontId="5" fillId="0" borderId="0" xfId="1" applyNumberFormat="1" applyFont="1" applyAlignment="1">
      <alignment vertical="top" wrapText="1"/>
    </xf>
    <xf numFmtId="0" fontId="0" fillId="0" borderId="0" xfId="0" applyAlignment="1">
      <alignment wrapText="1"/>
    </xf>
    <xf numFmtId="49" fontId="0" fillId="0" borderId="0" xfId="0" applyNumberFormat="1" applyAlignment="1">
      <alignment vertical="top" wrapText="1"/>
    </xf>
    <xf numFmtId="10" fontId="4" fillId="5" borderId="6" xfId="0" quotePrefix="1" applyNumberFormat="1" applyFont="1" applyFill="1" applyBorder="1"/>
    <xf numFmtId="4" fontId="4" fillId="5" borderId="0" xfId="0" applyNumberFormat="1" applyFont="1" applyFill="1"/>
    <xf numFmtId="0" fontId="2" fillId="2" borderId="3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  <xf numFmtId="49" fontId="3" fillId="3" borderId="3" xfId="0" applyNumberFormat="1" applyFont="1" applyFill="1" applyBorder="1" applyAlignment="1">
      <alignment horizontal="left" wrapText="1"/>
    </xf>
    <xf numFmtId="49" fontId="3" fillId="3" borderId="4" xfId="0" applyNumberFormat="1" applyFont="1" applyFill="1" applyBorder="1" applyAlignment="1">
      <alignment horizontal="left" wrapText="1"/>
    </xf>
    <xf numFmtId="49" fontId="3" fillId="3" borderId="5" xfId="0" applyNumberFormat="1" applyFont="1" applyFill="1" applyBorder="1" applyAlignment="1">
      <alignment horizontal="left" wrapText="1"/>
    </xf>
    <xf numFmtId="49" fontId="3" fillId="3" borderId="3" xfId="0" applyNumberFormat="1" applyFont="1" applyFill="1" applyBorder="1" applyAlignment="1">
      <alignment horizontal="left"/>
    </xf>
    <xf numFmtId="49" fontId="3" fillId="3" borderId="4" xfId="0" applyNumberFormat="1" applyFont="1" applyFill="1" applyBorder="1" applyAlignment="1">
      <alignment horizontal="left"/>
    </xf>
    <xf numFmtId="49" fontId="3" fillId="3" borderId="5" xfId="0" applyNumberFormat="1" applyFont="1" applyFill="1" applyBorder="1" applyAlignment="1">
      <alignment horizontal="left"/>
    </xf>
    <xf numFmtId="49" fontId="2" fillId="3" borderId="3" xfId="0" applyNumberFormat="1" applyFont="1" applyFill="1" applyBorder="1" applyAlignment="1">
      <alignment horizontal="left"/>
    </xf>
    <xf numFmtId="49" fontId="2" fillId="3" borderId="4" xfId="0" applyNumberFormat="1" applyFont="1" applyFill="1" applyBorder="1" applyAlignment="1">
      <alignment horizontal="left"/>
    </xf>
    <xf numFmtId="49" fontId="2" fillId="3" borderId="5" xfId="0" applyNumberFormat="1" applyFont="1" applyFill="1" applyBorder="1" applyAlignment="1">
      <alignment horizontal="left"/>
    </xf>
  </cellXfs>
  <cellStyles count="2">
    <cellStyle name="Normal" xfId="0" builtinId="0"/>
    <cellStyle name="Normal 2 2 2" xfId="1" xr:uid="{5C4A7DE7-330A-4F7C-ACD8-F359AF1543E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1F971AB-B09F-4DFE-901B-2851BF5DB1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8918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23599E0A-3512-464B-9A9A-AE05DFF252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8918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E0D3D5CE-104D-4B99-9829-E14441C4E8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8918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DD17B-805F-41AC-A17E-16B12EB26846}">
  <dimension ref="A1:K97"/>
  <sheetViews>
    <sheetView tabSelected="1" zoomScale="70" zoomScaleNormal="70" workbookViewId="0">
      <selection activeCell="F61" sqref="F61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33.28515625" customWidth="1"/>
    <col min="4" max="4" width="18.7109375" customWidth="1"/>
    <col min="5" max="5" width="27.7109375" style="2" customWidth="1"/>
    <col min="6" max="6" width="18" style="2" bestFit="1" customWidth="1"/>
    <col min="7" max="7" width="22.5703125" style="3" customWidth="1"/>
    <col min="8" max="8" width="19.7109375" bestFit="1" customWidth="1"/>
    <col min="9" max="9" width="18.7109375" style="2" customWidth="1"/>
    <col min="10" max="10" width="13.85546875" bestFit="1" customWidth="1"/>
    <col min="11" max="11" width="15.140625" bestFit="1" customWidth="1"/>
  </cols>
  <sheetData>
    <row r="1" spans="1:11" ht="15.75" thickBot="1" x14ac:dyDescent="0.3">
      <c r="D1" s="1" t="s">
        <v>0</v>
      </c>
      <c r="H1" s="1" t="s">
        <v>1</v>
      </c>
    </row>
    <row r="2" spans="1:11" ht="15.75" thickBot="1" x14ac:dyDescent="0.3">
      <c r="A2" s="4" t="s">
        <v>2</v>
      </c>
      <c r="B2" s="5">
        <v>1</v>
      </c>
    </row>
    <row r="3" spans="1:11" ht="15" customHeight="1" thickBot="1" x14ac:dyDescent="0.3">
      <c r="A3" s="37" t="s">
        <v>3</v>
      </c>
      <c r="B3" s="38"/>
      <c r="C3" s="39"/>
      <c r="D3" s="6">
        <f>CERTO_G!D3+CERTO_I!D3</f>
        <v>5401829.0999999996</v>
      </c>
      <c r="E3" s="37" t="s">
        <v>4</v>
      </c>
      <c r="F3" s="38"/>
      <c r="G3" s="39"/>
      <c r="H3" s="6">
        <f>CERTO_G!H3+CERTO_I!H3</f>
        <v>0</v>
      </c>
    </row>
    <row r="4" spans="1:11" ht="15" customHeight="1" thickBot="1" x14ac:dyDescent="0.3">
      <c r="A4" s="7" t="s">
        <v>5</v>
      </c>
      <c r="B4" s="8">
        <v>0.06</v>
      </c>
      <c r="C4" s="9" t="s">
        <v>6</v>
      </c>
      <c r="D4" s="6">
        <f>CERTO_G!D4+CERTO_I!D4</f>
        <v>324109.74</v>
      </c>
      <c r="E4" s="11" t="s">
        <v>7</v>
      </c>
      <c r="F4" s="12"/>
      <c r="G4" s="9" t="s">
        <v>6</v>
      </c>
      <c r="H4" s="10">
        <f>CERTO_G!H4+CERTO_I!H4</f>
        <v>0</v>
      </c>
    </row>
    <row r="5" spans="1:11" ht="15.75" thickBot="1" x14ac:dyDescent="0.3">
      <c r="A5" s="7" t="s">
        <v>8</v>
      </c>
      <c r="B5" s="8">
        <v>0.09</v>
      </c>
      <c r="C5" s="9" t="s">
        <v>9</v>
      </c>
      <c r="D5" s="6">
        <f>CERTO_G!D5+CERTO_I!D5</f>
        <v>486164.62</v>
      </c>
      <c r="E5" s="11" t="s">
        <v>10</v>
      </c>
      <c r="F5" s="12"/>
      <c r="G5" s="9" t="s">
        <v>9</v>
      </c>
      <c r="H5" s="10">
        <f>CERTO_G!H5+CERTO_I!H5</f>
        <v>0</v>
      </c>
    </row>
    <row r="6" spans="1:11" ht="15.75" thickBot="1" x14ac:dyDescent="0.3">
      <c r="A6" s="40" t="s">
        <v>11</v>
      </c>
      <c r="B6" s="41"/>
      <c r="C6" s="42"/>
      <c r="D6" s="6">
        <f>CERTO_G!D6+CERTO_I!D6</f>
        <v>6212103.46</v>
      </c>
      <c r="E6" s="40" t="s">
        <v>12</v>
      </c>
      <c r="F6" s="41"/>
      <c r="G6" s="42"/>
      <c r="H6" s="10">
        <f>CERTO_G!H6+CERTO_I!H6</f>
        <v>0</v>
      </c>
    </row>
    <row r="7" spans="1:11" ht="15.75" thickBot="1" x14ac:dyDescent="0.3">
      <c r="A7" s="13" t="s">
        <v>13</v>
      </c>
      <c r="B7" s="14">
        <v>0.21</v>
      </c>
      <c r="C7" s="9" t="s">
        <v>14</v>
      </c>
      <c r="D7" s="10">
        <f>ROUND($D$6*B7,2)</f>
        <v>1304541.73</v>
      </c>
      <c r="E7" s="15" t="s">
        <v>13</v>
      </c>
      <c r="F7" s="16">
        <f>B7</f>
        <v>0.21</v>
      </c>
      <c r="G7" s="9" t="s">
        <v>14</v>
      </c>
      <c r="H7" s="10">
        <f>ROUND($H$6*F7,2)</f>
        <v>0</v>
      </c>
    </row>
    <row r="8" spans="1:11" ht="15.75" thickBot="1" x14ac:dyDescent="0.3">
      <c r="A8" s="43" t="s">
        <v>15</v>
      </c>
      <c r="B8" s="44"/>
      <c r="C8" s="45"/>
      <c r="D8" s="17">
        <f>SUM(D6:D7)</f>
        <v>7516645.1899999995</v>
      </c>
      <c r="E8" s="43" t="s">
        <v>16</v>
      </c>
      <c r="F8" s="44"/>
      <c r="G8" s="45"/>
      <c r="H8" s="17">
        <f>SUM(H6:H7)</f>
        <v>0</v>
      </c>
    </row>
    <row r="9" spans="1:11" ht="15.75" thickBot="1" x14ac:dyDescent="0.3"/>
    <row r="10" spans="1:11" ht="15.75" thickBot="1" x14ac:dyDescent="0.3">
      <c r="A10" s="18"/>
      <c r="F10" s="35" t="s">
        <v>17</v>
      </c>
      <c r="G10" s="36"/>
      <c r="H10" s="35" t="s">
        <v>18</v>
      </c>
      <c r="I10" s="36"/>
    </row>
    <row r="11" spans="1:11" x14ac:dyDescent="0.25">
      <c r="A11" s="19" t="s">
        <v>19</v>
      </c>
      <c r="B11" s="19" t="s">
        <v>20</v>
      </c>
      <c r="C11" s="19" t="s">
        <v>21</v>
      </c>
      <c r="D11" s="19" t="s">
        <v>22</v>
      </c>
      <c r="E11" s="20" t="s">
        <v>23</v>
      </c>
      <c r="F11" s="20" t="s">
        <v>24</v>
      </c>
      <c r="G11" s="19" t="s">
        <v>25</v>
      </c>
      <c r="H11" s="19" t="s">
        <v>26</v>
      </c>
      <c r="I11" s="19" t="s">
        <v>27</v>
      </c>
    </row>
    <row r="12" spans="1:11" x14ac:dyDescent="0.25">
      <c r="A12" s="21" t="s">
        <v>28</v>
      </c>
      <c r="B12" s="21" t="s">
        <v>29</v>
      </c>
      <c r="C12" s="22" t="s">
        <v>30</v>
      </c>
      <c r="D12" s="21"/>
      <c r="E12" s="23"/>
      <c r="F12" s="23"/>
      <c r="G12" s="24"/>
      <c r="H12" s="25"/>
      <c r="I12" s="26"/>
    </row>
    <row r="13" spans="1:11" ht="30" x14ac:dyDescent="0.25">
      <c r="A13" s="21" t="s">
        <v>31</v>
      </c>
      <c r="B13" s="21" t="s">
        <v>32</v>
      </c>
      <c r="C13" s="22" t="s">
        <v>33</v>
      </c>
      <c r="D13" s="21"/>
      <c r="E13" s="23"/>
      <c r="F13" s="23"/>
      <c r="G13" s="24"/>
      <c r="H13" s="25"/>
      <c r="I13" s="26"/>
    </row>
    <row r="14" spans="1:11" ht="75" x14ac:dyDescent="0.25">
      <c r="A14" s="21"/>
      <c r="B14" s="27" t="s">
        <v>34</v>
      </c>
      <c r="C14" s="22" t="s">
        <v>35</v>
      </c>
      <c r="D14" s="28" t="s">
        <v>36</v>
      </c>
      <c r="E14" s="23">
        <v>3</v>
      </c>
      <c r="F14" s="23">
        <v>84752.14</v>
      </c>
      <c r="G14" s="29">
        <f t="shared" ref="G14:G31" si="0">ROUND(E14*F14,2)</f>
        <v>254256.42</v>
      </c>
      <c r="H14" s="25"/>
      <c r="I14" s="26">
        <f t="shared" ref="I14:I31" si="1">ROUND(E14*H14,2)</f>
        <v>0</v>
      </c>
      <c r="K14" s="23"/>
    </row>
    <row r="15" spans="1:11" ht="30" x14ac:dyDescent="0.25">
      <c r="A15" s="21"/>
      <c r="B15" s="27" t="s">
        <v>37</v>
      </c>
      <c r="C15" s="22" t="s">
        <v>38</v>
      </c>
      <c r="D15" s="28" t="s">
        <v>36</v>
      </c>
      <c r="E15" s="23">
        <v>30</v>
      </c>
      <c r="F15" s="23">
        <v>648.22</v>
      </c>
      <c r="G15" s="29">
        <f t="shared" si="0"/>
        <v>19446.599999999999</v>
      </c>
      <c r="H15" s="25"/>
      <c r="I15" s="26">
        <f t="shared" si="1"/>
        <v>0</v>
      </c>
      <c r="K15" s="23"/>
    </row>
    <row r="16" spans="1:11" ht="30" x14ac:dyDescent="0.25">
      <c r="A16" s="21"/>
      <c r="B16" s="27" t="s">
        <v>39</v>
      </c>
      <c r="C16" s="22" t="s">
        <v>40</v>
      </c>
      <c r="D16" s="28" t="s">
        <v>36</v>
      </c>
      <c r="E16" s="23">
        <v>12</v>
      </c>
      <c r="F16" s="23">
        <v>401.35</v>
      </c>
      <c r="G16" s="29">
        <f t="shared" si="0"/>
        <v>4816.2</v>
      </c>
      <c r="H16" s="25"/>
      <c r="I16" s="26">
        <f t="shared" si="1"/>
        <v>0</v>
      </c>
      <c r="K16" s="23"/>
    </row>
    <row r="17" spans="1:11" ht="30" x14ac:dyDescent="0.25">
      <c r="A17" s="21"/>
      <c r="B17" s="27" t="s">
        <v>41</v>
      </c>
      <c r="C17" s="22" t="s">
        <v>42</v>
      </c>
      <c r="D17" s="28" t="s">
        <v>36</v>
      </c>
      <c r="E17" s="23">
        <v>1</v>
      </c>
      <c r="F17" s="23">
        <v>88194.65</v>
      </c>
      <c r="G17" s="29">
        <f t="shared" si="0"/>
        <v>88194.65</v>
      </c>
      <c r="H17" s="25"/>
      <c r="I17" s="26">
        <f t="shared" si="1"/>
        <v>0</v>
      </c>
      <c r="K17" s="23"/>
    </row>
    <row r="18" spans="1:11" x14ac:dyDescent="0.25">
      <c r="A18" s="21"/>
      <c r="B18" s="27" t="s">
        <v>43</v>
      </c>
      <c r="C18" s="22" t="s">
        <v>44</v>
      </c>
      <c r="D18" s="28" t="s">
        <v>36</v>
      </c>
      <c r="E18" s="23">
        <v>1</v>
      </c>
      <c r="F18" s="23">
        <v>15270.85</v>
      </c>
      <c r="G18" s="29">
        <f t="shared" si="0"/>
        <v>15270.85</v>
      </c>
      <c r="H18" s="25"/>
      <c r="I18" s="26">
        <f t="shared" si="1"/>
        <v>0</v>
      </c>
      <c r="K18" s="23"/>
    </row>
    <row r="19" spans="1:11" x14ac:dyDescent="0.25">
      <c r="A19" s="21" t="s">
        <v>45</v>
      </c>
      <c r="B19" s="21" t="s">
        <v>46</v>
      </c>
      <c r="C19" s="21" t="s">
        <v>47</v>
      </c>
      <c r="D19" s="28"/>
      <c r="E19" s="23"/>
      <c r="F19" s="23"/>
      <c r="G19" s="29"/>
      <c r="H19" s="25"/>
      <c r="I19" s="26"/>
      <c r="K19" s="23"/>
    </row>
    <row r="20" spans="1:11" ht="30" x14ac:dyDescent="0.25">
      <c r="A20" s="21"/>
      <c r="B20" s="27" t="s">
        <v>48</v>
      </c>
      <c r="C20" s="22" t="s">
        <v>49</v>
      </c>
      <c r="D20" s="28" t="s">
        <v>36</v>
      </c>
      <c r="E20" s="23">
        <v>2</v>
      </c>
      <c r="F20" s="23">
        <v>72498.3</v>
      </c>
      <c r="G20" s="29">
        <f t="shared" ref="G20:G30" si="2">ROUND(E20*F20,2)</f>
        <v>144996.6</v>
      </c>
      <c r="H20" s="25"/>
      <c r="I20" s="26">
        <f t="shared" ref="I20:I30" si="3">ROUND(E20*H20,2)</f>
        <v>0</v>
      </c>
      <c r="K20" s="23"/>
    </row>
    <row r="21" spans="1:11" x14ac:dyDescent="0.25">
      <c r="A21" s="21"/>
      <c r="B21" s="27" t="s">
        <v>50</v>
      </c>
      <c r="C21" s="22" t="s">
        <v>51</v>
      </c>
      <c r="D21" s="28" t="s">
        <v>36</v>
      </c>
      <c r="E21" s="23">
        <v>192</v>
      </c>
      <c r="F21" s="23">
        <v>2114</v>
      </c>
      <c r="G21" s="29">
        <f t="shared" si="2"/>
        <v>405888</v>
      </c>
      <c r="H21" s="25"/>
      <c r="I21" s="26">
        <f t="shared" si="3"/>
        <v>0</v>
      </c>
      <c r="K21" s="23"/>
    </row>
    <row r="22" spans="1:11" x14ac:dyDescent="0.25">
      <c r="A22" s="21"/>
      <c r="B22" s="27" t="s">
        <v>52</v>
      </c>
      <c r="C22" s="22" t="s">
        <v>53</v>
      </c>
      <c r="D22" s="28" t="s">
        <v>36</v>
      </c>
      <c r="E22" s="23">
        <v>148</v>
      </c>
      <c r="F22" s="23">
        <v>648.21</v>
      </c>
      <c r="G22" s="29">
        <f t="shared" si="2"/>
        <v>95935.08</v>
      </c>
      <c r="H22" s="25"/>
      <c r="I22" s="26">
        <f t="shared" si="3"/>
        <v>0</v>
      </c>
      <c r="K22" s="23"/>
    </row>
    <row r="23" spans="1:11" x14ac:dyDescent="0.25">
      <c r="A23" s="21"/>
      <c r="B23" s="27" t="s">
        <v>54</v>
      </c>
      <c r="C23" s="22" t="s">
        <v>55</v>
      </c>
      <c r="D23" s="28" t="s">
        <v>36</v>
      </c>
      <c r="E23" s="23">
        <v>20</v>
      </c>
      <c r="F23" s="23">
        <v>1863.58</v>
      </c>
      <c r="G23" s="29">
        <f t="shared" si="2"/>
        <v>37271.599999999999</v>
      </c>
      <c r="H23" s="25"/>
      <c r="I23" s="26">
        <f t="shared" si="3"/>
        <v>0</v>
      </c>
      <c r="K23" s="23"/>
    </row>
    <row r="24" spans="1:11" ht="60" x14ac:dyDescent="0.25">
      <c r="A24" s="21"/>
      <c r="B24" s="27" t="s">
        <v>56</v>
      </c>
      <c r="C24" s="22" t="s">
        <v>57</v>
      </c>
      <c r="D24" s="28" t="s">
        <v>36</v>
      </c>
      <c r="E24" s="23">
        <v>56</v>
      </c>
      <c r="F24" s="23">
        <v>22791.56</v>
      </c>
      <c r="G24" s="29">
        <f t="shared" si="2"/>
        <v>1276327.3600000001</v>
      </c>
      <c r="H24" s="25"/>
      <c r="I24" s="26">
        <f t="shared" si="3"/>
        <v>0</v>
      </c>
      <c r="K24" s="23"/>
    </row>
    <row r="25" spans="1:11" x14ac:dyDescent="0.25">
      <c r="A25" s="21"/>
      <c r="B25" s="27" t="s">
        <v>58</v>
      </c>
      <c r="C25" s="22" t="s">
        <v>59</v>
      </c>
      <c r="D25" s="28" t="s">
        <v>36</v>
      </c>
      <c r="E25" s="23">
        <v>54</v>
      </c>
      <c r="F25" s="23">
        <v>7520.1</v>
      </c>
      <c r="G25" s="29">
        <f t="shared" si="2"/>
        <v>406085.4</v>
      </c>
      <c r="H25" s="25"/>
      <c r="I25" s="26">
        <f t="shared" si="3"/>
        <v>0</v>
      </c>
      <c r="K25" s="23"/>
    </row>
    <row r="26" spans="1:11" x14ac:dyDescent="0.25">
      <c r="A26" s="21"/>
      <c r="B26" s="27" t="s">
        <v>60</v>
      </c>
      <c r="C26" s="22" t="s">
        <v>61</v>
      </c>
      <c r="D26" s="28" t="s">
        <v>36</v>
      </c>
      <c r="E26" s="23">
        <v>2</v>
      </c>
      <c r="F26" s="23">
        <v>22338.18</v>
      </c>
      <c r="G26" s="29">
        <f t="shared" si="2"/>
        <v>44676.36</v>
      </c>
      <c r="H26" s="25"/>
      <c r="I26" s="26">
        <f t="shared" si="3"/>
        <v>0</v>
      </c>
      <c r="K26" s="23"/>
    </row>
    <row r="27" spans="1:11" ht="30" x14ac:dyDescent="0.25">
      <c r="A27" s="21"/>
      <c r="B27" s="27" t="s">
        <v>62</v>
      </c>
      <c r="C27" s="22" t="s">
        <v>63</v>
      </c>
      <c r="D27" s="28" t="s">
        <v>36</v>
      </c>
      <c r="E27" s="23">
        <v>8</v>
      </c>
      <c r="F27" s="23">
        <v>3570.9</v>
      </c>
      <c r="G27" s="29">
        <f t="shared" si="2"/>
        <v>28567.200000000001</v>
      </c>
      <c r="H27" s="25"/>
      <c r="I27" s="26">
        <f t="shared" si="3"/>
        <v>0</v>
      </c>
      <c r="K27" s="23"/>
    </row>
    <row r="28" spans="1:11" ht="30" x14ac:dyDescent="0.25">
      <c r="A28" s="21"/>
      <c r="B28" s="27" t="s">
        <v>64</v>
      </c>
      <c r="C28" s="22" t="s">
        <v>65</v>
      </c>
      <c r="D28" s="28" t="s">
        <v>36</v>
      </c>
      <c r="E28" s="23">
        <v>12</v>
      </c>
      <c r="F28" s="23">
        <v>401.35</v>
      </c>
      <c r="G28" s="29">
        <f t="shared" si="2"/>
        <v>4816.2</v>
      </c>
      <c r="H28" s="25"/>
      <c r="I28" s="26">
        <f t="shared" si="3"/>
        <v>0</v>
      </c>
      <c r="K28" s="23"/>
    </row>
    <row r="29" spans="1:11" ht="30" x14ac:dyDescent="0.25">
      <c r="A29" s="21"/>
      <c r="B29" s="27" t="s">
        <v>66</v>
      </c>
      <c r="C29" s="22" t="s">
        <v>67</v>
      </c>
      <c r="D29" s="28" t="s">
        <v>36</v>
      </c>
      <c r="E29" s="23">
        <v>0</v>
      </c>
      <c r="F29" s="23">
        <v>11585</v>
      </c>
      <c r="G29" s="29">
        <f t="shared" si="2"/>
        <v>0</v>
      </c>
      <c r="H29" s="25"/>
      <c r="I29" s="26">
        <f t="shared" si="3"/>
        <v>0</v>
      </c>
      <c r="K29" s="23"/>
    </row>
    <row r="30" spans="1:11" ht="30" x14ac:dyDescent="0.25">
      <c r="A30" s="21"/>
      <c r="B30" s="27" t="s">
        <v>68</v>
      </c>
      <c r="C30" s="22" t="s">
        <v>69</v>
      </c>
      <c r="D30" s="28" t="s">
        <v>36</v>
      </c>
      <c r="E30" s="23">
        <v>2</v>
      </c>
      <c r="F30" s="23">
        <v>37730.93</v>
      </c>
      <c r="G30" s="29">
        <f t="shared" si="2"/>
        <v>75461.86</v>
      </c>
      <c r="H30" s="25"/>
      <c r="I30" s="26">
        <f t="shared" si="3"/>
        <v>0</v>
      </c>
      <c r="K30" s="23"/>
    </row>
    <row r="31" spans="1:11" ht="30" x14ac:dyDescent="0.25">
      <c r="A31" s="21"/>
      <c r="B31" s="27" t="s">
        <v>70</v>
      </c>
      <c r="C31" s="22" t="s">
        <v>71</v>
      </c>
      <c r="D31" s="28" t="s">
        <v>36</v>
      </c>
      <c r="E31" s="23">
        <v>2</v>
      </c>
      <c r="F31" s="23">
        <v>16026.98</v>
      </c>
      <c r="G31" s="29">
        <f t="shared" si="0"/>
        <v>32053.96</v>
      </c>
      <c r="H31" s="25"/>
      <c r="I31" s="26">
        <f t="shared" si="1"/>
        <v>0</v>
      </c>
      <c r="K31" s="23"/>
    </row>
    <row r="32" spans="1:11" x14ac:dyDescent="0.25">
      <c r="A32" s="21" t="s">
        <v>72</v>
      </c>
      <c r="B32" s="21" t="s">
        <v>73</v>
      </c>
      <c r="C32" s="21" t="s">
        <v>74</v>
      </c>
      <c r="D32" s="28"/>
      <c r="E32" s="23"/>
      <c r="F32" s="23"/>
      <c r="G32" s="29"/>
      <c r="H32" s="25"/>
      <c r="I32" s="26"/>
      <c r="K32" s="23"/>
    </row>
    <row r="33" spans="1:11" ht="30" x14ac:dyDescent="0.25">
      <c r="A33" s="21"/>
      <c r="B33" s="27" t="s">
        <v>75</v>
      </c>
      <c r="C33" s="22" t="s">
        <v>76</v>
      </c>
      <c r="D33" s="28" t="s">
        <v>36</v>
      </c>
      <c r="E33" s="23">
        <v>1</v>
      </c>
      <c r="F33" s="23">
        <v>92060.95</v>
      </c>
      <c r="G33" s="29">
        <f t="shared" ref="G33:G44" si="4">ROUND(E33*F33,2)</f>
        <v>92060.95</v>
      </c>
      <c r="H33" s="25"/>
      <c r="I33" s="26">
        <f t="shared" ref="I33:I44" si="5">ROUND(E33*H33,2)</f>
        <v>0</v>
      </c>
      <c r="K33" s="23"/>
    </row>
    <row r="34" spans="1:11" x14ac:dyDescent="0.25">
      <c r="A34" s="21"/>
      <c r="B34" s="27" t="s">
        <v>77</v>
      </c>
      <c r="C34" s="22" t="s">
        <v>51</v>
      </c>
      <c r="D34" s="28" t="s">
        <v>36</v>
      </c>
      <c r="E34" s="23">
        <v>96</v>
      </c>
      <c r="F34" s="23">
        <v>2117.1799999999998</v>
      </c>
      <c r="G34" s="29">
        <f t="shared" si="4"/>
        <v>203249.28</v>
      </c>
      <c r="H34" s="25"/>
      <c r="I34" s="26">
        <f t="shared" si="5"/>
        <v>0</v>
      </c>
      <c r="K34" s="23"/>
    </row>
    <row r="35" spans="1:11" x14ac:dyDescent="0.25">
      <c r="A35" s="21"/>
      <c r="B35" s="27" t="s">
        <v>78</v>
      </c>
      <c r="C35" s="22" t="s">
        <v>53</v>
      </c>
      <c r="D35" s="28" t="s">
        <v>36</v>
      </c>
      <c r="E35" s="23">
        <v>74</v>
      </c>
      <c r="F35" s="23">
        <v>649.17999999999995</v>
      </c>
      <c r="G35" s="29">
        <f t="shared" si="4"/>
        <v>48039.32</v>
      </c>
      <c r="H35" s="25"/>
      <c r="I35" s="26">
        <f t="shared" si="5"/>
        <v>0</v>
      </c>
      <c r="K35" s="23"/>
    </row>
    <row r="36" spans="1:11" x14ac:dyDescent="0.25">
      <c r="A36" s="21"/>
      <c r="B36" s="27" t="s">
        <v>79</v>
      </c>
      <c r="C36" s="22" t="s">
        <v>55</v>
      </c>
      <c r="D36" s="28" t="s">
        <v>36</v>
      </c>
      <c r="E36" s="23">
        <v>10</v>
      </c>
      <c r="F36" s="23">
        <v>1866.45</v>
      </c>
      <c r="G36" s="29">
        <f t="shared" si="4"/>
        <v>18664.5</v>
      </c>
      <c r="H36" s="25"/>
      <c r="I36" s="26">
        <f t="shared" si="5"/>
        <v>0</v>
      </c>
      <c r="K36" s="23"/>
    </row>
    <row r="37" spans="1:11" ht="60" x14ac:dyDescent="0.25">
      <c r="A37" s="21"/>
      <c r="B37" s="27" t="s">
        <v>80</v>
      </c>
      <c r="C37" s="22" t="s">
        <v>57</v>
      </c>
      <c r="D37" s="28" t="s">
        <v>36</v>
      </c>
      <c r="E37" s="23">
        <v>12</v>
      </c>
      <c r="F37" s="23">
        <v>22791.56</v>
      </c>
      <c r="G37" s="29">
        <f t="shared" si="4"/>
        <v>273498.71999999997</v>
      </c>
      <c r="H37" s="25"/>
      <c r="I37" s="26">
        <f t="shared" si="5"/>
        <v>0</v>
      </c>
      <c r="K37" s="23"/>
    </row>
    <row r="38" spans="1:11" x14ac:dyDescent="0.25">
      <c r="A38" s="21"/>
      <c r="B38" s="27" t="s">
        <v>81</v>
      </c>
      <c r="C38" s="22" t="s">
        <v>59</v>
      </c>
      <c r="D38" s="28" t="s">
        <v>36</v>
      </c>
      <c r="E38" s="23">
        <v>11</v>
      </c>
      <c r="F38" s="23">
        <v>7531.45</v>
      </c>
      <c r="G38" s="29">
        <f t="shared" si="4"/>
        <v>82845.95</v>
      </c>
      <c r="H38" s="25"/>
      <c r="I38" s="26">
        <f t="shared" si="5"/>
        <v>0</v>
      </c>
      <c r="K38" s="23"/>
    </row>
    <row r="39" spans="1:11" x14ac:dyDescent="0.25">
      <c r="A39" s="21"/>
      <c r="B39" s="27" t="s">
        <v>82</v>
      </c>
      <c r="C39" s="22" t="s">
        <v>61</v>
      </c>
      <c r="D39" s="28" t="s">
        <v>36</v>
      </c>
      <c r="E39" s="23">
        <v>1</v>
      </c>
      <c r="F39" s="23">
        <v>22372.1</v>
      </c>
      <c r="G39" s="29">
        <f t="shared" si="4"/>
        <v>22372.1</v>
      </c>
      <c r="H39" s="25"/>
      <c r="I39" s="26">
        <f t="shared" si="5"/>
        <v>0</v>
      </c>
      <c r="K39" s="23"/>
    </row>
    <row r="40" spans="1:11" ht="30" x14ac:dyDescent="0.25">
      <c r="A40" s="21"/>
      <c r="B40" s="27" t="s">
        <v>83</v>
      </c>
      <c r="C40" s="22" t="s">
        <v>63</v>
      </c>
      <c r="D40" s="28" t="s">
        <v>36</v>
      </c>
      <c r="E40" s="23">
        <v>4</v>
      </c>
      <c r="F40" s="23">
        <v>3576.21</v>
      </c>
      <c r="G40" s="29">
        <f t="shared" si="4"/>
        <v>14304.84</v>
      </c>
      <c r="H40" s="25"/>
      <c r="I40" s="26">
        <f t="shared" si="5"/>
        <v>0</v>
      </c>
      <c r="K40" s="23"/>
    </row>
    <row r="41" spans="1:11" ht="30" x14ac:dyDescent="0.25">
      <c r="A41" s="21"/>
      <c r="B41" s="27" t="s">
        <v>84</v>
      </c>
      <c r="C41" s="22" t="s">
        <v>65</v>
      </c>
      <c r="D41" s="28" t="s">
        <v>36</v>
      </c>
      <c r="E41" s="23">
        <v>6</v>
      </c>
      <c r="F41" s="23">
        <v>401.93</v>
      </c>
      <c r="G41" s="29">
        <f t="shared" si="4"/>
        <v>2411.58</v>
      </c>
      <c r="H41" s="25"/>
      <c r="I41" s="26">
        <f t="shared" si="5"/>
        <v>0</v>
      </c>
      <c r="K41" s="23"/>
    </row>
    <row r="42" spans="1:11" ht="30" x14ac:dyDescent="0.25">
      <c r="A42" s="21"/>
      <c r="B42" s="27" t="s">
        <v>85</v>
      </c>
      <c r="C42" s="22" t="s">
        <v>67</v>
      </c>
      <c r="D42" s="28" t="s">
        <v>36</v>
      </c>
      <c r="E42" s="23">
        <v>0</v>
      </c>
      <c r="F42" s="23">
        <v>11585</v>
      </c>
      <c r="G42" s="29">
        <f t="shared" si="4"/>
        <v>0</v>
      </c>
      <c r="H42" s="25"/>
      <c r="I42" s="26">
        <f t="shared" si="5"/>
        <v>0</v>
      </c>
      <c r="K42" s="23"/>
    </row>
    <row r="43" spans="1:11" ht="30" x14ac:dyDescent="0.25">
      <c r="A43" s="21"/>
      <c r="B43" s="27" t="s">
        <v>86</v>
      </c>
      <c r="C43" s="22" t="s">
        <v>69</v>
      </c>
      <c r="D43" s="28" t="s">
        <v>36</v>
      </c>
      <c r="E43" s="23">
        <v>1</v>
      </c>
      <c r="F43" s="23">
        <v>37731.5</v>
      </c>
      <c r="G43" s="29">
        <f t="shared" si="4"/>
        <v>37731.5</v>
      </c>
      <c r="H43" s="25"/>
      <c r="I43" s="26">
        <f t="shared" si="5"/>
        <v>0</v>
      </c>
      <c r="K43" s="23"/>
    </row>
    <row r="44" spans="1:11" ht="30" x14ac:dyDescent="0.25">
      <c r="A44" s="21"/>
      <c r="B44" s="27" t="s">
        <v>87</v>
      </c>
      <c r="C44" s="22" t="s">
        <v>71</v>
      </c>
      <c r="D44" s="28" t="s">
        <v>36</v>
      </c>
      <c r="E44" s="23">
        <v>1</v>
      </c>
      <c r="F44" s="23">
        <v>16027.55</v>
      </c>
      <c r="G44" s="29">
        <f t="shared" si="4"/>
        <v>16027.55</v>
      </c>
      <c r="H44" s="25"/>
      <c r="I44" s="26">
        <f t="shared" si="5"/>
        <v>0</v>
      </c>
      <c r="K44" s="23"/>
    </row>
    <row r="45" spans="1:11" ht="30" x14ac:dyDescent="0.25">
      <c r="A45" s="21" t="s">
        <v>88</v>
      </c>
      <c r="B45" s="21" t="s">
        <v>89</v>
      </c>
      <c r="C45" s="22" t="s">
        <v>90</v>
      </c>
      <c r="G45" s="29"/>
      <c r="H45" s="25"/>
      <c r="I45" s="26"/>
      <c r="K45" s="2"/>
    </row>
    <row r="46" spans="1:11" ht="45" x14ac:dyDescent="0.25">
      <c r="A46" s="21"/>
      <c r="B46" s="27" t="s">
        <v>91</v>
      </c>
      <c r="C46" s="30" t="s">
        <v>92</v>
      </c>
      <c r="D46" t="s">
        <v>36</v>
      </c>
      <c r="E46" s="23">
        <v>14</v>
      </c>
      <c r="F46" s="2">
        <v>10694.59</v>
      </c>
      <c r="G46" s="29">
        <f t="shared" ref="G46:G55" si="6">ROUND(E46*F46,2)</f>
        <v>149724.26</v>
      </c>
      <c r="H46" s="25"/>
      <c r="I46" s="26">
        <f t="shared" ref="I46:I55" si="7">ROUND(E46*H46,2)</f>
        <v>0</v>
      </c>
      <c r="K46" s="2"/>
    </row>
    <row r="47" spans="1:11" ht="45" x14ac:dyDescent="0.25">
      <c r="A47" s="21"/>
      <c r="B47" s="27" t="s">
        <v>93</v>
      </c>
      <c r="C47" s="30" t="s">
        <v>94</v>
      </c>
      <c r="D47" t="s">
        <v>36</v>
      </c>
      <c r="E47" s="23">
        <v>14</v>
      </c>
      <c r="F47" s="2">
        <v>10694.59</v>
      </c>
      <c r="G47" s="29">
        <f t="shared" si="6"/>
        <v>149724.26</v>
      </c>
      <c r="H47" s="25"/>
      <c r="I47" s="26">
        <f t="shared" si="7"/>
        <v>0</v>
      </c>
      <c r="K47" s="2"/>
    </row>
    <row r="48" spans="1:11" ht="30" x14ac:dyDescent="0.25">
      <c r="A48" s="21"/>
      <c r="B48" s="27" t="s">
        <v>95</v>
      </c>
      <c r="C48" s="30" t="s">
        <v>96</v>
      </c>
      <c r="D48" t="s">
        <v>36</v>
      </c>
      <c r="E48" s="23">
        <v>1</v>
      </c>
      <c r="F48" s="2">
        <v>180438.45</v>
      </c>
      <c r="G48" s="29">
        <f t="shared" si="6"/>
        <v>180438.45</v>
      </c>
      <c r="H48" s="25"/>
      <c r="I48" s="26">
        <f t="shared" si="7"/>
        <v>0</v>
      </c>
      <c r="K48" s="2"/>
    </row>
    <row r="49" spans="1:11" ht="30" x14ac:dyDescent="0.25">
      <c r="A49" s="21"/>
      <c r="B49" s="27" t="s">
        <v>97</v>
      </c>
      <c r="C49" s="30" t="s">
        <v>98</v>
      </c>
      <c r="D49" t="s">
        <v>36</v>
      </c>
      <c r="E49" s="23">
        <v>1</v>
      </c>
      <c r="F49" s="2">
        <v>180438.45</v>
      </c>
      <c r="G49" s="29">
        <f t="shared" si="6"/>
        <v>180438.45</v>
      </c>
      <c r="H49" s="25"/>
      <c r="I49" s="26">
        <f t="shared" si="7"/>
        <v>0</v>
      </c>
      <c r="K49" s="2"/>
    </row>
    <row r="50" spans="1:11" ht="30" x14ac:dyDescent="0.25">
      <c r="A50" s="21"/>
      <c r="B50" s="27" t="s">
        <v>99</v>
      </c>
      <c r="C50" s="30" t="s">
        <v>100</v>
      </c>
      <c r="D50" t="s">
        <v>36</v>
      </c>
      <c r="E50" s="23">
        <v>48</v>
      </c>
      <c r="F50" s="2">
        <v>513.38</v>
      </c>
      <c r="G50" s="29">
        <f t="shared" si="6"/>
        <v>24642.240000000002</v>
      </c>
      <c r="H50" s="25"/>
      <c r="I50" s="26">
        <f t="shared" si="7"/>
        <v>0</v>
      </c>
      <c r="K50" s="2"/>
    </row>
    <row r="51" spans="1:11" ht="75" x14ac:dyDescent="0.25">
      <c r="A51" s="21"/>
      <c r="B51" s="27" t="s">
        <v>101</v>
      </c>
      <c r="C51" s="30" t="s">
        <v>102</v>
      </c>
      <c r="D51" t="s">
        <v>36</v>
      </c>
      <c r="E51" s="23">
        <v>1</v>
      </c>
      <c r="F51" s="2">
        <v>10593.8</v>
      </c>
      <c r="G51" s="29">
        <f t="shared" si="6"/>
        <v>10593.8</v>
      </c>
      <c r="H51" s="25"/>
      <c r="I51" s="26">
        <f t="shared" si="7"/>
        <v>0</v>
      </c>
      <c r="K51" s="2"/>
    </row>
    <row r="52" spans="1:11" ht="75" x14ac:dyDescent="0.25">
      <c r="A52" s="21"/>
      <c r="B52" s="27" t="s">
        <v>103</v>
      </c>
      <c r="C52" s="30" t="s">
        <v>104</v>
      </c>
      <c r="D52" s="28" t="s">
        <v>36</v>
      </c>
      <c r="E52" s="23">
        <v>1</v>
      </c>
      <c r="F52" s="23">
        <v>10593.8</v>
      </c>
      <c r="G52" s="29">
        <f t="shared" si="6"/>
        <v>10593.8</v>
      </c>
      <c r="H52" s="25"/>
      <c r="I52" s="26">
        <f t="shared" si="7"/>
        <v>0</v>
      </c>
      <c r="K52" s="23"/>
    </row>
    <row r="53" spans="1:11" x14ac:dyDescent="0.25">
      <c r="A53" s="21"/>
      <c r="B53" s="27" t="s">
        <v>105</v>
      </c>
      <c r="C53" s="30" t="s">
        <v>106</v>
      </c>
      <c r="D53" s="28" t="s">
        <v>36</v>
      </c>
      <c r="E53" s="23">
        <v>8</v>
      </c>
      <c r="F53" s="23">
        <v>749.95</v>
      </c>
      <c r="G53" s="29">
        <f t="shared" si="6"/>
        <v>5999.6</v>
      </c>
      <c r="H53" s="25"/>
      <c r="I53" s="26">
        <f t="shared" si="7"/>
        <v>0</v>
      </c>
      <c r="K53" s="23"/>
    </row>
    <row r="54" spans="1:11" x14ac:dyDescent="0.25">
      <c r="A54" s="21" t="s">
        <v>107</v>
      </c>
      <c r="B54" s="21" t="s">
        <v>108</v>
      </c>
      <c r="C54" s="21" t="s">
        <v>109</v>
      </c>
      <c r="G54" s="29"/>
      <c r="H54" s="25"/>
      <c r="I54" s="26"/>
      <c r="K54" s="2"/>
    </row>
    <row r="55" spans="1:11" x14ac:dyDescent="0.25">
      <c r="A55" s="21"/>
      <c r="B55" s="27" t="s">
        <v>110</v>
      </c>
      <c r="C55" s="22" t="s">
        <v>111</v>
      </c>
      <c r="D55" s="28" t="s">
        <v>36</v>
      </c>
      <c r="E55" s="23">
        <v>2</v>
      </c>
      <c r="F55" s="23">
        <v>14427.9</v>
      </c>
      <c r="G55" s="29">
        <f t="shared" si="6"/>
        <v>28855.8</v>
      </c>
      <c r="H55" s="25"/>
      <c r="I55" s="26">
        <f t="shared" si="7"/>
        <v>0</v>
      </c>
      <c r="K55" s="23"/>
    </row>
    <row r="56" spans="1:11" x14ac:dyDescent="0.25">
      <c r="A56" s="21" t="s">
        <v>112</v>
      </c>
      <c r="B56" s="21" t="s">
        <v>113</v>
      </c>
      <c r="C56" s="22" t="s">
        <v>114</v>
      </c>
      <c r="D56" s="21"/>
      <c r="E56" s="23"/>
      <c r="F56" s="23"/>
      <c r="G56" s="29"/>
      <c r="H56" s="25"/>
      <c r="I56" s="26"/>
      <c r="K56" s="23"/>
    </row>
    <row r="57" spans="1:11" ht="30" x14ac:dyDescent="0.25">
      <c r="A57" s="21"/>
      <c r="B57" s="27" t="s">
        <v>115</v>
      </c>
      <c r="C57" s="22" t="s">
        <v>116</v>
      </c>
      <c r="D57" s="28" t="s">
        <v>36</v>
      </c>
      <c r="E57" s="23">
        <v>4</v>
      </c>
      <c r="F57" s="2">
        <v>11485.91</v>
      </c>
      <c r="G57" s="29">
        <f t="shared" ref="G57:G76" si="8">ROUND(E57*F57,2)</f>
        <v>45943.64</v>
      </c>
      <c r="H57" s="25"/>
      <c r="I57" s="26">
        <f t="shared" ref="I57:I76" si="9">ROUND(E57*H57,2)</f>
        <v>0</v>
      </c>
      <c r="K57" s="2"/>
    </row>
    <row r="58" spans="1:11" x14ac:dyDescent="0.25">
      <c r="A58" s="21"/>
      <c r="B58" s="27" t="s">
        <v>117</v>
      </c>
      <c r="C58" s="22" t="s">
        <v>118</v>
      </c>
      <c r="D58" s="28" t="s">
        <v>36</v>
      </c>
      <c r="E58" s="23">
        <v>72</v>
      </c>
      <c r="F58" s="2">
        <v>337.33</v>
      </c>
      <c r="G58" s="29">
        <f t="shared" si="8"/>
        <v>24287.759999999998</v>
      </c>
      <c r="H58" s="25"/>
      <c r="I58" s="26">
        <f t="shared" si="9"/>
        <v>0</v>
      </c>
      <c r="K58" s="2"/>
    </row>
    <row r="59" spans="1:11" ht="30" x14ac:dyDescent="0.25">
      <c r="A59" s="21"/>
      <c r="B59" s="27" t="s">
        <v>119</v>
      </c>
      <c r="C59" s="22" t="s">
        <v>120</v>
      </c>
      <c r="D59" s="28" t="s">
        <v>36</v>
      </c>
      <c r="E59" s="23">
        <v>48</v>
      </c>
      <c r="F59" s="2">
        <v>676.35</v>
      </c>
      <c r="G59" s="29">
        <f t="shared" si="8"/>
        <v>32464.799999999999</v>
      </c>
      <c r="H59" s="25"/>
      <c r="I59" s="26">
        <f t="shared" si="9"/>
        <v>0</v>
      </c>
      <c r="K59" s="2"/>
    </row>
    <row r="60" spans="1:11" x14ac:dyDescent="0.25">
      <c r="B60" s="27" t="s">
        <v>121</v>
      </c>
      <c r="C60" s="31" t="s">
        <v>122</v>
      </c>
      <c r="D60" s="28" t="s">
        <v>36</v>
      </c>
      <c r="E60" s="23">
        <v>0</v>
      </c>
      <c r="F60" s="2">
        <v>676.4</v>
      </c>
      <c r="G60" s="29">
        <f t="shared" si="8"/>
        <v>0</v>
      </c>
      <c r="H60" s="25"/>
      <c r="I60" s="26">
        <f t="shared" si="9"/>
        <v>0</v>
      </c>
      <c r="K60" s="2"/>
    </row>
    <row r="61" spans="1:11" x14ac:dyDescent="0.25">
      <c r="A61" t="s">
        <v>123</v>
      </c>
      <c r="B61" s="27" t="s">
        <v>124</v>
      </c>
      <c r="C61" s="31" t="s">
        <v>125</v>
      </c>
      <c r="D61" s="28"/>
      <c r="E61" s="23"/>
      <c r="G61" s="29"/>
      <c r="H61" s="25"/>
      <c r="I61" s="26"/>
      <c r="K61" s="2"/>
    </row>
    <row r="62" spans="1:11" x14ac:dyDescent="0.25">
      <c r="B62" s="27" t="s">
        <v>126</v>
      </c>
      <c r="C62" s="31" t="s">
        <v>127</v>
      </c>
      <c r="D62" s="28" t="s">
        <v>36</v>
      </c>
      <c r="E62" s="23">
        <v>8</v>
      </c>
      <c r="F62" s="2">
        <v>592.58000000000004</v>
      </c>
      <c r="G62" s="29">
        <f t="shared" si="8"/>
        <v>4740.6400000000003</v>
      </c>
      <c r="H62" s="25"/>
      <c r="I62" s="26">
        <f t="shared" si="9"/>
        <v>0</v>
      </c>
      <c r="K62" s="2"/>
    </row>
    <row r="63" spans="1:11" ht="30" x14ac:dyDescent="0.25">
      <c r="B63" s="27" t="s">
        <v>128</v>
      </c>
      <c r="C63" s="31" t="s">
        <v>129</v>
      </c>
      <c r="D63" s="28" t="s">
        <v>36</v>
      </c>
      <c r="E63" s="23">
        <v>36</v>
      </c>
      <c r="F63" s="2">
        <v>715.59</v>
      </c>
      <c r="G63" s="29">
        <f t="shared" si="8"/>
        <v>25761.24</v>
      </c>
      <c r="H63" s="25"/>
      <c r="I63" s="26">
        <f t="shared" si="9"/>
        <v>0</v>
      </c>
      <c r="K63" s="2"/>
    </row>
    <row r="64" spans="1:11" ht="30" x14ac:dyDescent="0.25">
      <c r="B64" s="27" t="s">
        <v>130</v>
      </c>
      <c r="C64" s="31" t="s">
        <v>131</v>
      </c>
      <c r="D64" s="28" t="s">
        <v>36</v>
      </c>
      <c r="E64" s="23">
        <v>0</v>
      </c>
      <c r="F64" s="2">
        <v>715.59</v>
      </c>
      <c r="G64" s="29">
        <f t="shared" si="8"/>
        <v>0</v>
      </c>
      <c r="H64" s="25"/>
      <c r="I64" s="26">
        <f t="shared" si="9"/>
        <v>0</v>
      </c>
      <c r="K64" s="2"/>
    </row>
    <row r="65" spans="1:11" ht="30" x14ac:dyDescent="0.25">
      <c r="B65" s="27" t="s">
        <v>132</v>
      </c>
      <c r="C65" s="31" t="s">
        <v>133</v>
      </c>
      <c r="D65" s="28" t="s">
        <v>36</v>
      </c>
      <c r="E65" s="23">
        <v>24</v>
      </c>
      <c r="F65" s="2">
        <v>228.34</v>
      </c>
      <c r="G65" s="29">
        <f t="shared" si="8"/>
        <v>5480.16</v>
      </c>
      <c r="H65" s="25"/>
      <c r="I65" s="26">
        <f t="shared" si="9"/>
        <v>0</v>
      </c>
      <c r="K65" s="2"/>
    </row>
    <row r="66" spans="1:11" ht="30" x14ac:dyDescent="0.25">
      <c r="B66" s="27" t="s">
        <v>134</v>
      </c>
      <c r="C66" s="31" t="s">
        <v>135</v>
      </c>
      <c r="D66" s="28" t="s">
        <v>36</v>
      </c>
      <c r="E66" s="23">
        <v>1</v>
      </c>
      <c r="F66" s="2">
        <v>186.3</v>
      </c>
      <c r="G66" s="29">
        <f t="shared" si="8"/>
        <v>186.3</v>
      </c>
      <c r="H66" s="25"/>
      <c r="I66" s="26">
        <f t="shared" si="9"/>
        <v>0</v>
      </c>
      <c r="K66" s="2"/>
    </row>
    <row r="67" spans="1:11" ht="30" x14ac:dyDescent="0.25">
      <c r="B67" s="27" t="s">
        <v>136</v>
      </c>
      <c r="C67" s="31" t="s">
        <v>137</v>
      </c>
      <c r="D67" s="28" t="s">
        <v>36</v>
      </c>
      <c r="E67" s="23">
        <v>1</v>
      </c>
      <c r="F67" s="2">
        <v>223.1</v>
      </c>
      <c r="G67" s="29">
        <f t="shared" si="8"/>
        <v>223.1</v>
      </c>
      <c r="H67" s="25"/>
      <c r="I67" s="26">
        <f t="shared" si="9"/>
        <v>0</v>
      </c>
      <c r="K67" s="2"/>
    </row>
    <row r="68" spans="1:11" ht="30" x14ac:dyDescent="0.25">
      <c r="B68" s="27" t="s">
        <v>138</v>
      </c>
      <c r="C68" s="31" t="s">
        <v>139</v>
      </c>
      <c r="D68" s="28" t="s">
        <v>36</v>
      </c>
      <c r="E68" s="23">
        <v>1</v>
      </c>
      <c r="F68" s="2">
        <v>285.2</v>
      </c>
      <c r="G68" s="29">
        <f t="shared" si="8"/>
        <v>285.2</v>
      </c>
      <c r="H68" s="25"/>
      <c r="I68" s="26">
        <f t="shared" si="9"/>
        <v>0</v>
      </c>
      <c r="K68" s="2"/>
    </row>
    <row r="69" spans="1:11" ht="30" x14ac:dyDescent="0.25">
      <c r="B69" s="27" t="s">
        <v>140</v>
      </c>
      <c r="C69" s="31" t="s">
        <v>141</v>
      </c>
      <c r="D69" s="28" t="s">
        <v>36</v>
      </c>
      <c r="E69" s="23">
        <v>1</v>
      </c>
      <c r="F69" s="2">
        <v>2498.9499999999998</v>
      </c>
      <c r="G69" s="29">
        <f t="shared" si="8"/>
        <v>2498.9499999999998</v>
      </c>
      <c r="H69" s="25"/>
      <c r="I69" s="26">
        <f t="shared" si="9"/>
        <v>0</v>
      </c>
      <c r="K69" s="2"/>
    </row>
    <row r="70" spans="1:11" ht="30" x14ac:dyDescent="0.25">
      <c r="B70" s="27" t="s">
        <v>142</v>
      </c>
      <c r="C70" s="31" t="s">
        <v>135</v>
      </c>
      <c r="D70" s="28" t="s">
        <v>36</v>
      </c>
      <c r="E70" s="23">
        <v>0</v>
      </c>
      <c r="F70" s="2">
        <v>186.3</v>
      </c>
      <c r="G70" s="29">
        <f t="shared" si="8"/>
        <v>0</v>
      </c>
      <c r="H70" s="25"/>
      <c r="I70" s="26">
        <f t="shared" si="9"/>
        <v>0</v>
      </c>
      <c r="K70" s="2"/>
    </row>
    <row r="71" spans="1:11" ht="30" x14ac:dyDescent="0.25">
      <c r="B71" s="27" t="s">
        <v>143</v>
      </c>
      <c r="C71" s="31" t="s">
        <v>137</v>
      </c>
      <c r="D71" s="28" t="s">
        <v>36</v>
      </c>
      <c r="E71" s="23">
        <v>0</v>
      </c>
      <c r="F71" s="2">
        <v>223.1</v>
      </c>
      <c r="G71" s="29">
        <f t="shared" si="8"/>
        <v>0</v>
      </c>
      <c r="H71" s="25"/>
      <c r="I71" s="26">
        <f t="shared" si="9"/>
        <v>0</v>
      </c>
      <c r="K71" s="2"/>
    </row>
    <row r="72" spans="1:11" ht="30" x14ac:dyDescent="0.25">
      <c r="B72" s="27" t="s">
        <v>144</v>
      </c>
      <c r="C72" s="31" t="s">
        <v>139</v>
      </c>
      <c r="D72" s="28" t="s">
        <v>36</v>
      </c>
      <c r="E72" s="23">
        <v>0</v>
      </c>
      <c r="F72" s="2">
        <v>285.2</v>
      </c>
      <c r="G72" s="29">
        <f t="shared" si="8"/>
        <v>0</v>
      </c>
      <c r="H72" s="25"/>
      <c r="I72" s="26">
        <f t="shared" si="9"/>
        <v>0</v>
      </c>
      <c r="K72" s="2"/>
    </row>
    <row r="73" spans="1:11" ht="30" x14ac:dyDescent="0.25">
      <c r="B73" s="27" t="s">
        <v>145</v>
      </c>
      <c r="C73" s="31" t="s">
        <v>141</v>
      </c>
      <c r="D73" s="28" t="s">
        <v>36</v>
      </c>
      <c r="E73" s="23">
        <v>0</v>
      </c>
      <c r="F73" s="2">
        <v>2498.9499999999998</v>
      </c>
      <c r="G73" s="29">
        <f t="shared" si="8"/>
        <v>0</v>
      </c>
      <c r="H73" s="25"/>
      <c r="I73" s="26">
        <f t="shared" si="9"/>
        <v>0</v>
      </c>
      <c r="K73" s="2"/>
    </row>
    <row r="74" spans="1:11" x14ac:dyDescent="0.25">
      <c r="B74" s="27" t="s">
        <v>146</v>
      </c>
      <c r="C74" s="31" t="s">
        <v>147</v>
      </c>
      <c r="D74" s="28" t="s">
        <v>36</v>
      </c>
      <c r="E74" s="23">
        <v>200</v>
      </c>
      <c r="F74" s="2">
        <v>29.46</v>
      </c>
      <c r="G74" s="29">
        <f t="shared" si="8"/>
        <v>5892</v>
      </c>
      <c r="H74" s="25"/>
      <c r="I74" s="26">
        <f t="shared" si="9"/>
        <v>0</v>
      </c>
      <c r="K74" s="2"/>
    </row>
    <row r="75" spans="1:11" x14ac:dyDescent="0.25">
      <c r="B75" s="27" t="s">
        <v>148</v>
      </c>
      <c r="C75" s="31" t="s">
        <v>149</v>
      </c>
      <c r="D75" s="28" t="s">
        <v>36</v>
      </c>
      <c r="E75" s="23">
        <v>0</v>
      </c>
      <c r="F75" s="2">
        <v>27.78</v>
      </c>
      <c r="G75" s="29">
        <f t="shared" si="8"/>
        <v>0</v>
      </c>
      <c r="H75" s="25"/>
      <c r="I75" s="26">
        <f t="shared" si="9"/>
        <v>0</v>
      </c>
      <c r="K75" s="2"/>
    </row>
    <row r="76" spans="1:11" x14ac:dyDescent="0.25">
      <c r="B76" s="27" t="s">
        <v>150</v>
      </c>
      <c r="C76" s="31" t="s">
        <v>151</v>
      </c>
      <c r="D76" s="28" t="s">
        <v>36</v>
      </c>
      <c r="E76" s="23">
        <v>40</v>
      </c>
      <c r="F76" s="2">
        <v>14.58</v>
      </c>
      <c r="G76" s="29">
        <f t="shared" si="8"/>
        <v>583.20000000000005</v>
      </c>
      <c r="H76" s="25"/>
      <c r="I76" s="26">
        <f t="shared" si="9"/>
        <v>0</v>
      </c>
      <c r="K76" s="2"/>
    </row>
    <row r="77" spans="1:11" x14ac:dyDescent="0.25">
      <c r="A77" s="21" t="s">
        <v>152</v>
      </c>
      <c r="B77" s="21" t="s">
        <v>153</v>
      </c>
      <c r="C77" s="22" t="s">
        <v>154</v>
      </c>
      <c r="D77" s="21"/>
      <c r="E77" s="23"/>
      <c r="F77" s="23"/>
      <c r="G77" s="29"/>
      <c r="H77" s="25"/>
      <c r="I77" s="26"/>
      <c r="K77" s="23"/>
    </row>
    <row r="78" spans="1:11" ht="45" x14ac:dyDescent="0.25">
      <c r="A78" s="21"/>
      <c r="B78" s="27" t="s">
        <v>155</v>
      </c>
      <c r="C78" s="22" t="s">
        <v>156</v>
      </c>
      <c r="D78" s="28" t="s">
        <v>36</v>
      </c>
      <c r="E78" s="23">
        <v>1</v>
      </c>
      <c r="F78" s="2">
        <v>111958.25</v>
      </c>
      <c r="G78" s="29">
        <f t="shared" ref="G78:G82" si="10">ROUND(E78*F78,2)</f>
        <v>111958.25</v>
      </c>
      <c r="H78" s="25"/>
      <c r="I78" s="26">
        <f t="shared" ref="I78:I82" si="11">ROUND(E78*H78,2)</f>
        <v>0</v>
      </c>
      <c r="K78" s="2"/>
    </row>
    <row r="79" spans="1:11" ht="30" x14ac:dyDescent="0.25">
      <c r="A79" s="21"/>
      <c r="B79" s="27" t="s">
        <v>157</v>
      </c>
      <c r="C79" s="22" t="s">
        <v>158</v>
      </c>
      <c r="D79" s="28" t="s">
        <v>36</v>
      </c>
      <c r="E79" s="23">
        <v>1</v>
      </c>
      <c r="F79" s="2">
        <v>40000.449999999997</v>
      </c>
      <c r="G79" s="29">
        <f t="shared" si="10"/>
        <v>40000.449999999997</v>
      </c>
      <c r="H79" s="25"/>
      <c r="I79" s="26">
        <f t="shared" si="11"/>
        <v>0</v>
      </c>
      <c r="K79" s="2"/>
    </row>
    <row r="80" spans="1:11" ht="30" x14ac:dyDescent="0.25">
      <c r="A80" s="21"/>
      <c r="B80" s="27" t="s">
        <v>159</v>
      </c>
      <c r="C80" s="22" t="s">
        <v>160</v>
      </c>
      <c r="D80" s="28" t="s">
        <v>36</v>
      </c>
      <c r="E80" s="23">
        <v>1</v>
      </c>
      <c r="F80" s="2">
        <v>12034.75</v>
      </c>
      <c r="G80" s="29">
        <f t="shared" si="10"/>
        <v>12034.75</v>
      </c>
      <c r="H80" s="25"/>
      <c r="I80" s="26">
        <f t="shared" si="11"/>
        <v>0</v>
      </c>
      <c r="K80" s="2"/>
    </row>
    <row r="81" spans="1:11" ht="45" x14ac:dyDescent="0.25">
      <c r="B81" s="27" t="s">
        <v>161</v>
      </c>
      <c r="C81" s="31" t="s">
        <v>162</v>
      </c>
      <c r="D81" s="28" t="s">
        <v>36</v>
      </c>
      <c r="E81" s="23">
        <v>1</v>
      </c>
      <c r="F81" s="2">
        <v>81801.8</v>
      </c>
      <c r="G81" s="29">
        <f t="shared" si="10"/>
        <v>81801.8</v>
      </c>
      <c r="H81" s="25"/>
      <c r="I81" s="26">
        <f t="shared" si="11"/>
        <v>0</v>
      </c>
      <c r="K81" s="2"/>
    </row>
    <row r="82" spans="1:11" ht="45" x14ac:dyDescent="0.25">
      <c r="B82" s="27" t="s">
        <v>163</v>
      </c>
      <c r="C82" s="31" t="s">
        <v>164</v>
      </c>
      <c r="D82" s="28" t="s">
        <v>36</v>
      </c>
      <c r="E82" s="23">
        <v>1</v>
      </c>
      <c r="F82" s="2">
        <v>21540.65</v>
      </c>
      <c r="G82" s="29">
        <f t="shared" si="10"/>
        <v>21540.65</v>
      </c>
      <c r="H82" s="25"/>
      <c r="I82" s="26">
        <f t="shared" si="11"/>
        <v>0</v>
      </c>
      <c r="K82" s="2"/>
    </row>
    <row r="83" spans="1:11" x14ac:dyDescent="0.25">
      <c r="A83" s="21" t="s">
        <v>165</v>
      </c>
      <c r="B83" s="21" t="s">
        <v>166</v>
      </c>
      <c r="C83" s="22" t="s">
        <v>167</v>
      </c>
      <c r="D83" s="21"/>
      <c r="E83" s="23"/>
      <c r="F83" s="23"/>
      <c r="G83" s="29"/>
      <c r="H83" s="25"/>
      <c r="I83" s="26"/>
      <c r="K83" s="23"/>
    </row>
    <row r="84" spans="1:11" x14ac:dyDescent="0.25">
      <c r="A84" s="21"/>
      <c r="B84" s="27" t="s">
        <v>168</v>
      </c>
      <c r="C84" s="22" t="s">
        <v>169</v>
      </c>
      <c r="D84" s="28" t="s">
        <v>36</v>
      </c>
      <c r="E84" s="23">
        <v>16</v>
      </c>
      <c r="F84" s="2">
        <v>8640.02</v>
      </c>
      <c r="G84" s="29">
        <f t="shared" ref="G84" si="12">ROUND(E84*F84,2)</f>
        <v>138240.32000000001</v>
      </c>
      <c r="H84" s="25"/>
      <c r="I84" s="26">
        <f t="shared" ref="I84" si="13">ROUND(E84*H84,2)</f>
        <v>0</v>
      </c>
      <c r="K84" s="2"/>
    </row>
    <row r="85" spans="1:11" x14ac:dyDescent="0.25">
      <c r="A85" s="21" t="s">
        <v>170</v>
      </c>
      <c r="B85" s="21" t="s">
        <v>171</v>
      </c>
      <c r="C85" s="22" t="s">
        <v>172</v>
      </c>
      <c r="D85" s="21"/>
      <c r="E85" s="23"/>
      <c r="F85" s="23"/>
      <c r="G85" s="24"/>
      <c r="H85" s="25"/>
      <c r="I85" s="26"/>
      <c r="K85" s="23"/>
    </row>
    <row r="86" spans="1:11" x14ac:dyDescent="0.25">
      <c r="A86" s="21" t="s">
        <v>173</v>
      </c>
      <c r="B86" s="21" t="s">
        <v>174</v>
      </c>
      <c r="C86" s="22" t="s">
        <v>175</v>
      </c>
      <c r="D86" s="21"/>
      <c r="E86" s="23"/>
      <c r="F86" s="23"/>
      <c r="G86" s="24"/>
      <c r="H86" s="25"/>
      <c r="I86" s="26"/>
      <c r="K86" s="23"/>
    </row>
    <row r="87" spans="1:11" ht="30" x14ac:dyDescent="0.25">
      <c r="A87" s="21"/>
      <c r="B87" s="27" t="s">
        <v>176</v>
      </c>
      <c r="C87" s="22" t="s">
        <v>177</v>
      </c>
      <c r="D87" s="28" t="s">
        <v>36</v>
      </c>
      <c r="E87" s="23">
        <v>4</v>
      </c>
      <c r="F87" s="23">
        <v>4894.8100000000004</v>
      </c>
      <c r="G87" s="29">
        <f t="shared" ref="G87:G97" si="14">ROUND(E87*F87,2)</f>
        <v>19579.240000000002</v>
      </c>
      <c r="H87" s="25"/>
      <c r="I87" s="26">
        <f t="shared" ref="I87:I97" si="15">ROUND(E87*H87,2)</f>
        <v>0</v>
      </c>
      <c r="K87" s="23"/>
    </row>
    <row r="88" spans="1:11" ht="30" x14ac:dyDescent="0.25">
      <c r="A88" s="21"/>
      <c r="B88" s="27" t="s">
        <v>178</v>
      </c>
      <c r="C88" s="22" t="s">
        <v>179</v>
      </c>
      <c r="D88" s="28" t="s">
        <v>36</v>
      </c>
      <c r="E88" s="23">
        <v>4</v>
      </c>
      <c r="F88" s="23">
        <v>89330.94</v>
      </c>
      <c r="G88" s="29">
        <f t="shared" si="14"/>
        <v>357323.76</v>
      </c>
      <c r="H88" s="25"/>
      <c r="I88" s="26">
        <f t="shared" si="15"/>
        <v>0</v>
      </c>
      <c r="K88" s="23"/>
    </row>
    <row r="89" spans="1:11" ht="30" x14ac:dyDescent="0.25">
      <c r="A89" s="21"/>
      <c r="B89" s="27" t="s">
        <v>180</v>
      </c>
      <c r="C89" s="22" t="s">
        <v>181</v>
      </c>
      <c r="D89" s="28" t="s">
        <v>36</v>
      </c>
      <c r="E89" s="23">
        <v>4</v>
      </c>
      <c r="F89" s="23">
        <v>28603.52</v>
      </c>
      <c r="G89" s="29">
        <f t="shared" si="14"/>
        <v>114414.08</v>
      </c>
      <c r="H89" s="25"/>
      <c r="I89" s="26">
        <f t="shared" si="15"/>
        <v>0</v>
      </c>
      <c r="K89" s="23"/>
    </row>
    <row r="90" spans="1:11" ht="30" x14ac:dyDescent="0.25">
      <c r="A90" s="21"/>
      <c r="B90" s="27" t="s">
        <v>182</v>
      </c>
      <c r="C90" s="22" t="s">
        <v>183</v>
      </c>
      <c r="D90" s="28" t="s">
        <v>36</v>
      </c>
      <c r="E90" s="23">
        <v>4</v>
      </c>
      <c r="F90" s="23">
        <v>44258.47</v>
      </c>
      <c r="G90" s="29">
        <f t="shared" si="14"/>
        <v>177033.88</v>
      </c>
      <c r="H90" s="25"/>
      <c r="I90" s="26">
        <f t="shared" si="15"/>
        <v>0</v>
      </c>
      <c r="K90" s="23"/>
    </row>
    <row r="91" spans="1:11" ht="30" x14ac:dyDescent="0.25">
      <c r="A91" s="21"/>
      <c r="B91" s="27" t="s">
        <v>184</v>
      </c>
      <c r="C91" s="22" t="s">
        <v>185</v>
      </c>
      <c r="D91" s="28" t="s">
        <v>36</v>
      </c>
      <c r="E91" s="23">
        <v>4</v>
      </c>
      <c r="F91" s="23">
        <v>1805.11</v>
      </c>
      <c r="G91" s="29">
        <f t="shared" si="14"/>
        <v>7220.44</v>
      </c>
      <c r="H91" s="25"/>
      <c r="I91" s="26">
        <f t="shared" si="15"/>
        <v>0</v>
      </c>
      <c r="K91" s="23"/>
    </row>
    <row r="92" spans="1:11" ht="30" x14ac:dyDescent="0.25">
      <c r="A92" s="21"/>
      <c r="B92" s="27" t="s">
        <v>186</v>
      </c>
      <c r="C92" s="22" t="s">
        <v>187</v>
      </c>
      <c r="D92" s="28" t="s">
        <v>36</v>
      </c>
      <c r="E92" s="23">
        <v>4</v>
      </c>
      <c r="F92" s="23">
        <v>7605.34</v>
      </c>
      <c r="G92" s="29">
        <f t="shared" si="14"/>
        <v>30421.360000000001</v>
      </c>
      <c r="H92" s="25"/>
      <c r="I92" s="26">
        <f t="shared" si="15"/>
        <v>0</v>
      </c>
      <c r="K92" s="23"/>
    </row>
    <row r="93" spans="1:11" x14ac:dyDescent="0.25">
      <c r="A93" s="21" t="s">
        <v>188</v>
      </c>
      <c r="B93" s="21" t="s">
        <v>189</v>
      </c>
      <c r="C93" s="22" t="s">
        <v>190</v>
      </c>
      <c r="D93" s="28"/>
      <c r="E93" s="23"/>
      <c r="F93" s="23"/>
      <c r="G93" s="29"/>
      <c r="H93" s="25"/>
      <c r="I93" s="26"/>
      <c r="K93" s="23"/>
    </row>
    <row r="94" spans="1:11" ht="30" x14ac:dyDescent="0.25">
      <c r="A94" s="21"/>
      <c r="B94" s="27" t="s">
        <v>191</v>
      </c>
      <c r="C94" s="22" t="s">
        <v>192</v>
      </c>
      <c r="D94" s="28" t="s">
        <v>36</v>
      </c>
      <c r="E94" s="23">
        <v>40</v>
      </c>
      <c r="F94" s="23">
        <v>1100.01</v>
      </c>
      <c r="G94" s="29">
        <f t="shared" si="14"/>
        <v>44000.4</v>
      </c>
      <c r="H94" s="25"/>
      <c r="I94" s="26">
        <f t="shared" si="15"/>
        <v>0</v>
      </c>
      <c r="K94" s="23"/>
    </row>
    <row r="95" spans="1:11" ht="30" x14ac:dyDescent="0.25">
      <c r="A95" s="21"/>
      <c r="B95" s="27" t="s">
        <v>193</v>
      </c>
      <c r="C95" s="22" t="s">
        <v>194</v>
      </c>
      <c r="D95" s="28" t="s">
        <v>36</v>
      </c>
      <c r="E95" s="23">
        <v>60</v>
      </c>
      <c r="F95" s="23">
        <v>385</v>
      </c>
      <c r="G95" s="29">
        <f t="shared" si="14"/>
        <v>23100</v>
      </c>
      <c r="H95" s="25"/>
      <c r="I95" s="26">
        <f t="shared" si="15"/>
        <v>0</v>
      </c>
      <c r="K95" s="23"/>
    </row>
    <row r="96" spans="1:11" ht="30" x14ac:dyDescent="0.25">
      <c r="A96" s="21"/>
      <c r="B96" s="27" t="s">
        <v>195</v>
      </c>
      <c r="C96" s="32" t="s">
        <v>196</v>
      </c>
      <c r="D96" s="28" t="s">
        <v>36</v>
      </c>
      <c r="E96" s="23">
        <v>580</v>
      </c>
      <c r="F96" s="23">
        <v>507.05</v>
      </c>
      <c r="G96" s="29">
        <f t="shared" si="14"/>
        <v>294089</v>
      </c>
      <c r="H96" s="25"/>
      <c r="I96" s="26">
        <f t="shared" si="15"/>
        <v>0</v>
      </c>
      <c r="K96" s="23"/>
    </row>
    <row r="97" spans="1:11" ht="30" x14ac:dyDescent="0.25">
      <c r="A97" s="21"/>
      <c r="B97" s="27" t="s">
        <v>197</v>
      </c>
      <c r="C97" s="22" t="s">
        <v>198</v>
      </c>
      <c r="D97" s="28" t="s">
        <v>36</v>
      </c>
      <c r="E97" s="23">
        <v>180</v>
      </c>
      <c r="F97" s="23">
        <v>581.76</v>
      </c>
      <c r="G97" s="29">
        <f t="shared" si="14"/>
        <v>104716.8</v>
      </c>
      <c r="H97" s="25"/>
      <c r="I97" s="26">
        <f t="shared" si="15"/>
        <v>0</v>
      </c>
      <c r="K97" s="23"/>
    </row>
  </sheetData>
  <sheetProtection algorithmName="SHA-512" hashValue="mqTHdxfC9c+UxLpjpb4Xs8ogx+9Oin+cy82b+hzHHZ1lWHBGhyDpGeLJpfL6ClIl81yrvOcjgoXSBr/F59cKNg==" saltValue="tkJGnihGfA/jZcdbYKld+Q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573645-7D7C-4762-AA55-122885E68A2B}">
  <dimension ref="A1:K24"/>
  <sheetViews>
    <sheetView zoomScale="70" zoomScaleNormal="70" workbookViewId="0">
      <selection activeCell="H6" sqref="H6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33.28515625" customWidth="1"/>
    <col min="4" max="4" width="18.7109375" customWidth="1"/>
    <col min="5" max="5" width="27.7109375" style="2" customWidth="1"/>
    <col min="6" max="6" width="18" style="2" bestFit="1" customWidth="1"/>
    <col min="7" max="7" width="22.5703125" style="3" customWidth="1"/>
    <col min="8" max="8" width="19.7109375" bestFit="1" customWidth="1"/>
    <col min="9" max="9" width="18.7109375" style="2" customWidth="1"/>
    <col min="10" max="10" width="13.85546875" bestFit="1" customWidth="1"/>
    <col min="11" max="11" width="15.140625" bestFit="1" customWidth="1"/>
  </cols>
  <sheetData>
    <row r="1" spans="1:11" ht="15.75" thickBot="1" x14ac:dyDescent="0.3">
      <c r="D1" s="1" t="s">
        <v>0</v>
      </c>
      <c r="H1" s="1" t="s">
        <v>1</v>
      </c>
    </row>
    <row r="2" spans="1:11" ht="15.75" thickBot="1" x14ac:dyDescent="0.3">
      <c r="A2" s="4" t="s">
        <v>2</v>
      </c>
      <c r="B2" s="5">
        <v>1</v>
      </c>
    </row>
    <row r="3" spans="1:11" ht="15" customHeight="1" thickBot="1" x14ac:dyDescent="0.3">
      <c r="A3" s="37" t="s">
        <v>3</v>
      </c>
      <c r="B3" s="38"/>
      <c r="C3" s="39"/>
      <c r="D3" s="6">
        <f>D6-D4-D5</f>
        <v>1019042.58</v>
      </c>
      <c r="E3" s="37" t="s">
        <v>4</v>
      </c>
      <c r="F3" s="38"/>
      <c r="G3" s="39"/>
      <c r="H3" s="6">
        <f>H6-H4-H5</f>
        <v>0</v>
      </c>
    </row>
    <row r="4" spans="1:11" ht="15" customHeight="1" thickBot="1" x14ac:dyDescent="0.3">
      <c r="A4" s="7" t="s">
        <v>5</v>
      </c>
      <c r="B4" s="8">
        <f>'Oferta económica'!B4</f>
        <v>0.06</v>
      </c>
      <c r="C4" s="9" t="s">
        <v>6</v>
      </c>
      <c r="D4" s="10">
        <f>ROUND(ROUND($D$6/1.15,2)*B4,2)</f>
        <v>61142.55</v>
      </c>
      <c r="E4" s="11" t="s">
        <v>7</v>
      </c>
      <c r="F4" s="33">
        <f>'Oferta económica'!F4</f>
        <v>0</v>
      </c>
      <c r="G4" s="9" t="s">
        <v>6</v>
      </c>
      <c r="H4" s="10">
        <f>ROUND(ROUND($H$6/(1+$F$4+$F$5),2)*F4,2)</f>
        <v>0</v>
      </c>
    </row>
    <row r="5" spans="1:11" ht="15.75" thickBot="1" x14ac:dyDescent="0.3">
      <c r="A5" s="7" t="s">
        <v>8</v>
      </c>
      <c r="B5" s="8">
        <f>'Oferta económica'!B5</f>
        <v>0.09</v>
      </c>
      <c r="C5" s="9" t="s">
        <v>9</v>
      </c>
      <c r="D5" s="10">
        <f>ROUND(ROUND($D$6/1.15,2)*B5,2)</f>
        <v>91713.83</v>
      </c>
      <c r="E5" s="11" t="s">
        <v>10</v>
      </c>
      <c r="F5" s="33">
        <f>'Oferta económica'!F5</f>
        <v>0</v>
      </c>
      <c r="G5" s="9" t="s">
        <v>9</v>
      </c>
      <c r="H5" s="10">
        <f>ROUND(ROUND($H$6/(1+$F$4+$F$5),2)*F5,2)</f>
        <v>0</v>
      </c>
    </row>
    <row r="6" spans="1:11" ht="15.75" thickBot="1" x14ac:dyDescent="0.3">
      <c r="A6" s="40" t="s">
        <v>11</v>
      </c>
      <c r="B6" s="41"/>
      <c r="C6" s="42"/>
      <c r="D6" s="10">
        <f>SUM(G:G)</f>
        <v>1171898.96</v>
      </c>
      <c r="E6" s="40" t="s">
        <v>12</v>
      </c>
      <c r="F6" s="41"/>
      <c r="G6" s="42"/>
      <c r="H6" s="10">
        <f>SUM(I:I)</f>
        <v>0</v>
      </c>
    </row>
    <row r="7" spans="1:11" ht="15.75" thickBot="1" x14ac:dyDescent="0.3">
      <c r="A7" s="13" t="s">
        <v>13</v>
      </c>
      <c r="B7" s="14">
        <v>0.21</v>
      </c>
      <c r="C7" s="9" t="s">
        <v>14</v>
      </c>
      <c r="D7" s="10">
        <f>ROUND($D$6*B7,2)</f>
        <v>246098.78</v>
      </c>
      <c r="E7" s="15" t="s">
        <v>13</v>
      </c>
      <c r="F7" s="16">
        <f>B7</f>
        <v>0.21</v>
      </c>
      <c r="G7" s="9" t="s">
        <v>14</v>
      </c>
      <c r="H7" s="10">
        <f>ROUND($H$6*F7,2)</f>
        <v>0</v>
      </c>
    </row>
    <row r="8" spans="1:11" ht="15.75" thickBot="1" x14ac:dyDescent="0.3">
      <c r="A8" s="43" t="s">
        <v>15</v>
      </c>
      <c r="B8" s="44"/>
      <c r="C8" s="45"/>
      <c r="D8" s="17">
        <f>SUM(D6:D7)</f>
        <v>1417997.74</v>
      </c>
      <c r="E8" s="43" t="s">
        <v>16</v>
      </c>
      <c r="F8" s="44"/>
      <c r="G8" s="45"/>
      <c r="H8" s="17">
        <f>SUM(H6:H7)</f>
        <v>0</v>
      </c>
    </row>
    <row r="9" spans="1:11" ht="15.75" thickBot="1" x14ac:dyDescent="0.3"/>
    <row r="10" spans="1:11" ht="15.75" thickBot="1" x14ac:dyDescent="0.3">
      <c r="A10" s="18"/>
      <c r="F10" s="35" t="s">
        <v>17</v>
      </c>
      <c r="G10" s="36"/>
      <c r="H10" s="35" t="s">
        <v>18</v>
      </c>
      <c r="I10" s="36"/>
    </row>
    <row r="11" spans="1:11" x14ac:dyDescent="0.25">
      <c r="A11" s="19" t="s">
        <v>19</v>
      </c>
      <c r="B11" s="19" t="s">
        <v>20</v>
      </c>
      <c r="C11" s="19" t="s">
        <v>21</v>
      </c>
      <c r="D11" s="19" t="s">
        <v>22</v>
      </c>
      <c r="E11" s="20" t="s">
        <v>23</v>
      </c>
      <c r="F11" s="20" t="s">
        <v>24</v>
      </c>
      <c r="G11" s="19" t="s">
        <v>25</v>
      </c>
      <c r="H11" s="19" t="s">
        <v>26</v>
      </c>
      <c r="I11" s="19" t="s">
        <v>27</v>
      </c>
    </row>
    <row r="12" spans="1:11" x14ac:dyDescent="0.25">
      <c r="A12" s="21" t="s">
        <v>170</v>
      </c>
      <c r="B12" s="21" t="s">
        <v>171</v>
      </c>
      <c r="C12" s="22" t="s">
        <v>172</v>
      </c>
      <c r="D12" s="21"/>
      <c r="E12" s="23"/>
      <c r="F12" s="23"/>
      <c r="G12" s="24"/>
      <c r="H12" s="34"/>
      <c r="I12" s="26"/>
      <c r="K12" s="23"/>
    </row>
    <row r="13" spans="1:11" x14ac:dyDescent="0.25">
      <c r="A13" s="21" t="s">
        <v>173</v>
      </c>
      <c r="B13" s="21" t="s">
        <v>174</v>
      </c>
      <c r="C13" s="22" t="s">
        <v>175</v>
      </c>
      <c r="D13" s="21"/>
      <c r="E13" s="23"/>
      <c r="F13" s="23"/>
      <c r="G13" s="24"/>
      <c r="H13" s="34"/>
      <c r="I13" s="26"/>
      <c r="K13" s="23"/>
    </row>
    <row r="14" spans="1:11" ht="30" x14ac:dyDescent="0.25">
      <c r="A14" s="21"/>
      <c r="B14" s="27" t="s">
        <v>176</v>
      </c>
      <c r="C14" s="22" t="s">
        <v>177</v>
      </c>
      <c r="D14" s="28" t="s">
        <v>36</v>
      </c>
      <c r="E14" s="23">
        <f>'Oferta económica'!E87</f>
        <v>4</v>
      </c>
      <c r="F14" s="23">
        <f>'Oferta económica'!F87</f>
        <v>4894.8100000000004</v>
      </c>
      <c r="G14" s="29">
        <f>'Oferta económica'!G87</f>
        <v>19579.240000000002</v>
      </c>
      <c r="H14" s="34">
        <f>'Oferta económica'!H87</f>
        <v>0</v>
      </c>
      <c r="I14" s="26">
        <f t="shared" ref="I14:I24" si="0">ROUND(E14*H14,2)</f>
        <v>0</v>
      </c>
      <c r="K14" s="23"/>
    </row>
    <row r="15" spans="1:11" ht="30" x14ac:dyDescent="0.25">
      <c r="A15" s="21"/>
      <c r="B15" s="27" t="s">
        <v>178</v>
      </c>
      <c r="C15" s="22" t="s">
        <v>179</v>
      </c>
      <c r="D15" s="28" t="s">
        <v>36</v>
      </c>
      <c r="E15" s="23">
        <f>'Oferta económica'!E88</f>
        <v>4</v>
      </c>
      <c r="F15" s="23">
        <f>'Oferta económica'!F88</f>
        <v>89330.94</v>
      </c>
      <c r="G15" s="29">
        <f>'Oferta económica'!G88</f>
        <v>357323.76</v>
      </c>
      <c r="H15" s="34">
        <f>'Oferta económica'!H88</f>
        <v>0</v>
      </c>
      <c r="I15" s="26">
        <f t="shared" si="0"/>
        <v>0</v>
      </c>
      <c r="K15" s="23"/>
    </row>
    <row r="16" spans="1:11" ht="30" x14ac:dyDescent="0.25">
      <c r="A16" s="21"/>
      <c r="B16" s="27" t="s">
        <v>180</v>
      </c>
      <c r="C16" s="22" t="s">
        <v>181</v>
      </c>
      <c r="D16" s="28" t="s">
        <v>36</v>
      </c>
      <c r="E16" s="23">
        <f>'Oferta económica'!E89</f>
        <v>4</v>
      </c>
      <c r="F16" s="23">
        <f>'Oferta económica'!F89</f>
        <v>28603.52</v>
      </c>
      <c r="G16" s="29">
        <f>'Oferta económica'!G89</f>
        <v>114414.08</v>
      </c>
      <c r="H16" s="34">
        <f>'Oferta económica'!H89</f>
        <v>0</v>
      </c>
      <c r="I16" s="26">
        <f t="shared" si="0"/>
        <v>0</v>
      </c>
      <c r="K16" s="23"/>
    </row>
    <row r="17" spans="1:11" ht="30" x14ac:dyDescent="0.25">
      <c r="A17" s="21"/>
      <c r="B17" s="27" t="s">
        <v>182</v>
      </c>
      <c r="C17" s="22" t="s">
        <v>183</v>
      </c>
      <c r="D17" s="28" t="s">
        <v>36</v>
      </c>
      <c r="E17" s="23">
        <f>'Oferta económica'!E90</f>
        <v>4</v>
      </c>
      <c r="F17" s="23">
        <f>'Oferta económica'!F90</f>
        <v>44258.47</v>
      </c>
      <c r="G17" s="29">
        <f>'Oferta económica'!G90</f>
        <v>177033.88</v>
      </c>
      <c r="H17" s="34">
        <f>'Oferta económica'!H90</f>
        <v>0</v>
      </c>
      <c r="I17" s="26">
        <f t="shared" si="0"/>
        <v>0</v>
      </c>
      <c r="K17" s="23"/>
    </row>
    <row r="18" spans="1:11" ht="30" x14ac:dyDescent="0.25">
      <c r="A18" s="21"/>
      <c r="B18" s="27" t="s">
        <v>184</v>
      </c>
      <c r="C18" s="22" t="s">
        <v>185</v>
      </c>
      <c r="D18" s="28" t="s">
        <v>36</v>
      </c>
      <c r="E18" s="23">
        <f>'Oferta económica'!E91</f>
        <v>4</v>
      </c>
      <c r="F18" s="23">
        <f>'Oferta económica'!F91</f>
        <v>1805.11</v>
      </c>
      <c r="G18" s="29">
        <f>'Oferta económica'!G91</f>
        <v>7220.44</v>
      </c>
      <c r="H18" s="34">
        <f>'Oferta económica'!H91</f>
        <v>0</v>
      </c>
      <c r="I18" s="26">
        <f t="shared" si="0"/>
        <v>0</v>
      </c>
      <c r="K18" s="23"/>
    </row>
    <row r="19" spans="1:11" ht="30" x14ac:dyDescent="0.25">
      <c r="A19" s="21"/>
      <c r="B19" s="27" t="s">
        <v>186</v>
      </c>
      <c r="C19" s="22" t="s">
        <v>187</v>
      </c>
      <c r="D19" s="28" t="s">
        <v>36</v>
      </c>
      <c r="E19" s="23">
        <f>'Oferta económica'!E92</f>
        <v>4</v>
      </c>
      <c r="F19" s="23">
        <f>'Oferta económica'!F92</f>
        <v>7605.34</v>
      </c>
      <c r="G19" s="29">
        <f>'Oferta económica'!G92</f>
        <v>30421.360000000001</v>
      </c>
      <c r="H19" s="34">
        <f>'Oferta económica'!H92</f>
        <v>0</v>
      </c>
      <c r="I19" s="26">
        <f t="shared" si="0"/>
        <v>0</v>
      </c>
      <c r="K19" s="23"/>
    </row>
    <row r="20" spans="1:11" x14ac:dyDescent="0.25">
      <c r="A20" s="21" t="s">
        <v>188</v>
      </c>
      <c r="B20" s="21" t="s">
        <v>189</v>
      </c>
      <c r="C20" s="22" t="s">
        <v>190</v>
      </c>
      <c r="D20" s="28"/>
      <c r="E20" s="23"/>
      <c r="F20" s="23"/>
      <c r="G20" s="29"/>
      <c r="H20" s="34"/>
      <c r="I20" s="26"/>
      <c r="K20" s="23"/>
    </row>
    <row r="21" spans="1:11" ht="30" x14ac:dyDescent="0.25">
      <c r="A21" s="21"/>
      <c r="B21" s="27" t="s">
        <v>191</v>
      </c>
      <c r="C21" s="22" t="s">
        <v>192</v>
      </c>
      <c r="D21" s="28" t="s">
        <v>36</v>
      </c>
      <c r="E21" s="23">
        <f>'Oferta económica'!E94</f>
        <v>40</v>
      </c>
      <c r="F21" s="23">
        <f>'Oferta económica'!F94</f>
        <v>1100.01</v>
      </c>
      <c r="G21" s="29">
        <f>'Oferta económica'!G94</f>
        <v>44000.4</v>
      </c>
      <c r="H21" s="34">
        <f>'Oferta económica'!H94</f>
        <v>0</v>
      </c>
      <c r="I21" s="26">
        <f t="shared" si="0"/>
        <v>0</v>
      </c>
      <c r="K21" s="23"/>
    </row>
    <row r="22" spans="1:11" ht="30" x14ac:dyDescent="0.25">
      <c r="A22" s="21"/>
      <c r="B22" s="27" t="s">
        <v>193</v>
      </c>
      <c r="C22" s="22" t="s">
        <v>194</v>
      </c>
      <c r="D22" s="28" t="s">
        <v>36</v>
      </c>
      <c r="E22" s="23">
        <f>'Oferta económica'!E95</f>
        <v>60</v>
      </c>
      <c r="F22" s="23">
        <f>'Oferta económica'!F95</f>
        <v>385</v>
      </c>
      <c r="G22" s="29">
        <f>'Oferta económica'!G95</f>
        <v>23100</v>
      </c>
      <c r="H22" s="34">
        <f>'Oferta económica'!H95</f>
        <v>0</v>
      </c>
      <c r="I22" s="26">
        <f t="shared" si="0"/>
        <v>0</v>
      </c>
      <c r="K22" s="23"/>
    </row>
    <row r="23" spans="1:11" ht="30" x14ac:dyDescent="0.25">
      <c r="A23" s="21"/>
      <c r="B23" s="27" t="s">
        <v>195</v>
      </c>
      <c r="C23" s="32" t="s">
        <v>196</v>
      </c>
      <c r="D23" s="28" t="s">
        <v>36</v>
      </c>
      <c r="E23" s="23">
        <f>'Oferta económica'!E96</f>
        <v>580</v>
      </c>
      <c r="F23" s="23">
        <f>'Oferta económica'!F96</f>
        <v>507.05</v>
      </c>
      <c r="G23" s="29">
        <f>'Oferta económica'!G96</f>
        <v>294089</v>
      </c>
      <c r="H23" s="34">
        <f>'Oferta económica'!H96</f>
        <v>0</v>
      </c>
      <c r="I23" s="26">
        <f t="shared" si="0"/>
        <v>0</v>
      </c>
      <c r="K23" s="23"/>
    </row>
    <row r="24" spans="1:11" ht="30" x14ac:dyDescent="0.25">
      <c r="A24" s="21"/>
      <c r="B24" s="27" t="s">
        <v>197</v>
      </c>
      <c r="C24" s="22" t="s">
        <v>198</v>
      </c>
      <c r="D24" s="28" t="s">
        <v>36</v>
      </c>
      <c r="E24" s="23">
        <f>'Oferta económica'!E97</f>
        <v>180</v>
      </c>
      <c r="F24" s="23">
        <f>'Oferta económica'!F97</f>
        <v>581.76</v>
      </c>
      <c r="G24" s="29">
        <f>'Oferta económica'!G97</f>
        <v>104716.8</v>
      </c>
      <c r="H24" s="34">
        <f>'Oferta económica'!H97</f>
        <v>0</v>
      </c>
      <c r="I24" s="26">
        <f t="shared" si="0"/>
        <v>0</v>
      </c>
      <c r="K24" s="23"/>
    </row>
  </sheetData>
  <sheetProtection algorithmName="SHA-512" hashValue="cIproFrBh9Sc2VpHJVoqpDwCj6luxebG9mQ7AkuCjZcKnvWQA2mJhsdCr1Mla2cxnrwZYMtbSJrr8SKiHyhTxg==" saltValue="h7HPG7C1sMWktYa+z5iEaw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7085E-CEA3-4801-91CD-3218BDD65281}">
  <dimension ref="A1:K84"/>
  <sheetViews>
    <sheetView zoomScale="70" zoomScaleNormal="70" workbookViewId="0">
      <selection activeCell="H3" sqref="H3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33.28515625" customWidth="1"/>
    <col min="4" max="4" width="18.7109375" customWidth="1"/>
    <col min="5" max="5" width="27.7109375" style="2" customWidth="1"/>
    <col min="6" max="6" width="18" style="2" bestFit="1" customWidth="1"/>
    <col min="7" max="7" width="22.5703125" style="3" customWidth="1"/>
    <col min="8" max="8" width="19.7109375" bestFit="1" customWidth="1"/>
    <col min="9" max="9" width="18.7109375" style="2" customWidth="1"/>
    <col min="10" max="10" width="13.85546875" bestFit="1" customWidth="1"/>
    <col min="11" max="11" width="15.140625" bestFit="1" customWidth="1"/>
  </cols>
  <sheetData>
    <row r="1" spans="1:11" ht="15.75" thickBot="1" x14ac:dyDescent="0.3">
      <c r="D1" s="1" t="s">
        <v>0</v>
      </c>
      <c r="H1" s="1" t="s">
        <v>1</v>
      </c>
    </row>
    <row r="2" spans="1:11" ht="15.75" thickBot="1" x14ac:dyDescent="0.3">
      <c r="A2" s="4" t="s">
        <v>2</v>
      </c>
      <c r="B2" s="5">
        <v>1</v>
      </c>
    </row>
    <row r="3" spans="1:11" ht="15" customHeight="1" thickBot="1" x14ac:dyDescent="0.3">
      <c r="A3" s="37" t="s">
        <v>3</v>
      </c>
      <c r="B3" s="38"/>
      <c r="C3" s="39"/>
      <c r="D3" s="6">
        <f>D6-D4-D5</f>
        <v>4382786.5199999996</v>
      </c>
      <c r="E3" s="37" t="s">
        <v>4</v>
      </c>
      <c r="F3" s="38"/>
      <c r="G3" s="39"/>
      <c r="H3" s="6">
        <f>H6-H4-H5</f>
        <v>0</v>
      </c>
    </row>
    <row r="4" spans="1:11" ht="15" customHeight="1" thickBot="1" x14ac:dyDescent="0.3">
      <c r="A4" s="7" t="s">
        <v>5</v>
      </c>
      <c r="B4" s="8">
        <f>'Oferta económica'!B4</f>
        <v>0.06</v>
      </c>
      <c r="C4" s="9" t="s">
        <v>6</v>
      </c>
      <c r="D4" s="10">
        <f>ROUND(ROUND($D$6/1.15,2)*B4,2)</f>
        <v>262967.19</v>
      </c>
      <c r="E4" s="11" t="s">
        <v>7</v>
      </c>
      <c r="F4" s="33">
        <f>'Oferta económica'!F4</f>
        <v>0</v>
      </c>
      <c r="G4" s="9" t="s">
        <v>6</v>
      </c>
      <c r="H4" s="10">
        <f>ROUND(ROUND($H$6/(1+$F$4+$F$5),2)*F4,2)</f>
        <v>0</v>
      </c>
    </row>
    <row r="5" spans="1:11" ht="15.75" thickBot="1" x14ac:dyDescent="0.3">
      <c r="A5" s="7" t="s">
        <v>8</v>
      </c>
      <c r="B5" s="8">
        <f>'Oferta económica'!B5</f>
        <v>0.09</v>
      </c>
      <c r="C5" s="9" t="s">
        <v>9</v>
      </c>
      <c r="D5" s="10">
        <f>ROUND(ROUND($D$6/1.15,2)*B5,2)</f>
        <v>394450.79</v>
      </c>
      <c r="E5" s="11" t="s">
        <v>10</v>
      </c>
      <c r="F5" s="33">
        <f>'Oferta económica'!F5</f>
        <v>0</v>
      </c>
      <c r="G5" s="9" t="s">
        <v>9</v>
      </c>
      <c r="H5" s="10">
        <f>ROUND(ROUND($H$6/(1+$F$4+$F$5),2)*F5,2)</f>
        <v>0</v>
      </c>
    </row>
    <row r="6" spans="1:11" ht="15.75" thickBot="1" x14ac:dyDescent="0.3">
      <c r="A6" s="40" t="s">
        <v>11</v>
      </c>
      <c r="B6" s="41"/>
      <c r="C6" s="42"/>
      <c r="D6" s="10">
        <f>SUM(G:G)</f>
        <v>5040204.5</v>
      </c>
      <c r="E6" s="40" t="s">
        <v>12</v>
      </c>
      <c r="F6" s="41"/>
      <c r="G6" s="42"/>
      <c r="H6" s="10">
        <f>SUM(I:I)</f>
        <v>0</v>
      </c>
    </row>
    <row r="7" spans="1:11" ht="15.75" thickBot="1" x14ac:dyDescent="0.3">
      <c r="A7" s="13" t="s">
        <v>13</v>
      </c>
      <c r="B7" s="14">
        <v>0.21</v>
      </c>
      <c r="C7" s="9" t="s">
        <v>14</v>
      </c>
      <c r="D7" s="10">
        <f>ROUND($D$6*B7,2)</f>
        <v>1058442.95</v>
      </c>
      <c r="E7" s="15" t="s">
        <v>13</v>
      </c>
      <c r="F7" s="16">
        <f>B7</f>
        <v>0.21</v>
      </c>
      <c r="G7" s="9" t="s">
        <v>14</v>
      </c>
      <c r="H7" s="10">
        <f>ROUND($H$6*F7,2)</f>
        <v>0</v>
      </c>
    </row>
    <row r="8" spans="1:11" ht="15.75" thickBot="1" x14ac:dyDescent="0.3">
      <c r="A8" s="43" t="s">
        <v>15</v>
      </c>
      <c r="B8" s="44"/>
      <c r="C8" s="45"/>
      <c r="D8" s="17">
        <f>SUM(D6:D7)</f>
        <v>6098647.4500000002</v>
      </c>
      <c r="E8" s="43" t="s">
        <v>16</v>
      </c>
      <c r="F8" s="44"/>
      <c r="G8" s="45"/>
      <c r="H8" s="17">
        <f>SUM(H6:H7)</f>
        <v>0</v>
      </c>
    </row>
    <row r="9" spans="1:11" ht="15.75" thickBot="1" x14ac:dyDescent="0.3"/>
    <row r="10" spans="1:11" ht="15.75" thickBot="1" x14ac:dyDescent="0.3">
      <c r="A10" s="18"/>
      <c r="F10" s="35" t="s">
        <v>17</v>
      </c>
      <c r="G10" s="36"/>
      <c r="H10" s="35" t="s">
        <v>18</v>
      </c>
      <c r="I10" s="36"/>
    </row>
    <row r="11" spans="1:11" x14ac:dyDescent="0.25">
      <c r="A11" s="19" t="s">
        <v>19</v>
      </c>
      <c r="B11" s="19" t="s">
        <v>20</v>
      </c>
      <c r="C11" s="19" t="s">
        <v>21</v>
      </c>
      <c r="D11" s="19" t="s">
        <v>22</v>
      </c>
      <c r="E11" s="20" t="s">
        <v>23</v>
      </c>
      <c r="F11" s="20" t="s">
        <v>24</v>
      </c>
      <c r="G11" s="19" t="s">
        <v>25</v>
      </c>
      <c r="H11" s="19" t="s">
        <v>26</v>
      </c>
      <c r="I11" s="19" t="s">
        <v>27</v>
      </c>
    </row>
    <row r="12" spans="1:11" x14ac:dyDescent="0.25">
      <c r="A12" s="21" t="s">
        <v>28</v>
      </c>
      <c r="B12" s="21" t="s">
        <v>29</v>
      </c>
      <c r="C12" s="22" t="s">
        <v>30</v>
      </c>
      <c r="D12" s="21"/>
      <c r="E12" s="23"/>
      <c r="F12" s="23"/>
      <c r="G12" s="24"/>
      <c r="H12" s="34"/>
      <c r="I12" s="26"/>
    </row>
    <row r="13" spans="1:11" ht="30" x14ac:dyDescent="0.25">
      <c r="A13" s="21" t="s">
        <v>31</v>
      </c>
      <c r="B13" s="21" t="s">
        <v>32</v>
      </c>
      <c r="C13" s="22" t="s">
        <v>33</v>
      </c>
      <c r="D13" s="21"/>
      <c r="E13" s="23"/>
      <c r="F13" s="23"/>
      <c r="G13" s="24"/>
      <c r="H13" s="34"/>
      <c r="I13" s="26"/>
    </row>
    <row r="14" spans="1:11" ht="75" x14ac:dyDescent="0.25">
      <c r="A14" s="21"/>
      <c r="B14" s="27" t="s">
        <v>34</v>
      </c>
      <c r="C14" s="22" t="s">
        <v>35</v>
      </c>
      <c r="D14" s="28" t="s">
        <v>36</v>
      </c>
      <c r="E14" s="23">
        <f>'Oferta económica'!E14</f>
        <v>3</v>
      </c>
      <c r="F14" s="23">
        <f>'Oferta económica'!F14</f>
        <v>84752.14</v>
      </c>
      <c r="G14" s="29">
        <f>'Oferta económica'!G14</f>
        <v>254256.42</v>
      </c>
      <c r="H14" s="34">
        <f>'Oferta económica'!H14</f>
        <v>0</v>
      </c>
      <c r="I14" s="26">
        <f t="shared" ref="I14:I31" si="0">ROUND(E14*H14,2)</f>
        <v>0</v>
      </c>
      <c r="K14" s="23"/>
    </row>
    <row r="15" spans="1:11" ht="30" x14ac:dyDescent="0.25">
      <c r="A15" s="21"/>
      <c r="B15" s="27" t="s">
        <v>37</v>
      </c>
      <c r="C15" s="22" t="s">
        <v>38</v>
      </c>
      <c r="D15" s="28" t="s">
        <v>36</v>
      </c>
      <c r="E15" s="23">
        <f>'Oferta económica'!E15</f>
        <v>30</v>
      </c>
      <c r="F15" s="23">
        <f>'Oferta económica'!F15</f>
        <v>648.22</v>
      </c>
      <c r="G15" s="29">
        <f>'Oferta económica'!G15</f>
        <v>19446.599999999999</v>
      </c>
      <c r="H15" s="34">
        <f>'Oferta económica'!H15</f>
        <v>0</v>
      </c>
      <c r="I15" s="26">
        <f t="shared" si="0"/>
        <v>0</v>
      </c>
      <c r="K15" s="23"/>
    </row>
    <row r="16" spans="1:11" ht="30" x14ac:dyDescent="0.25">
      <c r="A16" s="21"/>
      <c r="B16" s="27" t="s">
        <v>39</v>
      </c>
      <c r="C16" s="22" t="s">
        <v>40</v>
      </c>
      <c r="D16" s="28" t="s">
        <v>36</v>
      </c>
      <c r="E16" s="23">
        <f>'Oferta económica'!E16</f>
        <v>12</v>
      </c>
      <c r="F16" s="23">
        <f>'Oferta económica'!F16</f>
        <v>401.35</v>
      </c>
      <c r="G16" s="29">
        <f>'Oferta económica'!G16</f>
        <v>4816.2</v>
      </c>
      <c r="H16" s="34">
        <f>'Oferta económica'!H16</f>
        <v>0</v>
      </c>
      <c r="I16" s="26">
        <f t="shared" si="0"/>
        <v>0</v>
      </c>
      <c r="K16" s="23"/>
    </row>
    <row r="17" spans="1:11" ht="30" x14ac:dyDescent="0.25">
      <c r="A17" s="21"/>
      <c r="B17" s="27" t="s">
        <v>41</v>
      </c>
      <c r="C17" s="22" t="s">
        <v>42</v>
      </c>
      <c r="D17" s="28" t="s">
        <v>36</v>
      </c>
      <c r="E17" s="23">
        <f>'Oferta económica'!E17</f>
        <v>1</v>
      </c>
      <c r="F17" s="23">
        <f>'Oferta económica'!F17</f>
        <v>88194.65</v>
      </c>
      <c r="G17" s="29">
        <f>'Oferta económica'!G17</f>
        <v>88194.65</v>
      </c>
      <c r="H17" s="34">
        <f>'Oferta económica'!H17</f>
        <v>0</v>
      </c>
      <c r="I17" s="26">
        <f t="shared" si="0"/>
        <v>0</v>
      </c>
      <c r="K17" s="23"/>
    </row>
    <row r="18" spans="1:11" x14ac:dyDescent="0.25">
      <c r="A18" s="21"/>
      <c r="B18" s="27" t="s">
        <v>43</v>
      </c>
      <c r="C18" s="22" t="s">
        <v>44</v>
      </c>
      <c r="D18" s="28" t="s">
        <v>36</v>
      </c>
      <c r="E18" s="23">
        <f>'Oferta económica'!E18</f>
        <v>1</v>
      </c>
      <c r="F18" s="23">
        <f>'Oferta económica'!F18</f>
        <v>15270.85</v>
      </c>
      <c r="G18" s="29">
        <f>'Oferta económica'!G18</f>
        <v>15270.85</v>
      </c>
      <c r="H18" s="34">
        <f>'Oferta económica'!H18</f>
        <v>0</v>
      </c>
      <c r="I18" s="26">
        <f t="shared" si="0"/>
        <v>0</v>
      </c>
      <c r="K18" s="23"/>
    </row>
    <row r="19" spans="1:11" x14ac:dyDescent="0.25">
      <c r="A19" s="21" t="s">
        <v>45</v>
      </c>
      <c r="B19" s="21" t="s">
        <v>46</v>
      </c>
      <c r="C19" s="21" t="s">
        <v>47</v>
      </c>
      <c r="D19" s="28"/>
      <c r="E19" s="23"/>
      <c r="F19" s="23"/>
      <c r="G19" s="29"/>
      <c r="H19" s="34"/>
      <c r="I19" s="26"/>
      <c r="K19" s="23"/>
    </row>
    <row r="20" spans="1:11" ht="30" x14ac:dyDescent="0.25">
      <c r="A20" s="21"/>
      <c r="B20" s="27" t="s">
        <v>48</v>
      </c>
      <c r="C20" s="22" t="s">
        <v>49</v>
      </c>
      <c r="D20" s="28" t="s">
        <v>36</v>
      </c>
      <c r="E20" s="23">
        <f>'Oferta económica'!E20</f>
        <v>2</v>
      </c>
      <c r="F20" s="23">
        <f>'Oferta económica'!F20</f>
        <v>72498.3</v>
      </c>
      <c r="G20" s="29">
        <f>'Oferta económica'!G20</f>
        <v>144996.6</v>
      </c>
      <c r="H20" s="34">
        <f>'Oferta económica'!H20</f>
        <v>0</v>
      </c>
      <c r="I20" s="26">
        <f t="shared" ref="I20:I30" si="1">ROUND(E20*H20,2)</f>
        <v>0</v>
      </c>
      <c r="K20" s="23"/>
    </row>
    <row r="21" spans="1:11" x14ac:dyDescent="0.25">
      <c r="A21" s="21"/>
      <c r="B21" s="27" t="s">
        <v>50</v>
      </c>
      <c r="C21" s="22" t="s">
        <v>51</v>
      </c>
      <c r="D21" s="28" t="s">
        <v>36</v>
      </c>
      <c r="E21" s="23">
        <f>'Oferta económica'!E21</f>
        <v>192</v>
      </c>
      <c r="F21" s="23">
        <f>'Oferta económica'!F21</f>
        <v>2114</v>
      </c>
      <c r="G21" s="29">
        <f>'Oferta económica'!G21</f>
        <v>405888</v>
      </c>
      <c r="H21" s="34">
        <f>'Oferta económica'!H21</f>
        <v>0</v>
      </c>
      <c r="I21" s="26">
        <f t="shared" si="1"/>
        <v>0</v>
      </c>
      <c r="K21" s="23"/>
    </row>
    <row r="22" spans="1:11" x14ac:dyDescent="0.25">
      <c r="A22" s="21"/>
      <c r="B22" s="27" t="s">
        <v>52</v>
      </c>
      <c r="C22" s="22" t="s">
        <v>53</v>
      </c>
      <c r="D22" s="28" t="s">
        <v>36</v>
      </c>
      <c r="E22" s="23">
        <f>'Oferta económica'!E22</f>
        <v>148</v>
      </c>
      <c r="F22" s="23">
        <f>'Oferta económica'!F22</f>
        <v>648.21</v>
      </c>
      <c r="G22" s="29">
        <f>'Oferta económica'!G22</f>
        <v>95935.08</v>
      </c>
      <c r="H22" s="34">
        <f>'Oferta económica'!H22</f>
        <v>0</v>
      </c>
      <c r="I22" s="26">
        <f t="shared" si="1"/>
        <v>0</v>
      </c>
      <c r="K22" s="23"/>
    </row>
    <row r="23" spans="1:11" x14ac:dyDescent="0.25">
      <c r="A23" s="21"/>
      <c r="B23" s="27" t="s">
        <v>54</v>
      </c>
      <c r="C23" s="22" t="s">
        <v>55</v>
      </c>
      <c r="D23" s="28" t="s">
        <v>36</v>
      </c>
      <c r="E23" s="23">
        <f>'Oferta económica'!E23</f>
        <v>20</v>
      </c>
      <c r="F23" s="23">
        <f>'Oferta económica'!F23</f>
        <v>1863.58</v>
      </c>
      <c r="G23" s="29">
        <f>'Oferta económica'!G23</f>
        <v>37271.599999999999</v>
      </c>
      <c r="H23" s="34">
        <f>'Oferta económica'!H23</f>
        <v>0</v>
      </c>
      <c r="I23" s="26">
        <f t="shared" si="1"/>
        <v>0</v>
      </c>
      <c r="K23" s="23"/>
    </row>
    <row r="24" spans="1:11" ht="60" x14ac:dyDescent="0.25">
      <c r="A24" s="21"/>
      <c r="B24" s="27" t="s">
        <v>56</v>
      </c>
      <c r="C24" s="22" t="s">
        <v>57</v>
      </c>
      <c r="D24" s="28" t="s">
        <v>36</v>
      </c>
      <c r="E24" s="23">
        <f>'Oferta económica'!E24</f>
        <v>56</v>
      </c>
      <c r="F24" s="23">
        <f>'Oferta económica'!F24</f>
        <v>22791.56</v>
      </c>
      <c r="G24" s="29">
        <f>'Oferta económica'!G24</f>
        <v>1276327.3600000001</v>
      </c>
      <c r="H24" s="34">
        <f>'Oferta económica'!H24</f>
        <v>0</v>
      </c>
      <c r="I24" s="26">
        <f t="shared" si="1"/>
        <v>0</v>
      </c>
      <c r="K24" s="23"/>
    </row>
    <row r="25" spans="1:11" x14ac:dyDescent="0.25">
      <c r="A25" s="21"/>
      <c r="B25" s="27" t="s">
        <v>58</v>
      </c>
      <c r="C25" s="22" t="s">
        <v>59</v>
      </c>
      <c r="D25" s="28" t="s">
        <v>36</v>
      </c>
      <c r="E25" s="23">
        <f>'Oferta económica'!E25</f>
        <v>54</v>
      </c>
      <c r="F25" s="23">
        <f>'Oferta económica'!F25</f>
        <v>7520.1</v>
      </c>
      <c r="G25" s="29">
        <f>'Oferta económica'!G25</f>
        <v>406085.4</v>
      </c>
      <c r="H25" s="34">
        <f>'Oferta económica'!H25</f>
        <v>0</v>
      </c>
      <c r="I25" s="26">
        <f t="shared" si="1"/>
        <v>0</v>
      </c>
      <c r="K25" s="23"/>
    </row>
    <row r="26" spans="1:11" x14ac:dyDescent="0.25">
      <c r="A26" s="21"/>
      <c r="B26" s="27" t="s">
        <v>60</v>
      </c>
      <c r="C26" s="22" t="s">
        <v>61</v>
      </c>
      <c r="D26" s="28" t="s">
        <v>36</v>
      </c>
      <c r="E26" s="23">
        <f>'Oferta económica'!E26</f>
        <v>2</v>
      </c>
      <c r="F26" s="23">
        <f>'Oferta económica'!F26</f>
        <v>22338.18</v>
      </c>
      <c r="G26" s="29">
        <f>'Oferta económica'!G26</f>
        <v>44676.36</v>
      </c>
      <c r="H26" s="34">
        <f>'Oferta económica'!H26</f>
        <v>0</v>
      </c>
      <c r="I26" s="26">
        <f t="shared" si="1"/>
        <v>0</v>
      </c>
      <c r="K26" s="23"/>
    </row>
    <row r="27" spans="1:11" ht="30" x14ac:dyDescent="0.25">
      <c r="A27" s="21"/>
      <c r="B27" s="27" t="s">
        <v>62</v>
      </c>
      <c r="C27" s="22" t="s">
        <v>63</v>
      </c>
      <c r="D27" s="28" t="s">
        <v>36</v>
      </c>
      <c r="E27" s="23">
        <f>'Oferta económica'!E27</f>
        <v>8</v>
      </c>
      <c r="F27" s="23">
        <f>'Oferta económica'!F27</f>
        <v>3570.9</v>
      </c>
      <c r="G27" s="29">
        <f>'Oferta económica'!G27</f>
        <v>28567.200000000001</v>
      </c>
      <c r="H27" s="34">
        <f>'Oferta económica'!H27</f>
        <v>0</v>
      </c>
      <c r="I27" s="26">
        <f t="shared" si="1"/>
        <v>0</v>
      </c>
      <c r="K27" s="23"/>
    </row>
    <row r="28" spans="1:11" ht="30" x14ac:dyDescent="0.25">
      <c r="A28" s="21"/>
      <c r="B28" s="27" t="s">
        <v>64</v>
      </c>
      <c r="C28" s="22" t="s">
        <v>65</v>
      </c>
      <c r="D28" s="28" t="s">
        <v>36</v>
      </c>
      <c r="E28" s="23">
        <f>'Oferta económica'!E28</f>
        <v>12</v>
      </c>
      <c r="F28" s="23">
        <f>'Oferta económica'!F28</f>
        <v>401.35</v>
      </c>
      <c r="G28" s="29">
        <f>'Oferta económica'!G28</f>
        <v>4816.2</v>
      </c>
      <c r="H28" s="34">
        <f>'Oferta económica'!H28</f>
        <v>0</v>
      </c>
      <c r="I28" s="26">
        <f t="shared" si="1"/>
        <v>0</v>
      </c>
      <c r="K28" s="23"/>
    </row>
    <row r="29" spans="1:11" ht="30" x14ac:dyDescent="0.25">
      <c r="A29" s="21"/>
      <c r="B29" s="27" t="s">
        <v>66</v>
      </c>
      <c r="C29" s="22" t="s">
        <v>67</v>
      </c>
      <c r="D29" s="28" t="s">
        <v>36</v>
      </c>
      <c r="E29" s="23">
        <f>'Oferta económica'!E29</f>
        <v>0</v>
      </c>
      <c r="F29" s="23">
        <f>'Oferta económica'!F29</f>
        <v>11585</v>
      </c>
      <c r="G29" s="29">
        <f>'Oferta económica'!G29</f>
        <v>0</v>
      </c>
      <c r="H29" s="34">
        <f>'Oferta económica'!H29</f>
        <v>0</v>
      </c>
      <c r="I29" s="26">
        <f t="shared" si="1"/>
        <v>0</v>
      </c>
      <c r="K29" s="23"/>
    </row>
    <row r="30" spans="1:11" ht="30" x14ac:dyDescent="0.25">
      <c r="A30" s="21"/>
      <c r="B30" s="27" t="s">
        <v>68</v>
      </c>
      <c r="C30" s="22" t="s">
        <v>69</v>
      </c>
      <c r="D30" s="28" t="s">
        <v>36</v>
      </c>
      <c r="E30" s="23">
        <f>'Oferta económica'!E30</f>
        <v>2</v>
      </c>
      <c r="F30" s="23">
        <f>'Oferta económica'!F30</f>
        <v>37730.93</v>
      </c>
      <c r="G30" s="29">
        <f>'Oferta económica'!G30</f>
        <v>75461.86</v>
      </c>
      <c r="H30" s="34">
        <f>'Oferta económica'!H30</f>
        <v>0</v>
      </c>
      <c r="I30" s="26">
        <f t="shared" si="1"/>
        <v>0</v>
      </c>
      <c r="K30" s="23"/>
    </row>
    <row r="31" spans="1:11" ht="30" x14ac:dyDescent="0.25">
      <c r="A31" s="21"/>
      <c r="B31" s="27" t="s">
        <v>70</v>
      </c>
      <c r="C31" s="22" t="s">
        <v>71</v>
      </c>
      <c r="D31" s="28" t="s">
        <v>36</v>
      </c>
      <c r="E31" s="23">
        <f>'Oferta económica'!E31</f>
        <v>2</v>
      </c>
      <c r="F31" s="23">
        <f>'Oferta económica'!F31</f>
        <v>16026.98</v>
      </c>
      <c r="G31" s="29">
        <f>'Oferta económica'!G31</f>
        <v>32053.96</v>
      </c>
      <c r="H31" s="34">
        <f>'Oferta económica'!H31</f>
        <v>0</v>
      </c>
      <c r="I31" s="26">
        <f t="shared" si="0"/>
        <v>0</v>
      </c>
      <c r="K31" s="23"/>
    </row>
    <row r="32" spans="1:11" x14ac:dyDescent="0.25">
      <c r="A32" s="21" t="s">
        <v>72</v>
      </c>
      <c r="B32" s="21" t="s">
        <v>73</v>
      </c>
      <c r="C32" s="21" t="s">
        <v>74</v>
      </c>
      <c r="D32" s="28"/>
      <c r="E32" s="23"/>
      <c r="F32" s="23"/>
      <c r="G32" s="29"/>
      <c r="H32" s="34"/>
      <c r="I32" s="26"/>
      <c r="K32" s="23"/>
    </row>
    <row r="33" spans="1:11" ht="30" x14ac:dyDescent="0.25">
      <c r="A33" s="21"/>
      <c r="B33" s="27" t="s">
        <v>75</v>
      </c>
      <c r="C33" s="22" t="s">
        <v>76</v>
      </c>
      <c r="D33" s="28" t="s">
        <v>36</v>
      </c>
      <c r="E33" s="23">
        <f>'Oferta económica'!E33</f>
        <v>1</v>
      </c>
      <c r="F33" s="23">
        <f>'Oferta económica'!F33</f>
        <v>92060.95</v>
      </c>
      <c r="G33" s="29">
        <f>'Oferta económica'!G33</f>
        <v>92060.95</v>
      </c>
      <c r="H33" s="34">
        <f>'Oferta económica'!H33</f>
        <v>0</v>
      </c>
      <c r="I33" s="26">
        <f t="shared" ref="I33:I44" si="2">ROUND(E33*H33,2)</f>
        <v>0</v>
      </c>
      <c r="K33" s="23"/>
    </row>
    <row r="34" spans="1:11" x14ac:dyDescent="0.25">
      <c r="A34" s="21"/>
      <c r="B34" s="27" t="s">
        <v>77</v>
      </c>
      <c r="C34" s="22" t="s">
        <v>51</v>
      </c>
      <c r="D34" s="28" t="s">
        <v>36</v>
      </c>
      <c r="E34" s="23">
        <f>'Oferta económica'!E34</f>
        <v>96</v>
      </c>
      <c r="F34" s="23">
        <f>'Oferta económica'!F34</f>
        <v>2117.1799999999998</v>
      </c>
      <c r="G34" s="29">
        <f>'Oferta económica'!G34</f>
        <v>203249.28</v>
      </c>
      <c r="H34" s="34">
        <f>'Oferta económica'!H34</f>
        <v>0</v>
      </c>
      <c r="I34" s="26">
        <f t="shared" si="2"/>
        <v>0</v>
      </c>
      <c r="K34" s="23"/>
    </row>
    <row r="35" spans="1:11" x14ac:dyDescent="0.25">
      <c r="A35" s="21"/>
      <c r="B35" s="27" t="s">
        <v>78</v>
      </c>
      <c r="C35" s="22" t="s">
        <v>53</v>
      </c>
      <c r="D35" s="28" t="s">
        <v>36</v>
      </c>
      <c r="E35" s="23">
        <f>'Oferta económica'!E35</f>
        <v>74</v>
      </c>
      <c r="F35" s="23">
        <f>'Oferta económica'!F35</f>
        <v>649.17999999999995</v>
      </c>
      <c r="G35" s="29">
        <f>'Oferta económica'!G35</f>
        <v>48039.32</v>
      </c>
      <c r="H35" s="34">
        <f>'Oferta económica'!H35</f>
        <v>0</v>
      </c>
      <c r="I35" s="26">
        <f t="shared" si="2"/>
        <v>0</v>
      </c>
      <c r="K35" s="23"/>
    </row>
    <row r="36" spans="1:11" x14ac:dyDescent="0.25">
      <c r="A36" s="21"/>
      <c r="B36" s="27" t="s">
        <v>79</v>
      </c>
      <c r="C36" s="22" t="s">
        <v>55</v>
      </c>
      <c r="D36" s="28" t="s">
        <v>36</v>
      </c>
      <c r="E36" s="23">
        <f>'Oferta económica'!E36</f>
        <v>10</v>
      </c>
      <c r="F36" s="23">
        <f>'Oferta económica'!F36</f>
        <v>1866.45</v>
      </c>
      <c r="G36" s="29">
        <f>'Oferta económica'!G36</f>
        <v>18664.5</v>
      </c>
      <c r="H36" s="34">
        <f>'Oferta económica'!H36</f>
        <v>0</v>
      </c>
      <c r="I36" s="26">
        <f t="shared" si="2"/>
        <v>0</v>
      </c>
      <c r="K36" s="23"/>
    </row>
    <row r="37" spans="1:11" ht="60" x14ac:dyDescent="0.25">
      <c r="A37" s="21"/>
      <c r="B37" s="27" t="s">
        <v>80</v>
      </c>
      <c r="C37" s="22" t="s">
        <v>57</v>
      </c>
      <c r="D37" s="28" t="s">
        <v>36</v>
      </c>
      <c r="E37" s="23">
        <f>'Oferta económica'!E37</f>
        <v>12</v>
      </c>
      <c r="F37" s="23">
        <f>'Oferta económica'!F37</f>
        <v>22791.56</v>
      </c>
      <c r="G37" s="29">
        <f>'Oferta económica'!G37</f>
        <v>273498.71999999997</v>
      </c>
      <c r="H37" s="34">
        <f>'Oferta económica'!H37</f>
        <v>0</v>
      </c>
      <c r="I37" s="26">
        <f t="shared" si="2"/>
        <v>0</v>
      </c>
      <c r="K37" s="23"/>
    </row>
    <row r="38" spans="1:11" x14ac:dyDescent="0.25">
      <c r="A38" s="21"/>
      <c r="B38" s="27" t="s">
        <v>81</v>
      </c>
      <c r="C38" s="22" t="s">
        <v>59</v>
      </c>
      <c r="D38" s="28" t="s">
        <v>36</v>
      </c>
      <c r="E38" s="23">
        <f>'Oferta económica'!E38</f>
        <v>11</v>
      </c>
      <c r="F38" s="23">
        <f>'Oferta económica'!F38</f>
        <v>7531.45</v>
      </c>
      <c r="G38" s="29">
        <f>'Oferta económica'!G38</f>
        <v>82845.95</v>
      </c>
      <c r="H38" s="34">
        <f>'Oferta económica'!H38</f>
        <v>0</v>
      </c>
      <c r="I38" s="26">
        <f t="shared" si="2"/>
        <v>0</v>
      </c>
      <c r="K38" s="23"/>
    </row>
    <row r="39" spans="1:11" x14ac:dyDescent="0.25">
      <c r="A39" s="21"/>
      <c r="B39" s="27" t="s">
        <v>82</v>
      </c>
      <c r="C39" s="22" t="s">
        <v>61</v>
      </c>
      <c r="D39" s="28" t="s">
        <v>36</v>
      </c>
      <c r="E39" s="23">
        <f>'Oferta económica'!E39</f>
        <v>1</v>
      </c>
      <c r="F39" s="23">
        <f>'Oferta económica'!F39</f>
        <v>22372.1</v>
      </c>
      <c r="G39" s="29">
        <f>'Oferta económica'!G39</f>
        <v>22372.1</v>
      </c>
      <c r="H39" s="34">
        <f>'Oferta económica'!H39</f>
        <v>0</v>
      </c>
      <c r="I39" s="26">
        <f t="shared" si="2"/>
        <v>0</v>
      </c>
      <c r="K39" s="23"/>
    </row>
    <row r="40" spans="1:11" ht="30" x14ac:dyDescent="0.25">
      <c r="A40" s="21"/>
      <c r="B40" s="27" t="s">
        <v>83</v>
      </c>
      <c r="C40" s="22" t="s">
        <v>63</v>
      </c>
      <c r="D40" s="28" t="s">
        <v>36</v>
      </c>
      <c r="E40" s="23">
        <f>'Oferta económica'!E40</f>
        <v>4</v>
      </c>
      <c r="F40" s="23">
        <f>'Oferta económica'!F40</f>
        <v>3576.21</v>
      </c>
      <c r="G40" s="29">
        <f>'Oferta económica'!G40</f>
        <v>14304.84</v>
      </c>
      <c r="H40" s="34">
        <f>'Oferta económica'!H40</f>
        <v>0</v>
      </c>
      <c r="I40" s="26">
        <f t="shared" si="2"/>
        <v>0</v>
      </c>
      <c r="K40" s="23"/>
    </row>
    <row r="41" spans="1:11" ht="30" x14ac:dyDescent="0.25">
      <c r="A41" s="21"/>
      <c r="B41" s="27" t="s">
        <v>84</v>
      </c>
      <c r="C41" s="22" t="s">
        <v>65</v>
      </c>
      <c r="D41" s="28" t="s">
        <v>36</v>
      </c>
      <c r="E41" s="23">
        <f>'Oferta económica'!E41</f>
        <v>6</v>
      </c>
      <c r="F41" s="23">
        <f>'Oferta económica'!F41</f>
        <v>401.93</v>
      </c>
      <c r="G41" s="29">
        <f>'Oferta económica'!G41</f>
        <v>2411.58</v>
      </c>
      <c r="H41" s="34">
        <f>'Oferta económica'!H41</f>
        <v>0</v>
      </c>
      <c r="I41" s="26">
        <f t="shared" si="2"/>
        <v>0</v>
      </c>
      <c r="K41" s="23"/>
    </row>
    <row r="42" spans="1:11" ht="30" x14ac:dyDescent="0.25">
      <c r="A42" s="21"/>
      <c r="B42" s="27" t="s">
        <v>85</v>
      </c>
      <c r="C42" s="22" t="s">
        <v>67</v>
      </c>
      <c r="D42" s="28" t="s">
        <v>36</v>
      </c>
      <c r="E42" s="23">
        <f>'Oferta económica'!E42</f>
        <v>0</v>
      </c>
      <c r="F42" s="23">
        <f>'Oferta económica'!F42</f>
        <v>11585</v>
      </c>
      <c r="G42" s="29">
        <f>'Oferta económica'!G42</f>
        <v>0</v>
      </c>
      <c r="H42" s="34">
        <f>'Oferta económica'!H42</f>
        <v>0</v>
      </c>
      <c r="I42" s="26">
        <f t="shared" si="2"/>
        <v>0</v>
      </c>
      <c r="K42" s="23"/>
    </row>
    <row r="43" spans="1:11" ht="30" x14ac:dyDescent="0.25">
      <c r="A43" s="21"/>
      <c r="B43" s="27" t="s">
        <v>86</v>
      </c>
      <c r="C43" s="22" t="s">
        <v>69</v>
      </c>
      <c r="D43" s="28" t="s">
        <v>36</v>
      </c>
      <c r="E43" s="23">
        <f>'Oferta económica'!E43</f>
        <v>1</v>
      </c>
      <c r="F43" s="23">
        <f>'Oferta económica'!F43</f>
        <v>37731.5</v>
      </c>
      <c r="G43" s="29">
        <f>'Oferta económica'!G43</f>
        <v>37731.5</v>
      </c>
      <c r="H43" s="34">
        <f>'Oferta económica'!H43</f>
        <v>0</v>
      </c>
      <c r="I43" s="26">
        <f t="shared" si="2"/>
        <v>0</v>
      </c>
      <c r="K43" s="23"/>
    </row>
    <row r="44" spans="1:11" ht="30" x14ac:dyDescent="0.25">
      <c r="A44" s="21"/>
      <c r="B44" s="27" t="s">
        <v>87</v>
      </c>
      <c r="C44" s="22" t="s">
        <v>71</v>
      </c>
      <c r="D44" s="28" t="s">
        <v>36</v>
      </c>
      <c r="E44" s="23">
        <f>'Oferta económica'!E44</f>
        <v>1</v>
      </c>
      <c r="F44" s="23">
        <f>'Oferta económica'!F44</f>
        <v>16027.55</v>
      </c>
      <c r="G44" s="29">
        <f>'Oferta económica'!G44</f>
        <v>16027.55</v>
      </c>
      <c r="H44" s="34">
        <f>'Oferta económica'!H44</f>
        <v>0</v>
      </c>
      <c r="I44" s="26">
        <f t="shared" si="2"/>
        <v>0</v>
      </c>
      <c r="K44" s="23"/>
    </row>
    <row r="45" spans="1:11" ht="30" x14ac:dyDescent="0.25">
      <c r="A45" s="21" t="s">
        <v>88</v>
      </c>
      <c r="B45" s="21" t="s">
        <v>89</v>
      </c>
      <c r="C45" s="22" t="s">
        <v>90</v>
      </c>
      <c r="G45" s="29"/>
      <c r="H45" s="34"/>
      <c r="I45" s="26"/>
      <c r="K45" s="2"/>
    </row>
    <row r="46" spans="1:11" ht="45" x14ac:dyDescent="0.25">
      <c r="A46" s="21"/>
      <c r="B46" s="27" t="s">
        <v>91</v>
      </c>
      <c r="C46" s="30" t="s">
        <v>92</v>
      </c>
      <c r="D46" t="s">
        <v>36</v>
      </c>
      <c r="E46" s="23">
        <f>'Oferta económica'!E46</f>
        <v>14</v>
      </c>
      <c r="F46" s="2">
        <f>'Oferta económica'!F46</f>
        <v>10694.59</v>
      </c>
      <c r="G46" s="29">
        <f>'Oferta económica'!G46</f>
        <v>149724.26</v>
      </c>
      <c r="H46" s="34">
        <f>'Oferta económica'!H46</f>
        <v>0</v>
      </c>
      <c r="I46" s="26">
        <f t="shared" ref="I46:I55" si="3">ROUND(E46*H46,2)</f>
        <v>0</v>
      </c>
      <c r="K46" s="2"/>
    </row>
    <row r="47" spans="1:11" ht="45" x14ac:dyDescent="0.25">
      <c r="A47" s="21"/>
      <c r="B47" s="27" t="s">
        <v>93</v>
      </c>
      <c r="C47" s="30" t="s">
        <v>94</v>
      </c>
      <c r="D47" t="s">
        <v>36</v>
      </c>
      <c r="E47" s="23">
        <f>'Oferta económica'!E47</f>
        <v>14</v>
      </c>
      <c r="F47" s="2">
        <f>'Oferta económica'!F47</f>
        <v>10694.59</v>
      </c>
      <c r="G47" s="29">
        <f>'Oferta económica'!G47</f>
        <v>149724.26</v>
      </c>
      <c r="H47" s="34">
        <f>'Oferta económica'!H47</f>
        <v>0</v>
      </c>
      <c r="I47" s="26">
        <f t="shared" si="3"/>
        <v>0</v>
      </c>
      <c r="K47" s="2"/>
    </row>
    <row r="48" spans="1:11" ht="30" x14ac:dyDescent="0.25">
      <c r="A48" s="21"/>
      <c r="B48" s="27" t="s">
        <v>95</v>
      </c>
      <c r="C48" s="30" t="s">
        <v>96</v>
      </c>
      <c r="D48" t="s">
        <v>36</v>
      </c>
      <c r="E48" s="23">
        <f>'Oferta económica'!E48</f>
        <v>1</v>
      </c>
      <c r="F48" s="2">
        <f>'Oferta económica'!F48</f>
        <v>180438.45</v>
      </c>
      <c r="G48" s="29">
        <f>'Oferta económica'!G48</f>
        <v>180438.45</v>
      </c>
      <c r="H48" s="34">
        <f>'Oferta económica'!H48</f>
        <v>0</v>
      </c>
      <c r="I48" s="26">
        <f t="shared" si="3"/>
        <v>0</v>
      </c>
      <c r="K48" s="2"/>
    </row>
    <row r="49" spans="1:11" ht="30" x14ac:dyDescent="0.25">
      <c r="A49" s="21"/>
      <c r="B49" s="27" t="s">
        <v>97</v>
      </c>
      <c r="C49" s="30" t="s">
        <v>98</v>
      </c>
      <c r="D49" t="s">
        <v>36</v>
      </c>
      <c r="E49" s="23">
        <f>'Oferta económica'!E49</f>
        <v>1</v>
      </c>
      <c r="F49" s="2">
        <f>'Oferta económica'!F49</f>
        <v>180438.45</v>
      </c>
      <c r="G49" s="29">
        <f>'Oferta económica'!G49</f>
        <v>180438.45</v>
      </c>
      <c r="H49" s="34">
        <f>'Oferta económica'!H49</f>
        <v>0</v>
      </c>
      <c r="I49" s="26">
        <f t="shared" si="3"/>
        <v>0</v>
      </c>
      <c r="K49" s="2"/>
    </row>
    <row r="50" spans="1:11" ht="30" x14ac:dyDescent="0.25">
      <c r="A50" s="21"/>
      <c r="B50" s="27" t="s">
        <v>99</v>
      </c>
      <c r="C50" s="30" t="s">
        <v>100</v>
      </c>
      <c r="D50" t="s">
        <v>36</v>
      </c>
      <c r="E50" s="23">
        <f>'Oferta económica'!E50</f>
        <v>48</v>
      </c>
      <c r="F50" s="2">
        <f>'Oferta económica'!F50</f>
        <v>513.38</v>
      </c>
      <c r="G50" s="29">
        <f>'Oferta económica'!G50</f>
        <v>24642.240000000002</v>
      </c>
      <c r="H50" s="34">
        <f>'Oferta económica'!H50</f>
        <v>0</v>
      </c>
      <c r="I50" s="26">
        <f t="shared" si="3"/>
        <v>0</v>
      </c>
      <c r="K50" s="2"/>
    </row>
    <row r="51" spans="1:11" ht="75" x14ac:dyDescent="0.25">
      <c r="A51" s="21"/>
      <c r="B51" s="27" t="s">
        <v>101</v>
      </c>
      <c r="C51" s="30" t="s">
        <v>102</v>
      </c>
      <c r="D51" t="s">
        <v>36</v>
      </c>
      <c r="E51" s="23">
        <f>'Oferta económica'!E51</f>
        <v>1</v>
      </c>
      <c r="F51" s="2">
        <f>'Oferta económica'!F51</f>
        <v>10593.8</v>
      </c>
      <c r="G51" s="29">
        <f>'Oferta económica'!G51</f>
        <v>10593.8</v>
      </c>
      <c r="H51" s="34">
        <f>'Oferta económica'!H51</f>
        <v>0</v>
      </c>
      <c r="I51" s="26">
        <f t="shared" si="3"/>
        <v>0</v>
      </c>
      <c r="K51" s="2"/>
    </row>
    <row r="52" spans="1:11" ht="75" x14ac:dyDescent="0.25">
      <c r="A52" s="21"/>
      <c r="B52" s="27" t="s">
        <v>103</v>
      </c>
      <c r="C52" s="30" t="s">
        <v>104</v>
      </c>
      <c r="D52" s="28" t="s">
        <v>36</v>
      </c>
      <c r="E52" s="23">
        <f>'Oferta económica'!E52</f>
        <v>1</v>
      </c>
      <c r="F52" s="23">
        <f>'Oferta económica'!F52</f>
        <v>10593.8</v>
      </c>
      <c r="G52" s="29">
        <f>'Oferta económica'!G52</f>
        <v>10593.8</v>
      </c>
      <c r="H52" s="34">
        <f>'Oferta económica'!H52</f>
        <v>0</v>
      </c>
      <c r="I52" s="26">
        <f t="shared" si="3"/>
        <v>0</v>
      </c>
      <c r="K52" s="23"/>
    </row>
    <row r="53" spans="1:11" x14ac:dyDescent="0.25">
      <c r="A53" s="21"/>
      <c r="B53" s="27" t="s">
        <v>105</v>
      </c>
      <c r="C53" s="30" t="s">
        <v>106</v>
      </c>
      <c r="D53" s="28" t="s">
        <v>36</v>
      </c>
      <c r="E53" s="23">
        <f>'Oferta económica'!E53</f>
        <v>8</v>
      </c>
      <c r="F53" s="23">
        <f>'Oferta económica'!F53</f>
        <v>749.95</v>
      </c>
      <c r="G53" s="29">
        <f>'Oferta económica'!G53</f>
        <v>5999.6</v>
      </c>
      <c r="H53" s="34">
        <f>'Oferta económica'!H53</f>
        <v>0</v>
      </c>
      <c r="I53" s="26">
        <f t="shared" si="3"/>
        <v>0</v>
      </c>
      <c r="K53" s="23"/>
    </row>
    <row r="54" spans="1:11" x14ac:dyDescent="0.25">
      <c r="A54" s="21" t="s">
        <v>107</v>
      </c>
      <c r="B54" s="21" t="s">
        <v>108</v>
      </c>
      <c r="C54" s="21" t="s">
        <v>109</v>
      </c>
      <c r="G54" s="29"/>
      <c r="H54" s="34"/>
      <c r="I54" s="26"/>
      <c r="K54" s="2"/>
    </row>
    <row r="55" spans="1:11" x14ac:dyDescent="0.25">
      <c r="A55" s="21"/>
      <c r="B55" s="27" t="s">
        <v>110</v>
      </c>
      <c r="C55" s="22" t="s">
        <v>111</v>
      </c>
      <c r="D55" s="28" t="s">
        <v>36</v>
      </c>
      <c r="E55" s="23">
        <f>'Oferta económica'!E55</f>
        <v>2</v>
      </c>
      <c r="F55" s="23">
        <f>'Oferta económica'!F55</f>
        <v>14427.9</v>
      </c>
      <c r="G55" s="29">
        <f>'Oferta económica'!G55</f>
        <v>28855.8</v>
      </c>
      <c r="H55" s="34">
        <f>'Oferta económica'!H55</f>
        <v>0</v>
      </c>
      <c r="I55" s="26">
        <f t="shared" si="3"/>
        <v>0</v>
      </c>
      <c r="K55" s="23"/>
    </row>
    <row r="56" spans="1:11" x14ac:dyDescent="0.25">
      <c r="A56" s="21" t="s">
        <v>112</v>
      </c>
      <c r="B56" s="21" t="s">
        <v>113</v>
      </c>
      <c r="C56" s="22" t="s">
        <v>114</v>
      </c>
      <c r="D56" s="21"/>
      <c r="E56" s="23"/>
      <c r="F56" s="23"/>
      <c r="G56" s="29"/>
      <c r="H56" s="34"/>
      <c r="I56" s="26"/>
      <c r="K56" s="23"/>
    </row>
    <row r="57" spans="1:11" ht="30" x14ac:dyDescent="0.25">
      <c r="A57" s="21"/>
      <c r="B57" s="27" t="s">
        <v>115</v>
      </c>
      <c r="C57" s="22" t="s">
        <v>116</v>
      </c>
      <c r="D57" s="28" t="s">
        <v>36</v>
      </c>
      <c r="E57" s="23">
        <f>'Oferta económica'!E57</f>
        <v>4</v>
      </c>
      <c r="F57" s="2">
        <f>'Oferta económica'!F57</f>
        <v>11485.91</v>
      </c>
      <c r="G57" s="29">
        <f>'Oferta económica'!G57</f>
        <v>45943.64</v>
      </c>
      <c r="H57" s="34">
        <f>'Oferta económica'!H57</f>
        <v>0</v>
      </c>
      <c r="I57" s="26">
        <f t="shared" ref="I57:I76" si="4">ROUND(E57*H57,2)</f>
        <v>0</v>
      </c>
      <c r="K57" s="2"/>
    </row>
    <row r="58" spans="1:11" x14ac:dyDescent="0.25">
      <c r="A58" s="21"/>
      <c r="B58" s="27" t="s">
        <v>117</v>
      </c>
      <c r="C58" s="22" t="s">
        <v>118</v>
      </c>
      <c r="D58" s="28" t="s">
        <v>36</v>
      </c>
      <c r="E58" s="23">
        <f>'Oferta económica'!E58</f>
        <v>72</v>
      </c>
      <c r="F58" s="2">
        <f>'Oferta económica'!F58</f>
        <v>337.33</v>
      </c>
      <c r="G58" s="29">
        <f>'Oferta económica'!G58</f>
        <v>24287.759999999998</v>
      </c>
      <c r="H58" s="34">
        <f>'Oferta económica'!H58</f>
        <v>0</v>
      </c>
      <c r="I58" s="26">
        <f t="shared" si="4"/>
        <v>0</v>
      </c>
      <c r="K58" s="2"/>
    </row>
    <row r="59" spans="1:11" ht="30" x14ac:dyDescent="0.25">
      <c r="A59" s="21"/>
      <c r="B59" s="27" t="s">
        <v>119</v>
      </c>
      <c r="C59" s="22" t="s">
        <v>120</v>
      </c>
      <c r="D59" s="28" t="s">
        <v>36</v>
      </c>
      <c r="E59" s="23">
        <f>'Oferta económica'!E59</f>
        <v>48</v>
      </c>
      <c r="F59" s="2">
        <f>'Oferta económica'!F59</f>
        <v>676.35</v>
      </c>
      <c r="G59" s="29">
        <f>'Oferta económica'!G59</f>
        <v>32464.799999999999</v>
      </c>
      <c r="H59" s="34">
        <f>'Oferta económica'!H59</f>
        <v>0</v>
      </c>
      <c r="I59" s="26">
        <f t="shared" si="4"/>
        <v>0</v>
      </c>
      <c r="K59" s="2"/>
    </row>
    <row r="60" spans="1:11" x14ac:dyDescent="0.25">
      <c r="B60" s="27" t="s">
        <v>121</v>
      </c>
      <c r="C60" s="31" t="s">
        <v>122</v>
      </c>
      <c r="D60" s="28" t="s">
        <v>36</v>
      </c>
      <c r="E60" s="23">
        <f>'Oferta económica'!E60</f>
        <v>0</v>
      </c>
      <c r="F60" s="2">
        <f>'Oferta económica'!F60</f>
        <v>676.4</v>
      </c>
      <c r="G60" s="29">
        <f>'Oferta económica'!G60</f>
        <v>0</v>
      </c>
      <c r="H60" s="34">
        <f>'Oferta económica'!H60</f>
        <v>0</v>
      </c>
      <c r="I60" s="26">
        <f t="shared" si="4"/>
        <v>0</v>
      </c>
      <c r="K60" s="2"/>
    </row>
    <row r="61" spans="1:11" x14ac:dyDescent="0.25">
      <c r="A61" t="s">
        <v>123</v>
      </c>
      <c r="B61" s="27" t="s">
        <v>124</v>
      </c>
      <c r="C61" s="31" t="s">
        <v>125</v>
      </c>
      <c r="D61" s="28"/>
      <c r="E61" s="23"/>
      <c r="G61" s="29"/>
      <c r="H61" s="34"/>
      <c r="I61" s="26"/>
      <c r="K61" s="2"/>
    </row>
    <row r="62" spans="1:11" x14ac:dyDescent="0.25">
      <c r="B62" s="27" t="s">
        <v>126</v>
      </c>
      <c r="C62" s="31" t="s">
        <v>127</v>
      </c>
      <c r="D62" s="28" t="s">
        <v>36</v>
      </c>
      <c r="E62" s="23">
        <f>'Oferta económica'!E62</f>
        <v>8</v>
      </c>
      <c r="F62" s="2">
        <f>'Oferta económica'!F62</f>
        <v>592.58000000000004</v>
      </c>
      <c r="G62" s="29">
        <f>'Oferta económica'!G62</f>
        <v>4740.6400000000003</v>
      </c>
      <c r="H62" s="34">
        <f>'Oferta económica'!H62</f>
        <v>0</v>
      </c>
      <c r="I62" s="26">
        <f t="shared" si="4"/>
        <v>0</v>
      </c>
      <c r="K62" s="2"/>
    </row>
    <row r="63" spans="1:11" ht="30" x14ac:dyDescent="0.25">
      <c r="B63" s="27" t="s">
        <v>128</v>
      </c>
      <c r="C63" s="31" t="s">
        <v>129</v>
      </c>
      <c r="D63" s="28" t="s">
        <v>36</v>
      </c>
      <c r="E63" s="23">
        <f>'Oferta económica'!E63</f>
        <v>36</v>
      </c>
      <c r="F63" s="2">
        <f>'Oferta económica'!F63</f>
        <v>715.59</v>
      </c>
      <c r="G63" s="29">
        <f>'Oferta económica'!G63</f>
        <v>25761.24</v>
      </c>
      <c r="H63" s="34">
        <f>'Oferta económica'!H63</f>
        <v>0</v>
      </c>
      <c r="I63" s="26">
        <f t="shared" si="4"/>
        <v>0</v>
      </c>
      <c r="K63" s="2"/>
    </row>
    <row r="64" spans="1:11" ht="30" x14ac:dyDescent="0.25">
      <c r="B64" s="27" t="s">
        <v>130</v>
      </c>
      <c r="C64" s="31" t="s">
        <v>131</v>
      </c>
      <c r="D64" s="28" t="s">
        <v>36</v>
      </c>
      <c r="E64" s="23">
        <f>'Oferta económica'!E64</f>
        <v>0</v>
      </c>
      <c r="F64" s="2">
        <f>'Oferta económica'!F64</f>
        <v>715.59</v>
      </c>
      <c r="G64" s="29">
        <f>'Oferta económica'!G64</f>
        <v>0</v>
      </c>
      <c r="H64" s="34">
        <f>'Oferta económica'!H64</f>
        <v>0</v>
      </c>
      <c r="I64" s="26">
        <f t="shared" si="4"/>
        <v>0</v>
      </c>
      <c r="K64" s="2"/>
    </row>
    <row r="65" spans="1:11" ht="30" x14ac:dyDescent="0.25">
      <c r="B65" s="27" t="s">
        <v>132</v>
      </c>
      <c r="C65" s="31" t="s">
        <v>133</v>
      </c>
      <c r="D65" s="28" t="s">
        <v>36</v>
      </c>
      <c r="E65" s="23">
        <f>'Oferta económica'!E65</f>
        <v>24</v>
      </c>
      <c r="F65" s="2">
        <f>'Oferta económica'!F65</f>
        <v>228.34</v>
      </c>
      <c r="G65" s="29">
        <f>'Oferta económica'!G65</f>
        <v>5480.16</v>
      </c>
      <c r="H65" s="34">
        <f>'Oferta económica'!H65</f>
        <v>0</v>
      </c>
      <c r="I65" s="26">
        <f t="shared" si="4"/>
        <v>0</v>
      </c>
      <c r="K65" s="2"/>
    </row>
    <row r="66" spans="1:11" ht="30" x14ac:dyDescent="0.25">
      <c r="B66" s="27" t="s">
        <v>134</v>
      </c>
      <c r="C66" s="31" t="s">
        <v>135</v>
      </c>
      <c r="D66" s="28" t="s">
        <v>36</v>
      </c>
      <c r="E66" s="23">
        <f>'Oferta económica'!E66</f>
        <v>1</v>
      </c>
      <c r="F66" s="2">
        <f>'Oferta económica'!F66</f>
        <v>186.3</v>
      </c>
      <c r="G66" s="29">
        <f>'Oferta económica'!G66</f>
        <v>186.3</v>
      </c>
      <c r="H66" s="34">
        <f>'Oferta económica'!H66</f>
        <v>0</v>
      </c>
      <c r="I66" s="26">
        <f t="shared" si="4"/>
        <v>0</v>
      </c>
      <c r="K66" s="2"/>
    </row>
    <row r="67" spans="1:11" ht="30" x14ac:dyDescent="0.25">
      <c r="B67" s="27" t="s">
        <v>136</v>
      </c>
      <c r="C67" s="31" t="s">
        <v>137</v>
      </c>
      <c r="D67" s="28" t="s">
        <v>36</v>
      </c>
      <c r="E67" s="23">
        <f>'Oferta económica'!E67</f>
        <v>1</v>
      </c>
      <c r="F67" s="2">
        <f>'Oferta económica'!F67</f>
        <v>223.1</v>
      </c>
      <c r="G67" s="29">
        <f>'Oferta económica'!G67</f>
        <v>223.1</v>
      </c>
      <c r="H67" s="34">
        <f>'Oferta económica'!H67</f>
        <v>0</v>
      </c>
      <c r="I67" s="26">
        <f t="shared" si="4"/>
        <v>0</v>
      </c>
      <c r="K67" s="2"/>
    </row>
    <row r="68" spans="1:11" ht="30" x14ac:dyDescent="0.25">
      <c r="B68" s="27" t="s">
        <v>138</v>
      </c>
      <c r="C68" s="31" t="s">
        <v>139</v>
      </c>
      <c r="D68" s="28" t="s">
        <v>36</v>
      </c>
      <c r="E68" s="23">
        <f>'Oferta económica'!E68</f>
        <v>1</v>
      </c>
      <c r="F68" s="2">
        <f>'Oferta económica'!F68</f>
        <v>285.2</v>
      </c>
      <c r="G68" s="29">
        <f>'Oferta económica'!G68</f>
        <v>285.2</v>
      </c>
      <c r="H68" s="34">
        <f>'Oferta económica'!H68</f>
        <v>0</v>
      </c>
      <c r="I68" s="26">
        <f t="shared" si="4"/>
        <v>0</v>
      </c>
      <c r="K68" s="2"/>
    </row>
    <row r="69" spans="1:11" ht="30" x14ac:dyDescent="0.25">
      <c r="B69" s="27" t="s">
        <v>140</v>
      </c>
      <c r="C69" s="31" t="s">
        <v>141</v>
      </c>
      <c r="D69" s="28" t="s">
        <v>36</v>
      </c>
      <c r="E69" s="23">
        <f>'Oferta económica'!E69</f>
        <v>1</v>
      </c>
      <c r="F69" s="2">
        <f>'Oferta económica'!F69</f>
        <v>2498.9499999999998</v>
      </c>
      <c r="G69" s="29">
        <f>'Oferta económica'!G69</f>
        <v>2498.9499999999998</v>
      </c>
      <c r="H69" s="34">
        <f>'Oferta económica'!H69</f>
        <v>0</v>
      </c>
      <c r="I69" s="26">
        <f t="shared" si="4"/>
        <v>0</v>
      </c>
      <c r="K69" s="2"/>
    </row>
    <row r="70" spans="1:11" ht="30" x14ac:dyDescent="0.25">
      <c r="B70" s="27" t="s">
        <v>142</v>
      </c>
      <c r="C70" s="31" t="s">
        <v>135</v>
      </c>
      <c r="D70" s="28" t="s">
        <v>36</v>
      </c>
      <c r="E70" s="23">
        <f>'Oferta económica'!E70</f>
        <v>0</v>
      </c>
      <c r="F70" s="2">
        <f>'Oferta económica'!F70</f>
        <v>186.3</v>
      </c>
      <c r="G70" s="29">
        <f>'Oferta económica'!G70</f>
        <v>0</v>
      </c>
      <c r="H70" s="34">
        <f>'Oferta económica'!H70</f>
        <v>0</v>
      </c>
      <c r="I70" s="26">
        <f t="shared" si="4"/>
        <v>0</v>
      </c>
      <c r="K70" s="2"/>
    </row>
    <row r="71" spans="1:11" ht="30" x14ac:dyDescent="0.25">
      <c r="B71" s="27" t="s">
        <v>143</v>
      </c>
      <c r="C71" s="31" t="s">
        <v>137</v>
      </c>
      <c r="D71" s="28" t="s">
        <v>36</v>
      </c>
      <c r="E71" s="23">
        <f>'Oferta económica'!E71</f>
        <v>0</v>
      </c>
      <c r="F71" s="2">
        <f>'Oferta económica'!F71</f>
        <v>223.1</v>
      </c>
      <c r="G71" s="29">
        <f>'Oferta económica'!G71</f>
        <v>0</v>
      </c>
      <c r="H71" s="34">
        <f>'Oferta económica'!H71</f>
        <v>0</v>
      </c>
      <c r="I71" s="26">
        <f t="shared" si="4"/>
        <v>0</v>
      </c>
      <c r="K71" s="2"/>
    </row>
    <row r="72" spans="1:11" ht="30" x14ac:dyDescent="0.25">
      <c r="B72" s="27" t="s">
        <v>144</v>
      </c>
      <c r="C72" s="31" t="s">
        <v>139</v>
      </c>
      <c r="D72" s="28" t="s">
        <v>36</v>
      </c>
      <c r="E72" s="23">
        <f>'Oferta económica'!E72</f>
        <v>0</v>
      </c>
      <c r="F72" s="2">
        <f>'Oferta económica'!F72</f>
        <v>285.2</v>
      </c>
      <c r="G72" s="29">
        <f>'Oferta económica'!G72</f>
        <v>0</v>
      </c>
      <c r="H72" s="34">
        <f>'Oferta económica'!H72</f>
        <v>0</v>
      </c>
      <c r="I72" s="26">
        <f t="shared" si="4"/>
        <v>0</v>
      </c>
      <c r="K72" s="2"/>
    </row>
    <row r="73" spans="1:11" ht="30" x14ac:dyDescent="0.25">
      <c r="B73" s="27" t="s">
        <v>145</v>
      </c>
      <c r="C73" s="31" t="s">
        <v>141</v>
      </c>
      <c r="D73" s="28" t="s">
        <v>36</v>
      </c>
      <c r="E73" s="23">
        <f>'Oferta económica'!E73</f>
        <v>0</v>
      </c>
      <c r="F73" s="2">
        <f>'Oferta económica'!F73</f>
        <v>2498.9499999999998</v>
      </c>
      <c r="G73" s="29">
        <f>'Oferta económica'!G73</f>
        <v>0</v>
      </c>
      <c r="H73" s="34">
        <f>'Oferta económica'!H73</f>
        <v>0</v>
      </c>
      <c r="I73" s="26">
        <f t="shared" si="4"/>
        <v>0</v>
      </c>
      <c r="K73" s="2"/>
    </row>
    <row r="74" spans="1:11" x14ac:dyDescent="0.25">
      <c r="B74" s="27" t="s">
        <v>146</v>
      </c>
      <c r="C74" s="31" t="s">
        <v>147</v>
      </c>
      <c r="D74" s="28" t="s">
        <v>36</v>
      </c>
      <c r="E74" s="23">
        <f>'Oferta económica'!E74</f>
        <v>200</v>
      </c>
      <c r="F74" s="2">
        <f>'Oferta económica'!F74</f>
        <v>29.46</v>
      </c>
      <c r="G74" s="29">
        <f>'Oferta económica'!G74</f>
        <v>5892</v>
      </c>
      <c r="H74" s="34">
        <f>'Oferta económica'!H74</f>
        <v>0</v>
      </c>
      <c r="I74" s="26">
        <f t="shared" si="4"/>
        <v>0</v>
      </c>
      <c r="K74" s="2"/>
    </row>
    <row r="75" spans="1:11" x14ac:dyDescent="0.25">
      <c r="B75" s="27" t="s">
        <v>148</v>
      </c>
      <c r="C75" s="31" t="s">
        <v>149</v>
      </c>
      <c r="D75" s="28" t="s">
        <v>36</v>
      </c>
      <c r="E75" s="23">
        <f>'Oferta económica'!E75</f>
        <v>0</v>
      </c>
      <c r="F75" s="2">
        <f>'Oferta económica'!F75</f>
        <v>27.78</v>
      </c>
      <c r="G75" s="29">
        <f>'Oferta económica'!G75</f>
        <v>0</v>
      </c>
      <c r="H75" s="34">
        <f>'Oferta económica'!H75</f>
        <v>0</v>
      </c>
      <c r="I75" s="26">
        <f t="shared" si="4"/>
        <v>0</v>
      </c>
      <c r="K75" s="2"/>
    </row>
    <row r="76" spans="1:11" x14ac:dyDescent="0.25">
      <c r="B76" s="27" t="s">
        <v>150</v>
      </c>
      <c r="C76" s="31" t="s">
        <v>151</v>
      </c>
      <c r="D76" s="28" t="s">
        <v>36</v>
      </c>
      <c r="E76" s="23">
        <f>'Oferta económica'!E76</f>
        <v>40</v>
      </c>
      <c r="F76" s="2">
        <f>'Oferta económica'!F76</f>
        <v>14.58</v>
      </c>
      <c r="G76" s="29">
        <f>'Oferta económica'!G76</f>
        <v>583.20000000000005</v>
      </c>
      <c r="H76" s="34">
        <f>'Oferta económica'!H76</f>
        <v>0</v>
      </c>
      <c r="I76" s="26">
        <f t="shared" si="4"/>
        <v>0</v>
      </c>
      <c r="K76" s="2"/>
    </row>
    <row r="77" spans="1:11" x14ac:dyDescent="0.25">
      <c r="A77" s="21" t="s">
        <v>152</v>
      </c>
      <c r="B77" s="21" t="s">
        <v>153</v>
      </c>
      <c r="C77" s="22" t="s">
        <v>154</v>
      </c>
      <c r="D77" s="21"/>
      <c r="E77" s="23"/>
      <c r="F77" s="23"/>
      <c r="G77" s="29"/>
      <c r="H77" s="34"/>
      <c r="I77" s="26"/>
      <c r="K77" s="23"/>
    </row>
    <row r="78" spans="1:11" ht="45" x14ac:dyDescent="0.25">
      <c r="A78" s="21"/>
      <c r="B78" s="27" t="s">
        <v>155</v>
      </c>
      <c r="C78" s="22" t="s">
        <v>156</v>
      </c>
      <c r="D78" s="28" t="s">
        <v>36</v>
      </c>
      <c r="E78" s="23">
        <f>'Oferta económica'!E78</f>
        <v>1</v>
      </c>
      <c r="F78" s="2">
        <f>'Oferta económica'!F78</f>
        <v>111958.25</v>
      </c>
      <c r="G78" s="29">
        <f>'Oferta económica'!G78</f>
        <v>111958.25</v>
      </c>
      <c r="H78" s="34">
        <f>'Oferta económica'!H78</f>
        <v>0</v>
      </c>
      <c r="I78" s="26">
        <f t="shared" ref="I78:I82" si="5">ROUND(E78*H78,2)</f>
        <v>0</v>
      </c>
      <c r="K78" s="2"/>
    </row>
    <row r="79" spans="1:11" ht="30" x14ac:dyDescent="0.25">
      <c r="A79" s="21"/>
      <c r="B79" s="27" t="s">
        <v>157</v>
      </c>
      <c r="C79" s="22" t="s">
        <v>158</v>
      </c>
      <c r="D79" s="28" t="s">
        <v>36</v>
      </c>
      <c r="E79" s="23">
        <f>'Oferta económica'!E79</f>
        <v>1</v>
      </c>
      <c r="F79" s="2">
        <f>'Oferta económica'!F79</f>
        <v>40000.449999999997</v>
      </c>
      <c r="G79" s="29">
        <f>'Oferta económica'!G79</f>
        <v>40000.449999999997</v>
      </c>
      <c r="H79" s="34">
        <f>'Oferta económica'!H79</f>
        <v>0</v>
      </c>
      <c r="I79" s="26">
        <f t="shared" si="5"/>
        <v>0</v>
      </c>
      <c r="K79" s="2"/>
    </row>
    <row r="80" spans="1:11" ht="30" x14ac:dyDescent="0.25">
      <c r="A80" s="21"/>
      <c r="B80" s="27" t="s">
        <v>159</v>
      </c>
      <c r="C80" s="22" t="s">
        <v>160</v>
      </c>
      <c r="D80" s="28" t="s">
        <v>36</v>
      </c>
      <c r="E80" s="23">
        <f>'Oferta económica'!E80</f>
        <v>1</v>
      </c>
      <c r="F80" s="2">
        <f>'Oferta económica'!F80</f>
        <v>12034.75</v>
      </c>
      <c r="G80" s="29">
        <f>'Oferta económica'!G80</f>
        <v>12034.75</v>
      </c>
      <c r="H80" s="34">
        <f>'Oferta económica'!H80</f>
        <v>0</v>
      </c>
      <c r="I80" s="26">
        <f t="shared" si="5"/>
        <v>0</v>
      </c>
      <c r="K80" s="2"/>
    </row>
    <row r="81" spans="1:11" ht="45" x14ac:dyDescent="0.25">
      <c r="B81" s="27" t="s">
        <v>161</v>
      </c>
      <c r="C81" s="31" t="s">
        <v>162</v>
      </c>
      <c r="D81" s="28" t="s">
        <v>36</v>
      </c>
      <c r="E81" s="23">
        <f>'Oferta económica'!E81</f>
        <v>1</v>
      </c>
      <c r="F81" s="2">
        <f>'Oferta económica'!F81</f>
        <v>81801.8</v>
      </c>
      <c r="G81" s="29">
        <f>'Oferta económica'!G81</f>
        <v>81801.8</v>
      </c>
      <c r="H81" s="34">
        <f>'Oferta económica'!H81</f>
        <v>0</v>
      </c>
      <c r="I81" s="26">
        <f t="shared" si="5"/>
        <v>0</v>
      </c>
      <c r="K81" s="2"/>
    </row>
    <row r="82" spans="1:11" ht="45" x14ac:dyDescent="0.25">
      <c r="B82" s="27" t="s">
        <v>163</v>
      </c>
      <c r="C82" s="31" t="s">
        <v>164</v>
      </c>
      <c r="D82" s="28" t="s">
        <v>36</v>
      </c>
      <c r="E82" s="23">
        <f>'Oferta económica'!E82</f>
        <v>1</v>
      </c>
      <c r="F82" s="2">
        <f>'Oferta económica'!F82</f>
        <v>21540.65</v>
      </c>
      <c r="G82" s="29">
        <f>'Oferta económica'!G82</f>
        <v>21540.65</v>
      </c>
      <c r="H82" s="34">
        <f>'Oferta económica'!H82</f>
        <v>0</v>
      </c>
      <c r="I82" s="26">
        <f t="shared" si="5"/>
        <v>0</v>
      </c>
      <c r="K82" s="2"/>
    </row>
    <row r="83" spans="1:11" x14ac:dyDescent="0.25">
      <c r="A83" s="21" t="s">
        <v>165</v>
      </c>
      <c r="B83" s="21" t="s">
        <v>166</v>
      </c>
      <c r="C83" s="22" t="s">
        <v>167</v>
      </c>
      <c r="D83" s="21"/>
      <c r="E83" s="23"/>
      <c r="F83" s="23"/>
      <c r="G83" s="29"/>
      <c r="H83" s="34"/>
      <c r="I83" s="26"/>
      <c r="K83" s="23"/>
    </row>
    <row r="84" spans="1:11" x14ac:dyDescent="0.25">
      <c r="A84" s="21"/>
      <c r="B84" s="27" t="s">
        <v>168</v>
      </c>
      <c r="C84" s="22" t="s">
        <v>169</v>
      </c>
      <c r="D84" s="28" t="s">
        <v>36</v>
      </c>
      <c r="E84" s="23">
        <f>'Oferta económica'!E84</f>
        <v>16</v>
      </c>
      <c r="F84" s="2">
        <f>'Oferta económica'!F84</f>
        <v>8640.02</v>
      </c>
      <c r="G84" s="29">
        <f>'Oferta económica'!G84</f>
        <v>138240.32000000001</v>
      </c>
      <c r="H84" s="34">
        <f>'Oferta económica'!H84</f>
        <v>0</v>
      </c>
      <c r="I84" s="26">
        <f t="shared" ref="I84" si="6">ROUND(E84*H84,2)</f>
        <v>0</v>
      </c>
      <c r="K84" s="2"/>
    </row>
  </sheetData>
  <sheetProtection algorithmName="SHA-512" hashValue="JWspCznninG9xctFXDvULts3v0lwsf2RjVKeVxlefdxBAiSG3fCwvI08uLFqE6ruACPfS4AjtSkZsvL3g4GNrQ==" saltValue="BcEe57JOHu/zZG9MWyluzg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PolicyDirtyBag xmlns="microsoft.office.server.policy.changes">
  <Microsoft.Office.RecordsManagement.PolicyFeatures.PolicyLabel op="Delete"/>
</PolicyDirtyBag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0BF027305BBB443B3C08E3FE08CFD86" ma:contentTypeVersion="299" ma:contentTypeDescription="Crear nuevo documento." ma:contentTypeScope="" ma:versionID="0513de03a3cfc9322be4f9aee91b69e7">
  <xsd:schema xmlns:xsd="http://www.w3.org/2001/XMLSchema" xmlns:xs="http://www.w3.org/2001/XMLSchema" xmlns:p="http://schemas.microsoft.com/office/2006/metadata/properties" xmlns:ns2="c267183c-d7e5-44d0-9a28-6883cf5fe4d7" xmlns:ns3="c4a6cc1e-42bf-475f-8c44-5294e8a84573" xmlns:ns4="bacb354c-e7f2-49fa-a48e-f1857a165e78" targetNamespace="http://schemas.microsoft.com/office/2006/metadata/properties" ma:root="true" ma:fieldsID="c3a95bc4850e08a92159171ccc472ed6" ns2:_="" ns3:_="" ns4:_="">
    <xsd:import namespace="c267183c-d7e5-44d0-9a28-6883cf5fe4d7"/>
    <xsd:import namespace="c4a6cc1e-42bf-475f-8c44-5294e8a84573"/>
    <xsd:import namespace="bacb354c-e7f2-49fa-a48e-f1857a165e78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  <xsd:element ref="ns2:TaxKeywordTaxHTField" minOccurs="0"/>
                <xsd:element ref="ns2:TaxCatchAll" minOccurs="0"/>
                <xsd:element ref="ns4:Tipo_x0020_de_x0020_documento" minOccurs="0"/>
                <xsd:element ref="ns4:Proyecto" minOccurs="0"/>
                <xsd:element ref="ns4:DLCPolicyLabelValue" minOccurs="0"/>
                <xsd:element ref="ns4:DLCPolicyLabelClientValue" minOccurs="0"/>
                <xsd:element ref="ns4:DLCPolicyLabelLock" minOccurs="0"/>
                <xsd:element ref="ns2:SharedWithDetails" minOccurs="0"/>
                <xsd:element ref="ns4:Fecha_x0020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67183c-d7e5-44d0-9a28-6883cf5fe4d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9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KeywordTaxHTField" ma:index="13" nillable="true" ma:taxonomy="true" ma:internalName="TaxKeywordTaxHTField" ma:taxonomyFieldName="TaxKeyword" ma:displayName="Palabras clave de empresa" ma:fieldId="{23f27201-bee3-471e-b2e7-b64fd8b7ca38}" ma:taxonomyMulti="true" ma:sspId="74e15948-aea7-47af-9958-6bb435c1c2c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4" nillable="true" ma:displayName="Taxonomy Catch All Column" ma:description="" ma:hidden="true" ma:list="{1dd67949-1cb6-4fbd-9a22-c1616bd73ce5}" ma:internalName="TaxCatchAll" ma:showField="CatchAllData" ma:web="c267183c-d7e5-44d0-9a28-6883cf5fe4d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Details" ma:index="2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a6cc1e-42bf-475f-8c44-5294e8a8457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cb354c-e7f2-49fa-a48e-f1857a165e78" elementFormDefault="qualified">
    <xsd:import namespace="http://schemas.microsoft.com/office/2006/documentManagement/types"/>
    <xsd:import namespace="http://schemas.microsoft.com/office/infopath/2007/PartnerControls"/>
    <xsd:element name="Tipo_x0020_de_x0020_documento" ma:index="15" nillable="true" ma:displayName="Tipo de documento" ma:format="Dropdown" ma:internalName="Tipo_x0020_de_x0020_documento">
      <xsd:simpleType>
        <xsd:restriction base="dms:Choice">
          <xsd:enumeration value="Gestión de Proyecto"/>
          <xsd:enumeration value="Documentos técnicos"/>
          <xsd:enumeration value="Documentos de usuario"/>
          <xsd:enumeration value="Plantillas"/>
          <xsd:enumeration value="Licitación"/>
        </xsd:restriction>
      </xsd:simpleType>
    </xsd:element>
    <xsd:element name="Proyecto" ma:index="16" nillable="true" ma:displayName="Proyecto" ma:internalName="Proyecto">
      <xsd:simpleType>
        <xsd:restriction base="dms:Text">
          <xsd:maxLength value="255"/>
        </xsd:restriction>
      </xsd:simpleType>
    </xsd:element>
    <xsd:element name="DLCPolicyLabelValue" ma:index="18" nillable="true" ma:displayName="Etiqueta" ma:description="Almacena el valor actual de la etiqueta." ma:internalName="DLCPolicyLabelValue" ma:readOnly="true">
      <xsd:simpleType>
        <xsd:restriction base="dms:Note">
          <xsd:maxLength value="255"/>
        </xsd:restriction>
      </xsd:simpleType>
    </xsd:element>
    <xsd:element name="DLCPolicyLabelClientValue" ma:index="19" nillable="true" ma:displayName="Valor de etiqueta de cliente" ma:description="Almacena el último valor de etiqueta calculado en el cliente." ma:hidden="true" ma:internalName="DLCPolicyLabelClientValue" ma:readOnly="false">
      <xsd:simpleType>
        <xsd:restriction base="dms:Note"/>
      </xsd:simpleType>
    </xsd:element>
    <xsd:element name="DLCPolicyLabelLock" ma:index="20" nillable="true" ma:displayName="Etiqueta bloqueada" ma:description="Indica si la etiqueta debería actualizarse cuando se modifican las propiedades del elemento." ma:hidden="true" ma:internalName="DLCPolicyLabelLock" ma:readOnly="false">
      <xsd:simpleType>
        <xsd:restriction base="dms:Text"/>
      </xsd:simpleType>
    </xsd:element>
    <xsd:element name="Fecha_x0020_" ma:index="22" nillable="true" ma:displayName="Fecha " ma:format="DateOnly" ma:internalName="Fecha_x0020_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267183c-d7e5-44d0-9a28-6883cf5fe4d7">ZEZVXQHEZRP4-558276571-90433</_dlc_DocId>
    <_dlc_DocIdUrl xmlns="c267183c-d7e5-44d0-9a28-6883cf5fe4d7">
      <Url>https://espacios.metromadrid.es/sda/Proyectos/_layouts/15/DocIdRedir.aspx?ID=ZEZVXQHEZRP4-558276571-90433</Url>
      <Description>ZEZVXQHEZRP4-558276571-90433</Description>
    </_dlc_DocIdUrl>
    <TaxCatchAll xmlns="c267183c-d7e5-44d0-9a28-6883cf5fe4d7"/>
    <Tipo_x0020_de_x0020_documento xmlns="bacb354c-e7f2-49fa-a48e-f1857a165e78" xsi:nil="true"/>
    <TaxKeywordTaxHTField xmlns="c267183c-d7e5-44d0-9a28-6883cf5fe4d7">
      <Terms xmlns="http://schemas.microsoft.com/office/infopath/2007/PartnerControls"/>
    </TaxKeywordTaxHTField>
    <Proyecto xmlns="bacb354c-e7f2-49fa-a48e-f1857a165e78" xsi:nil="true"/>
    <DLCPolicyLabelLock xmlns="bacb354c-e7f2-49fa-a48e-f1857a165e78" xsi:nil="true"/>
    <DLCPolicyLabelClientValue xmlns="bacb354c-e7f2-49fa-a48e-f1857a165e78" xsi:nil="true"/>
    <Fecha_x0020_ xmlns="bacb354c-e7f2-49fa-a48e-f1857a165e78" xsi:nil="true"/>
  </documentManagement>
</p:propertie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7CB0C89-C2A7-4E27-A0C9-7DE25F0853CE}">
  <ds:schemaRefs>
    <ds:schemaRef ds:uri="microsoft.office.server.policy.changes"/>
  </ds:schemaRefs>
</ds:datastoreItem>
</file>

<file path=customXml/itemProps2.xml><?xml version="1.0" encoding="utf-8"?>
<ds:datastoreItem xmlns:ds="http://schemas.openxmlformats.org/officeDocument/2006/customXml" ds:itemID="{4907C029-266D-4020-AEA8-DB8A2D1E548E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DA94C5C9-BBAC-4FFC-9799-79B07A546E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67183c-d7e5-44d0-9a28-6883cf5fe4d7"/>
    <ds:schemaRef ds:uri="c4a6cc1e-42bf-475f-8c44-5294e8a84573"/>
    <ds:schemaRef ds:uri="bacb354c-e7f2-49fa-a48e-f1857a165e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6898E8AE-0C7C-4CE2-8242-3CB5A2A2A818}">
  <ds:schemaRefs>
    <ds:schemaRef ds:uri="http://schemas.microsoft.com/office/2006/metadata/properties"/>
    <ds:schemaRef ds:uri="http://schemas.microsoft.com/office/infopath/2007/PartnerControls"/>
    <ds:schemaRef ds:uri="c267183c-d7e5-44d0-9a28-6883cf5fe4d7"/>
    <ds:schemaRef ds:uri="bacb354c-e7f2-49fa-a48e-f1857a165e78"/>
  </ds:schemaRefs>
</ds:datastoreItem>
</file>

<file path=customXml/itemProps5.xml><?xml version="1.0" encoding="utf-8"?>
<ds:datastoreItem xmlns:ds="http://schemas.openxmlformats.org/officeDocument/2006/customXml" ds:itemID="{18061E44-7B5A-44C3-B70A-34C24AA9FFD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Oferta económica</vt:lpstr>
      <vt:lpstr>CERTO_G</vt:lpstr>
      <vt:lpstr>CERTO_I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2025-01-31T12:53:06Z</dcterms:created>
  <dcterms:modified xsi:type="dcterms:W3CDTF">2025-02-04T08:33:00Z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ContentTypeId">
    <vt:lpwstr>0x01010040BF027305BBB443B3C08E3FE08CFD86</vt:lpwstr>
  </property>
  <property fmtid="{D5CDD505-2E9C-101B-9397-08002B2CF9AE}" pid="4" name="_dlc_DocIdItemGuid">
    <vt:lpwstr>51000e04-a390-4367-863b-8c83d392e906</vt:lpwstr>
  </property>
</Properties>
</file>