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4884FE39-F47D-4C0E-849A-0B98F248B2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ECIO FIJO(PF)" sheetId="3" r:id="rId1"/>
    <sheet name="MTTO. PREVENTIVO(PMV)" sheetId="2" r:id="rId2"/>
    <sheet name="ACT.URGENTES Y COMPL.(PU)" sheetId="1" r:id="rId3"/>
    <sheet name="TOTAL OFERTA LOTE 6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F16" i="2"/>
  <c r="F15" i="2"/>
  <c r="F14" i="2"/>
  <c r="F13" i="2"/>
  <c r="F9" i="2"/>
  <c r="F8" i="2"/>
  <c r="F7" i="2"/>
  <c r="F6" i="2"/>
  <c r="H14" i="2"/>
  <c r="H15" i="2"/>
  <c r="H16" i="2"/>
  <c r="H17" i="2"/>
  <c r="H13" i="2"/>
  <c r="H7" i="2"/>
  <c r="H8" i="2"/>
  <c r="H9" i="2"/>
  <c r="H6" i="2"/>
  <c r="G7" i="4"/>
  <c r="C7" i="4"/>
  <c r="G9" i="4"/>
  <c r="J17" i="2" l="1"/>
  <c r="J16" i="2"/>
  <c r="J15" i="2"/>
  <c r="J14" i="2"/>
  <c r="J13" i="2"/>
  <c r="H12" i="2"/>
  <c r="J9" i="2"/>
  <c r="J8" i="2"/>
  <c r="J7" i="2"/>
  <c r="J6" i="2"/>
  <c r="H5" i="2"/>
  <c r="G17" i="2"/>
  <c r="G16" i="2"/>
  <c r="G15" i="2"/>
  <c r="G14" i="2"/>
  <c r="G13" i="2"/>
  <c r="E12" i="2"/>
  <c r="G9" i="2"/>
  <c r="G8" i="2"/>
  <c r="G7" i="2"/>
  <c r="G6" i="2"/>
  <c r="E5" i="2"/>
  <c r="F18" i="2" l="1"/>
  <c r="G18" i="2" s="1"/>
  <c r="G12" i="2" s="1"/>
  <c r="I18" i="2"/>
  <c r="I12" i="2" s="1"/>
  <c r="F10" i="2"/>
  <c r="G10" i="2" s="1"/>
  <c r="G5" i="2" s="1"/>
  <c r="I10" i="2"/>
  <c r="J10" i="2" s="1"/>
  <c r="J5" i="2" s="1"/>
  <c r="F12" i="2" l="1"/>
  <c r="F5" i="2"/>
  <c r="J18" i="2"/>
  <c r="J12" i="2" s="1"/>
  <c r="I20" i="2" s="1"/>
  <c r="J20" i="2" s="1"/>
  <c r="J21" i="2" s="1"/>
  <c r="G8" i="4" s="1"/>
  <c r="G10" i="4" s="1"/>
  <c r="G11" i="4" s="1"/>
  <c r="I5" i="2"/>
  <c r="F20" i="2"/>
  <c r="G20" i="2" s="1"/>
  <c r="G21" i="2" s="1"/>
  <c r="C8" i="4" s="1"/>
  <c r="C10" i="4" l="1"/>
  <c r="C11" i="4" s="1"/>
  <c r="G13" i="4"/>
  <c r="G12" i="4"/>
  <c r="E13" i="3"/>
  <c r="F13" i="3"/>
  <c r="C13" i="4" l="1"/>
  <c r="C12" i="4"/>
  <c r="G14" i="4"/>
  <c r="G15" i="4" s="1"/>
  <c r="C14" i="4" l="1"/>
  <c r="C15" i="4" s="1"/>
</calcChain>
</file>

<file path=xl/sharedStrings.xml><?xml version="1.0" encoding="utf-8"?>
<sst xmlns="http://schemas.openxmlformats.org/spreadsheetml/2006/main" count="128" uniqueCount="70">
  <si>
    <t>Código</t>
  </si>
  <si>
    <t>Nat</t>
  </si>
  <si>
    <t>Ud</t>
  </si>
  <si>
    <t>Resumen</t>
  </si>
  <si>
    <t>Capítulo</t>
  </si>
  <si>
    <t/>
  </si>
  <si>
    <t>Partida</t>
  </si>
  <si>
    <t>ud</t>
  </si>
  <si>
    <t>BAJA LINEAL OFERTADA (%)</t>
  </si>
  <si>
    <t>Nombre de empresa:</t>
  </si>
  <si>
    <t>Domicilio fiscal:</t>
  </si>
  <si>
    <t>CIF:</t>
  </si>
  <si>
    <t>Fecha:</t>
  </si>
  <si>
    <t>Sello:</t>
  </si>
  <si>
    <t>Firma:</t>
  </si>
  <si>
    <t>Presupuesto Mto Preventivo</t>
  </si>
  <si>
    <t>Presupuesto</t>
  </si>
  <si>
    <t>CanPres</t>
  </si>
  <si>
    <t>Pres</t>
  </si>
  <si>
    <t>ImpPres</t>
  </si>
  <si>
    <t>EMP010</t>
  </si>
  <si>
    <t>EMP020</t>
  </si>
  <si>
    <t>Preventivo Pozo de Bombas Pluviales</t>
  </si>
  <si>
    <t>EMP060</t>
  </si>
  <si>
    <t>Preventivo Cubiertas Templetes Acceso</t>
  </si>
  <si>
    <t>EMP070</t>
  </si>
  <si>
    <t>Preventivo Cubiertas Templetes Ascensores</t>
  </si>
  <si>
    <t>TOTAL PRESUPUESTO EJECUCION</t>
  </si>
  <si>
    <t>PRECIO FIJO LICITACIÓN ANUAL (i/G.G.+B.I.)</t>
  </si>
  <si>
    <t>PU</t>
  </si>
  <si>
    <r>
      <t xml:space="preserve">OFERTA ANUAL (SIN IVA) 
</t>
    </r>
    <r>
      <rPr>
        <b/>
        <sz val="16"/>
        <color theme="1"/>
        <rFont val="Calibri"/>
        <family val="2"/>
        <scheme val="minor"/>
      </rPr>
      <t>PF</t>
    </r>
  </si>
  <si>
    <t>PRECIARIOS 1 Y 2</t>
  </si>
  <si>
    <t>TOTAL</t>
  </si>
  <si>
    <t>LOTE 6</t>
  </si>
  <si>
    <t>L6</t>
  </si>
  <si>
    <t>L11</t>
  </si>
  <si>
    <t>0002</t>
  </si>
  <si>
    <t>MTTO. PREVENTIVO PROGRAMADO</t>
  </si>
  <si>
    <t>L06.01</t>
  </si>
  <si>
    <t>LÍNEA 6</t>
  </si>
  <si>
    <t>Preventivo Pozo de Ventilación PV</t>
  </si>
  <si>
    <t>EMP015</t>
  </si>
  <si>
    <t>Preventivo Pozo de Ventilación SV</t>
  </si>
  <si>
    <t>Total L06.01</t>
  </si>
  <si>
    <t>L06.02</t>
  </si>
  <si>
    <t>LÍNEA 11</t>
  </si>
  <si>
    <t>Total L06.02</t>
  </si>
  <si>
    <t>Total 06</t>
  </si>
  <si>
    <t>PLIEGO</t>
  </si>
  <si>
    <t>OFERTA</t>
  </si>
  <si>
    <t>Se tendrá en cuenta lo especificado en el apartado Oferta Economica del PCP</t>
  </si>
  <si>
    <t>ACT. URGENTES Y COMPLEMENTARIAS</t>
  </si>
  <si>
    <t>TOTAL OFERTA MTTO PREVENTIVO (PMV)</t>
  </si>
  <si>
    <t>ACT.URGENTES Y COMPLEMENTARIAS (PU)</t>
  </si>
  <si>
    <t>El listado de unidades "Preciario 1 y 2" se encuentra en el PPT y en formato BC3 dentro de la documentacion de la licitación. 
Se deberá entregar junto con la hoja excel para ofertar el archivo BC3 con la baja aplicada a todas las partidas.</t>
  </si>
  <si>
    <t>(IVA INCLUIDO)</t>
  </si>
  <si>
    <t>PLIEGO TECNICO</t>
  </si>
  <si>
    <t>TOTAL  PRECIO FIJO (PF)</t>
  </si>
  <si>
    <t>TOTAL  OFERTA PRECIO FIJO (PF)</t>
  </si>
  <si>
    <t>TOTAL MTTO PREVENTIVO (PMV)</t>
  </si>
  <si>
    <t>PRESUPUESTO EJECUCIÓN (SIN IVA)</t>
  </si>
  <si>
    <t>TOTAL OFERTA PRESUPUESTO EJECUCIÓN (SIN IVA)</t>
  </si>
  <si>
    <t>PRESUPUESTO EJECUCION TOTAL 4 ANUALIDADES (SIN IVA)</t>
  </si>
  <si>
    <t>TOTAL OFERTA PRESUPUESTO EJECUCION TOTAL 4 ANUALIDADES (SIN IVA)</t>
  </si>
  <si>
    <t>G.G.</t>
  </si>
  <si>
    <t xml:space="preserve">B.I. </t>
  </si>
  <si>
    <t>BASE IMPONIBLE</t>
  </si>
  <si>
    <t>TOTAL OFERTA (IVA NO INCLUIDO)</t>
  </si>
  <si>
    <t>PRESUPUESTO BASE DE LICITACION</t>
  </si>
  <si>
    <t xml:space="preserve">TOTAL OFERTA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</si>
</sst>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0\ _€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49998474074526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/>
    </xf>
    <xf numFmtId="49" fontId="4" fillId="2" borderId="0" xfId="0" applyNumberFormat="1" applyFont="1" applyFill="1" applyAlignment="1">
      <alignment vertical="top" wrapText="1"/>
    </xf>
    <xf numFmtId="49" fontId="6" fillId="3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top" wrapText="1"/>
    </xf>
    <xf numFmtId="0" fontId="10" fillId="0" borderId="0" xfId="0" applyFont="1" applyAlignment="1">
      <alignment vertical="top"/>
    </xf>
    <xf numFmtId="0" fontId="6" fillId="0" borderId="0" xfId="0" applyFont="1" applyAlignment="1">
      <alignment vertical="top"/>
    </xf>
    <xf numFmtId="49" fontId="4" fillId="0" borderId="0" xfId="0" applyNumberFormat="1" applyFont="1" applyAlignment="1">
      <alignment vertical="top" wrapText="1"/>
    </xf>
    <xf numFmtId="0" fontId="6" fillId="5" borderId="0" xfId="0" applyFont="1" applyFill="1" applyAlignment="1">
      <alignment vertical="top"/>
    </xf>
    <xf numFmtId="49" fontId="4" fillId="5" borderId="0" xfId="0" applyNumberFormat="1" applyFont="1" applyFill="1" applyAlignment="1">
      <alignment vertical="top" wrapText="1"/>
    </xf>
    <xf numFmtId="164" fontId="0" fillId="0" borderId="17" xfId="0" applyNumberFormat="1" applyBorder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left"/>
    </xf>
    <xf numFmtId="164" fontId="0" fillId="0" borderId="19" xfId="0" applyNumberFormat="1" applyBorder="1"/>
    <xf numFmtId="164" fontId="0" fillId="0" borderId="6" xfId="0" applyNumberFormat="1" applyBorder="1"/>
    <xf numFmtId="0" fontId="1" fillId="7" borderId="16" xfId="0" applyFont="1" applyFill="1" applyBorder="1" applyAlignment="1">
      <alignment horizontal="left"/>
    </xf>
    <xf numFmtId="0" fontId="1" fillId="8" borderId="18" xfId="0" applyFont="1" applyFill="1" applyBorder="1" applyAlignment="1">
      <alignment horizontal="left"/>
    </xf>
    <xf numFmtId="49" fontId="4" fillId="9" borderId="0" xfId="0" applyNumberFormat="1" applyFont="1" applyFill="1" applyAlignment="1">
      <alignment vertical="top"/>
    </xf>
    <xf numFmtId="49" fontId="4" fillId="9" borderId="0" xfId="0" applyNumberFormat="1" applyFont="1" applyFill="1" applyAlignment="1">
      <alignment vertical="top" wrapText="1"/>
    </xf>
    <xf numFmtId="0" fontId="6" fillId="10" borderId="0" xfId="0" applyFont="1" applyFill="1" applyAlignment="1">
      <alignment vertical="top"/>
    </xf>
    <xf numFmtId="0" fontId="6" fillId="10" borderId="0" xfId="0" applyFont="1" applyFill="1" applyAlignment="1">
      <alignment vertical="top" wrapText="1"/>
    </xf>
    <xf numFmtId="0" fontId="3" fillId="0" borderId="13" xfId="0" applyFont="1" applyBorder="1" applyAlignment="1">
      <alignment vertical="top"/>
    </xf>
    <xf numFmtId="0" fontId="3" fillId="0" borderId="14" xfId="0" applyFont="1" applyBorder="1" applyAlignment="1">
      <alignment vertical="top"/>
    </xf>
    <xf numFmtId="3" fontId="13" fillId="2" borderId="13" xfId="0" applyNumberFormat="1" applyFont="1" applyFill="1" applyBorder="1" applyAlignment="1">
      <alignment vertical="top"/>
    </xf>
    <xf numFmtId="4" fontId="13" fillId="2" borderId="0" xfId="0" applyNumberFormat="1" applyFont="1" applyFill="1" applyAlignment="1">
      <alignment vertical="top"/>
    </xf>
    <xf numFmtId="4" fontId="13" fillId="2" borderId="14" xfId="0" applyNumberFormat="1" applyFont="1" applyFill="1" applyBorder="1" applyAlignment="1">
      <alignment vertical="top"/>
    </xf>
    <xf numFmtId="4" fontId="13" fillId="9" borderId="13" xfId="0" applyNumberFormat="1" applyFont="1" applyFill="1" applyBorder="1" applyAlignment="1">
      <alignment vertical="top"/>
    </xf>
    <xf numFmtId="4" fontId="13" fillId="9" borderId="0" xfId="0" applyNumberFormat="1" applyFont="1" applyFill="1" applyAlignment="1">
      <alignment vertical="top"/>
    </xf>
    <xf numFmtId="4" fontId="13" fillId="9" borderId="14" xfId="0" applyNumberFormat="1" applyFont="1" applyFill="1" applyBorder="1" applyAlignment="1">
      <alignment vertical="top"/>
    </xf>
    <xf numFmtId="4" fontId="6" fillId="0" borderId="13" xfId="0" applyNumberFormat="1" applyFont="1" applyBorder="1" applyAlignment="1">
      <alignment vertical="top"/>
    </xf>
    <xf numFmtId="4" fontId="6" fillId="0" borderId="0" xfId="0" applyNumberFormat="1" applyFont="1" applyAlignment="1">
      <alignment vertical="top"/>
    </xf>
    <xf numFmtId="4" fontId="14" fillId="0" borderId="14" xfId="0" applyNumberFormat="1" applyFont="1" applyBorder="1" applyAlignment="1">
      <alignment vertical="top"/>
    </xf>
    <xf numFmtId="4" fontId="13" fillId="0" borderId="0" xfId="0" applyNumberFormat="1" applyFont="1" applyAlignment="1">
      <alignment vertical="top"/>
    </xf>
    <xf numFmtId="4" fontId="13" fillId="0" borderId="14" xfId="0" applyNumberFormat="1" applyFont="1" applyBorder="1" applyAlignment="1">
      <alignment vertical="top"/>
    </xf>
    <xf numFmtId="0" fontId="6" fillId="10" borderId="13" xfId="0" applyFont="1" applyFill="1" applyBorder="1" applyAlignment="1">
      <alignment vertical="top"/>
    </xf>
    <xf numFmtId="0" fontId="6" fillId="10" borderId="14" xfId="0" applyFont="1" applyFill="1" applyBorder="1" applyAlignment="1">
      <alignment vertical="top"/>
    </xf>
    <xf numFmtId="3" fontId="6" fillId="5" borderId="13" xfId="0" applyNumberFormat="1" applyFont="1" applyFill="1" applyBorder="1" applyAlignment="1">
      <alignment vertical="top"/>
    </xf>
    <xf numFmtId="4" fontId="5" fillId="5" borderId="0" xfId="0" applyNumberFormat="1" applyFont="1" applyFill="1" applyAlignment="1">
      <alignment vertical="top"/>
    </xf>
    <xf numFmtId="165" fontId="7" fillId="5" borderId="14" xfId="0" applyNumberFormat="1" applyFont="1" applyFill="1" applyBorder="1" applyAlignment="1">
      <alignment vertical="top"/>
    </xf>
    <xf numFmtId="0" fontId="1" fillId="0" borderId="0" xfId="0" applyFont="1" applyAlignment="1">
      <alignment vertical="center"/>
    </xf>
    <xf numFmtId="49" fontId="10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horizontal="center" vertical="center" wrapText="1"/>
    </xf>
    <xf numFmtId="4" fontId="7" fillId="0" borderId="0" xfId="0" applyNumberFormat="1" applyFont="1" applyAlignment="1" applyProtection="1">
      <alignment horizontal="center" vertical="top"/>
      <protection locked="0"/>
    </xf>
    <xf numFmtId="4" fontId="11" fillId="0" borderId="0" xfId="0" applyNumberFormat="1" applyFont="1" applyAlignment="1" applyProtection="1">
      <alignment horizontal="center" vertical="top"/>
      <protection locked="0"/>
    </xf>
    <xf numFmtId="164" fontId="0" fillId="0" borderId="17" xfId="0" applyNumberFormat="1" applyBorder="1" applyProtection="1">
      <protection locked="0"/>
    </xf>
    <xf numFmtId="164" fontId="0" fillId="0" borderId="19" xfId="0" applyNumberFormat="1" applyBorder="1" applyProtection="1">
      <protection locked="0"/>
    </xf>
    <xf numFmtId="4" fontId="6" fillId="0" borderId="0" xfId="0" applyNumberFormat="1" applyFont="1" applyAlignment="1" applyProtection="1">
      <alignment vertical="top"/>
      <protection locked="0"/>
    </xf>
    <xf numFmtId="164" fontId="16" fillId="0" borderId="26" xfId="0" applyNumberFormat="1" applyFont="1" applyBorder="1" applyAlignment="1">
      <alignment horizontal="center"/>
    </xf>
    <xf numFmtId="164" fontId="16" fillId="0" borderId="27" xfId="0" applyNumberFormat="1" applyFont="1" applyBorder="1" applyAlignment="1">
      <alignment horizontal="center"/>
    </xf>
    <xf numFmtId="164" fontId="16" fillId="0" borderId="28" xfId="0" applyNumberFormat="1" applyFont="1" applyBorder="1" applyAlignment="1">
      <alignment horizontal="center"/>
    </xf>
    <xf numFmtId="0" fontId="9" fillId="0" borderId="3" xfId="0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8" fontId="0" fillId="0" borderId="0" xfId="0" applyNumberFormat="1"/>
    <xf numFmtId="164" fontId="17" fillId="0" borderId="23" xfId="0" applyNumberFormat="1" applyFont="1" applyBorder="1" applyAlignment="1">
      <alignment horizontal="center" vertical="center" wrapText="1"/>
    </xf>
    <xf numFmtId="9" fontId="17" fillId="0" borderId="1" xfId="0" applyNumberFormat="1" applyFont="1" applyBorder="1" applyAlignment="1">
      <alignment horizontal="right" vertical="center" wrapText="1"/>
    </xf>
    <xf numFmtId="9" fontId="17" fillId="0" borderId="5" xfId="0" applyNumberFormat="1" applyFont="1" applyBorder="1" applyAlignment="1">
      <alignment horizontal="right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9" fontId="15" fillId="0" borderId="5" xfId="0" applyNumberFormat="1" applyFont="1" applyBorder="1" applyAlignment="1" applyProtection="1">
      <alignment horizontal="right" vertical="center" wrapText="1"/>
      <protection locked="0"/>
    </xf>
    <xf numFmtId="0" fontId="15" fillId="11" borderId="1" xfId="0" applyFont="1" applyFill="1" applyBorder="1" applyAlignment="1">
      <alignment vertical="center" wrapText="1"/>
    </xf>
    <xf numFmtId="0" fontId="15" fillId="11" borderId="5" xfId="0" applyFont="1" applyFill="1" applyBorder="1" applyAlignment="1">
      <alignment vertical="center" wrapText="1"/>
    </xf>
    <xf numFmtId="0" fontId="9" fillId="0" borderId="3" xfId="0" applyFont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22" xfId="0" applyFont="1" applyBorder="1" applyAlignment="1">
      <alignment horizontal="center" vertical="top"/>
    </xf>
    <xf numFmtId="0" fontId="9" fillId="0" borderId="7" xfId="0" applyFont="1" applyBorder="1" applyAlignment="1" applyProtection="1">
      <alignment horizontal="left" vertical="top"/>
      <protection locked="0"/>
    </xf>
    <xf numFmtId="0" fontId="9" fillId="0" borderId="8" xfId="0" applyFont="1" applyBorder="1" applyAlignment="1" applyProtection="1">
      <alignment horizontal="left" vertical="top"/>
      <protection locked="0"/>
    </xf>
    <xf numFmtId="0" fontId="9" fillId="0" borderId="13" xfId="0" applyFont="1" applyBorder="1" applyAlignment="1" applyProtection="1">
      <alignment horizontal="left" vertical="top"/>
      <protection locked="0"/>
    </xf>
    <xf numFmtId="0" fontId="9" fillId="0" borderId="14" xfId="0" applyFont="1" applyBorder="1" applyAlignment="1" applyProtection="1">
      <alignment horizontal="left" vertical="top"/>
      <protection locked="0"/>
    </xf>
    <xf numFmtId="0" fontId="9" fillId="0" borderId="9" xfId="0" applyFont="1" applyBorder="1" applyAlignment="1" applyProtection="1">
      <alignment horizontal="left" vertical="top"/>
      <protection locked="0"/>
    </xf>
    <xf numFmtId="0" fontId="9" fillId="0" borderId="10" xfId="0" applyFont="1" applyBorder="1" applyAlignment="1" applyProtection="1">
      <alignment horizontal="left" vertical="top"/>
      <protection locked="0"/>
    </xf>
    <xf numFmtId="0" fontId="9" fillId="0" borderId="11" xfId="0" applyFont="1" applyBorder="1" applyAlignment="1" applyProtection="1">
      <alignment horizontal="left" vertical="top"/>
      <protection locked="0"/>
    </xf>
    <xf numFmtId="0" fontId="9" fillId="0" borderId="0" xfId="0" applyFont="1" applyAlignment="1" applyProtection="1">
      <alignment horizontal="left" vertical="top"/>
      <protection locked="0"/>
    </xf>
    <xf numFmtId="0" fontId="9" fillId="0" borderId="12" xfId="0" applyFont="1" applyBorder="1" applyAlignment="1" applyProtection="1">
      <alignment horizontal="left" vertical="top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2" fillId="6" borderId="0" xfId="0" applyFont="1" applyFill="1" applyAlignment="1">
      <alignment horizontal="center" vertical="top"/>
    </xf>
    <xf numFmtId="49" fontId="8" fillId="4" borderId="0" xfId="0" applyNumberFormat="1" applyFont="1" applyFill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top"/>
      <protection locked="0"/>
    </xf>
    <xf numFmtId="10" fontId="7" fillId="0" borderId="2" xfId="0" applyNumberFormat="1" applyFont="1" applyBorder="1" applyAlignment="1" applyProtection="1">
      <alignment horizontal="center" vertical="top"/>
      <protection locked="0"/>
    </xf>
    <xf numFmtId="4" fontId="11" fillId="4" borderId="1" xfId="0" applyNumberFormat="1" applyFont="1" applyFill="1" applyBorder="1" applyAlignment="1" applyProtection="1">
      <alignment horizontal="center" vertical="top"/>
      <protection locked="0"/>
    </xf>
    <xf numFmtId="4" fontId="11" fillId="4" borderId="2" xfId="0" applyNumberFormat="1" applyFont="1" applyFill="1" applyBorder="1" applyAlignment="1" applyProtection="1">
      <alignment horizontal="center" vertical="top"/>
      <protection locked="0"/>
    </xf>
    <xf numFmtId="49" fontId="18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5" fillId="11" borderId="25" xfId="0" applyFont="1" applyFill="1" applyBorder="1" applyAlignment="1">
      <alignment horizontal="left" vertical="center" wrapText="1"/>
    </xf>
    <xf numFmtId="0" fontId="15" fillId="11" borderId="23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8" xfId="0" applyBorder="1" applyAlignment="1">
      <alignment horizontal="right"/>
    </xf>
    <xf numFmtId="0" fontId="1" fillId="13" borderId="25" xfId="0" applyFont="1" applyFill="1" applyBorder="1" applyAlignment="1">
      <alignment horizontal="center" vertical="center"/>
    </xf>
    <xf numFmtId="0" fontId="1" fillId="13" borderId="29" xfId="0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/>
    </xf>
    <xf numFmtId="0" fontId="1" fillId="6" borderId="29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26" xfId="0" applyBorder="1" applyAlignment="1">
      <alignment horizontal="right"/>
    </xf>
    <xf numFmtId="0" fontId="15" fillId="12" borderId="4" xfId="0" applyFont="1" applyFill="1" applyBorder="1" applyAlignment="1">
      <alignment horizontal="center" vertical="center" wrapText="1"/>
    </xf>
    <xf numFmtId="0" fontId="15" fillId="12" borderId="5" xfId="0" applyFont="1" applyFill="1" applyBorder="1" applyAlignment="1">
      <alignment horizontal="center" vertical="center" wrapText="1"/>
    </xf>
    <xf numFmtId="8" fontId="17" fillId="12" borderId="1" xfId="0" applyNumberFormat="1" applyFont="1" applyFill="1" applyBorder="1" applyAlignment="1">
      <alignment horizontal="center" vertical="center" wrapText="1"/>
    </xf>
    <xf numFmtId="8" fontId="17" fillId="12" borderId="24" xfId="0" applyNumberFormat="1" applyFont="1" applyFill="1" applyBorder="1" applyAlignment="1">
      <alignment horizontal="center" vertical="center" wrapText="1"/>
    </xf>
    <xf numFmtId="0" fontId="15" fillId="12" borderId="31" xfId="0" applyFont="1" applyFill="1" applyBorder="1" applyAlignment="1">
      <alignment horizontal="center" vertical="center" wrapText="1"/>
    </xf>
    <xf numFmtId="0" fontId="15" fillId="12" borderId="3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9:I26"/>
  <sheetViews>
    <sheetView tabSelected="1" topLeftCell="A7" workbookViewId="0">
      <selection activeCell="M11" sqref="M10:M11"/>
    </sheetView>
  </sheetViews>
  <sheetFormatPr baseColWidth="10" defaultRowHeight="15" x14ac:dyDescent="0.25"/>
  <cols>
    <col min="4" max="4" width="13.7109375" bestFit="1" customWidth="1"/>
    <col min="5" max="5" width="13" bestFit="1" customWidth="1"/>
    <col min="6" max="6" width="15.7109375" customWidth="1"/>
    <col min="7" max="7" width="17.28515625" customWidth="1"/>
  </cols>
  <sheetData>
    <row r="9" spans="3:6" ht="15.75" thickBot="1" x14ac:dyDescent="0.3"/>
    <row r="10" spans="3:6" ht="67.5" customHeight="1" thickBot="1" x14ac:dyDescent="0.4">
      <c r="C10" s="71"/>
      <c r="D10" s="72"/>
      <c r="E10" s="18" t="s">
        <v>28</v>
      </c>
      <c r="F10" s="18" t="s">
        <v>30</v>
      </c>
    </row>
    <row r="11" spans="3:6" x14ac:dyDescent="0.25">
      <c r="C11" s="74" t="s">
        <v>33</v>
      </c>
      <c r="D11" s="22" t="s">
        <v>34</v>
      </c>
      <c r="E11" s="15">
        <v>234000</v>
      </c>
      <c r="F11" s="53"/>
    </row>
    <row r="12" spans="3:6" ht="15.75" thickBot="1" x14ac:dyDescent="0.3">
      <c r="C12" s="75"/>
      <c r="D12" s="23" t="s">
        <v>35</v>
      </c>
      <c r="E12" s="20">
        <v>48000</v>
      </c>
      <c r="F12" s="54"/>
    </row>
    <row r="13" spans="3:6" ht="15.75" thickBot="1" x14ac:dyDescent="0.3">
      <c r="D13" s="19" t="s">
        <v>32</v>
      </c>
      <c r="E13" s="21">
        <f>SUM(E11:E12)</f>
        <v>282000</v>
      </c>
      <c r="F13" s="21">
        <f>SUM(F11:F12)</f>
        <v>0</v>
      </c>
    </row>
    <row r="14" spans="3:6" x14ac:dyDescent="0.25">
      <c r="D14" s="17"/>
      <c r="E14" s="16"/>
      <c r="F14" s="16"/>
    </row>
    <row r="15" spans="3:6" x14ac:dyDescent="0.25">
      <c r="C15" t="s">
        <v>50</v>
      </c>
      <c r="D15" s="17"/>
      <c r="E15" s="16"/>
    </row>
    <row r="16" spans="3:6" x14ac:dyDescent="0.25">
      <c r="D16" s="17"/>
      <c r="E16" s="16"/>
    </row>
    <row r="17" spans="3:9" x14ac:dyDescent="0.25">
      <c r="C17" s="70" t="s">
        <v>9</v>
      </c>
      <c r="D17" s="70"/>
      <c r="E17" s="73"/>
      <c r="F17" s="73"/>
      <c r="G17" s="73"/>
      <c r="H17" s="73"/>
      <c r="I17" s="73"/>
    </row>
    <row r="18" spans="3:9" x14ac:dyDescent="0.25">
      <c r="C18" s="70"/>
      <c r="D18" s="70"/>
      <c r="E18" s="73"/>
      <c r="F18" s="73"/>
      <c r="G18" s="73"/>
      <c r="H18" s="73"/>
      <c r="I18" s="73"/>
    </row>
    <row r="19" spans="3:9" x14ac:dyDescent="0.25">
      <c r="C19" s="70" t="s">
        <v>10</v>
      </c>
      <c r="D19" s="70"/>
      <c r="E19" s="73"/>
      <c r="F19" s="73"/>
      <c r="G19" s="73"/>
      <c r="H19" s="73"/>
      <c r="I19" s="73"/>
    </row>
    <row r="20" spans="3:9" x14ac:dyDescent="0.25">
      <c r="C20" s="70"/>
      <c r="D20" s="70"/>
      <c r="E20" s="73"/>
      <c r="F20" s="73"/>
      <c r="G20" s="73"/>
      <c r="H20" s="73"/>
      <c r="I20" s="73"/>
    </row>
    <row r="21" spans="3:9" x14ac:dyDescent="0.25">
      <c r="C21" s="70" t="s">
        <v>11</v>
      </c>
      <c r="D21" s="70"/>
      <c r="E21" s="70" t="s">
        <v>12</v>
      </c>
      <c r="F21" s="70"/>
      <c r="G21" s="70"/>
      <c r="H21" s="70"/>
      <c r="I21" s="70"/>
    </row>
    <row r="22" spans="3:9" x14ac:dyDescent="0.25">
      <c r="C22" s="70"/>
      <c r="D22" s="70"/>
      <c r="E22" s="70"/>
      <c r="F22" s="70"/>
      <c r="G22" s="70"/>
      <c r="H22" s="70"/>
      <c r="I22" s="70"/>
    </row>
    <row r="23" spans="3:9" x14ac:dyDescent="0.25">
      <c r="C23" s="70" t="s">
        <v>13</v>
      </c>
      <c r="D23" s="70"/>
      <c r="E23" s="70" t="s">
        <v>14</v>
      </c>
      <c r="F23" s="70"/>
      <c r="G23" s="70"/>
      <c r="H23" s="70"/>
      <c r="I23" s="70"/>
    </row>
    <row r="24" spans="3:9" x14ac:dyDescent="0.25">
      <c r="C24" s="70"/>
      <c r="D24" s="70"/>
      <c r="E24" s="70"/>
      <c r="F24" s="70"/>
      <c r="G24" s="70"/>
      <c r="H24" s="70"/>
      <c r="I24" s="70"/>
    </row>
    <row r="25" spans="3:9" x14ac:dyDescent="0.25">
      <c r="C25" s="70"/>
      <c r="D25" s="70"/>
      <c r="E25" s="70"/>
      <c r="F25" s="70"/>
      <c r="G25" s="70"/>
      <c r="H25" s="70"/>
      <c r="I25" s="70"/>
    </row>
    <row r="26" spans="3:9" x14ac:dyDescent="0.25">
      <c r="C26" s="70"/>
      <c r="D26" s="70"/>
      <c r="E26" s="70"/>
      <c r="F26" s="70"/>
      <c r="G26" s="70"/>
      <c r="H26" s="70"/>
      <c r="I26" s="70"/>
    </row>
  </sheetData>
  <sheetProtection algorithmName="SHA-512" hashValue="+WOhuit2LBQfO+01uusu8wALzCjtSDs+KbijzwxCL5ZEyuuoYw7gHXBCDdpDU426ipgdD/V9Yf08VIizL/RzIw==" saltValue="Hseqz4NcKwMe8/l9bgr2ww==" spinCount="100000" sheet="1" objects="1" scenarios="1"/>
  <mergeCells count="10">
    <mergeCell ref="C23:D26"/>
    <mergeCell ref="E23:I26"/>
    <mergeCell ref="C10:D10"/>
    <mergeCell ref="C17:D18"/>
    <mergeCell ref="E17:I18"/>
    <mergeCell ref="C19:D20"/>
    <mergeCell ref="E19:I20"/>
    <mergeCell ref="C21:D22"/>
    <mergeCell ref="E21:I22"/>
    <mergeCell ref="C11:C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F18" sqref="F18"/>
    </sheetView>
  </sheetViews>
  <sheetFormatPr baseColWidth="10" defaultRowHeight="15" x14ac:dyDescent="0.25"/>
  <cols>
    <col min="1" max="1" width="8.5703125" customWidth="1"/>
    <col min="2" max="2" width="8" customWidth="1"/>
    <col min="3" max="3" width="3.7109375" bestFit="1" customWidth="1"/>
    <col min="4" max="4" width="41" customWidth="1"/>
  </cols>
  <sheetData>
    <row r="1" spans="1:10" x14ac:dyDescent="0.25">
      <c r="A1" s="10" t="s">
        <v>15</v>
      </c>
      <c r="B1" s="1"/>
      <c r="C1" s="1"/>
      <c r="D1" s="1"/>
      <c r="E1" s="1"/>
      <c r="F1" s="1"/>
      <c r="G1" s="1"/>
    </row>
    <row r="2" spans="1:10" ht="18.75" x14ac:dyDescent="0.25">
      <c r="A2" s="2" t="s">
        <v>16</v>
      </c>
      <c r="B2" s="1"/>
      <c r="C2" s="1"/>
      <c r="D2" s="1"/>
      <c r="E2" s="76" t="s">
        <v>48</v>
      </c>
      <c r="F2" s="77"/>
      <c r="G2" s="78"/>
      <c r="H2" s="76" t="s">
        <v>49</v>
      </c>
      <c r="I2" s="77"/>
      <c r="J2" s="78"/>
    </row>
    <row r="3" spans="1:10" x14ac:dyDescent="0.25">
      <c r="A3" s="3" t="s">
        <v>0</v>
      </c>
      <c r="B3" s="3" t="s">
        <v>1</v>
      </c>
      <c r="C3" s="3" t="s">
        <v>2</v>
      </c>
      <c r="D3" s="4" t="s">
        <v>3</v>
      </c>
      <c r="E3" s="28" t="s">
        <v>17</v>
      </c>
      <c r="F3" s="3" t="s">
        <v>18</v>
      </c>
      <c r="G3" s="29" t="s">
        <v>19</v>
      </c>
      <c r="H3" s="28" t="s">
        <v>17</v>
      </c>
      <c r="I3" s="3" t="s">
        <v>18</v>
      </c>
      <c r="J3" s="29" t="s">
        <v>19</v>
      </c>
    </row>
    <row r="4" spans="1:10" x14ac:dyDescent="0.25">
      <c r="A4" s="5" t="s">
        <v>36</v>
      </c>
      <c r="B4" s="5" t="s">
        <v>4</v>
      </c>
      <c r="C4" s="5" t="s">
        <v>5</v>
      </c>
      <c r="D4" s="6" t="s">
        <v>37</v>
      </c>
      <c r="E4" s="30"/>
      <c r="F4" s="31"/>
      <c r="G4" s="32"/>
      <c r="H4" s="30"/>
      <c r="I4" s="31"/>
      <c r="J4" s="32"/>
    </row>
    <row r="5" spans="1:10" x14ac:dyDescent="0.25">
      <c r="A5" s="24" t="s">
        <v>38</v>
      </c>
      <c r="B5" s="24" t="s">
        <v>4</v>
      </c>
      <c r="C5" s="24" t="s">
        <v>5</v>
      </c>
      <c r="D5" s="25" t="s">
        <v>39</v>
      </c>
      <c r="E5" s="33">
        <f t="shared" ref="E5:J5" si="0">E10</f>
        <v>1</v>
      </c>
      <c r="F5" s="34">
        <f t="shared" si="0"/>
        <v>154184.42000000001</v>
      </c>
      <c r="G5" s="35">
        <f t="shared" si="0"/>
        <v>154184.42000000001</v>
      </c>
      <c r="H5" s="33">
        <f t="shared" si="0"/>
        <v>1</v>
      </c>
      <c r="I5" s="34">
        <f t="shared" si="0"/>
        <v>0</v>
      </c>
      <c r="J5" s="35">
        <f t="shared" si="0"/>
        <v>0</v>
      </c>
    </row>
    <row r="6" spans="1:10" x14ac:dyDescent="0.25">
      <c r="A6" s="7" t="s">
        <v>20</v>
      </c>
      <c r="B6" s="8" t="s">
        <v>6</v>
      </c>
      <c r="C6" s="8" t="s">
        <v>7</v>
      </c>
      <c r="D6" s="9" t="s">
        <v>40</v>
      </c>
      <c r="E6" s="36">
        <v>178</v>
      </c>
      <c r="F6" s="37">
        <f>600*0.838870628757609</f>
        <v>503.32237725456537</v>
      </c>
      <c r="G6" s="38">
        <f t="shared" ref="G6:G10" si="1">ROUND(E6*F6,2)</f>
        <v>89591.38</v>
      </c>
      <c r="H6" s="36">
        <f>E6</f>
        <v>178</v>
      </c>
      <c r="I6" s="55"/>
      <c r="J6" s="38">
        <f t="shared" ref="J6:J10" si="2">ROUND(H6*I6,2)</f>
        <v>0</v>
      </c>
    </row>
    <row r="7" spans="1:10" x14ac:dyDescent="0.25">
      <c r="A7" s="7" t="s">
        <v>41</v>
      </c>
      <c r="B7" s="8" t="s">
        <v>6</v>
      </c>
      <c r="C7" s="8" t="s">
        <v>7</v>
      </c>
      <c r="D7" s="9" t="s">
        <v>42</v>
      </c>
      <c r="E7" s="36">
        <v>52</v>
      </c>
      <c r="F7" s="37">
        <f>300*0.838870628757609</f>
        <v>251.66118862728268</v>
      </c>
      <c r="G7" s="38">
        <f t="shared" si="1"/>
        <v>13086.38</v>
      </c>
      <c r="H7" s="36">
        <f t="shared" ref="H7:H9" si="3">E7</f>
        <v>52</v>
      </c>
      <c r="I7" s="55"/>
      <c r="J7" s="38">
        <f t="shared" si="2"/>
        <v>0</v>
      </c>
    </row>
    <row r="8" spans="1:10" x14ac:dyDescent="0.25">
      <c r="A8" s="7" t="s">
        <v>21</v>
      </c>
      <c r="B8" s="8" t="s">
        <v>6</v>
      </c>
      <c r="C8" s="8" t="s">
        <v>7</v>
      </c>
      <c r="D8" s="9" t="s">
        <v>22</v>
      </c>
      <c r="E8" s="36">
        <v>19</v>
      </c>
      <c r="F8" s="37">
        <f>3000*0.838870628757609</f>
        <v>2516.6118862728267</v>
      </c>
      <c r="G8" s="38">
        <f t="shared" si="1"/>
        <v>47815.63</v>
      </c>
      <c r="H8" s="36">
        <f t="shared" si="3"/>
        <v>19</v>
      </c>
      <c r="I8" s="55"/>
      <c r="J8" s="38">
        <f t="shared" si="2"/>
        <v>0</v>
      </c>
    </row>
    <row r="9" spans="1:10" x14ac:dyDescent="0.25">
      <c r="A9" s="7" t="s">
        <v>25</v>
      </c>
      <c r="B9" s="8" t="s">
        <v>6</v>
      </c>
      <c r="C9" s="8" t="s">
        <v>7</v>
      </c>
      <c r="D9" s="9" t="s">
        <v>26</v>
      </c>
      <c r="E9" s="36">
        <v>22</v>
      </c>
      <c r="F9" s="37">
        <f>200*0.838870628757609</f>
        <v>167.77412575152181</v>
      </c>
      <c r="G9" s="38">
        <f t="shared" si="1"/>
        <v>3691.03</v>
      </c>
      <c r="H9" s="36">
        <f t="shared" si="3"/>
        <v>22</v>
      </c>
      <c r="I9" s="55"/>
      <c r="J9" s="38">
        <f t="shared" si="2"/>
        <v>0</v>
      </c>
    </row>
    <row r="10" spans="1:10" x14ac:dyDescent="0.25">
      <c r="A10" s="11"/>
      <c r="B10" s="11"/>
      <c r="C10" s="11"/>
      <c r="D10" s="12" t="s">
        <v>43</v>
      </c>
      <c r="E10" s="36">
        <v>1</v>
      </c>
      <c r="F10" s="39">
        <f>SUM(G6:G9)</f>
        <v>154184.42000000001</v>
      </c>
      <c r="G10" s="40">
        <f t="shared" si="1"/>
        <v>154184.42000000001</v>
      </c>
      <c r="H10" s="36">
        <v>1</v>
      </c>
      <c r="I10" s="39">
        <f>SUM(J6:J9)</f>
        <v>0</v>
      </c>
      <c r="J10" s="40">
        <f t="shared" si="2"/>
        <v>0</v>
      </c>
    </row>
    <row r="11" spans="1:10" x14ac:dyDescent="0.25">
      <c r="A11" s="26"/>
      <c r="B11" s="26"/>
      <c r="C11" s="26"/>
      <c r="D11" s="27"/>
      <c r="E11" s="41"/>
      <c r="F11" s="26"/>
      <c r="G11" s="42"/>
      <c r="H11" s="41"/>
      <c r="I11" s="26"/>
      <c r="J11" s="42"/>
    </row>
    <row r="12" spans="1:10" x14ac:dyDescent="0.25">
      <c r="A12" s="24" t="s">
        <v>44</v>
      </c>
      <c r="B12" s="24" t="s">
        <v>4</v>
      </c>
      <c r="C12" s="24" t="s">
        <v>5</v>
      </c>
      <c r="D12" s="25" t="s">
        <v>45</v>
      </c>
      <c r="E12" s="33">
        <f t="shared" ref="E12:J12" si="4">E18</f>
        <v>1</v>
      </c>
      <c r="F12" s="34">
        <f t="shared" si="4"/>
        <v>60734.239999999991</v>
      </c>
      <c r="G12" s="35">
        <f t="shared" si="4"/>
        <v>60734.239999999998</v>
      </c>
      <c r="H12" s="33">
        <f t="shared" si="4"/>
        <v>1</v>
      </c>
      <c r="I12" s="34">
        <f t="shared" si="4"/>
        <v>0</v>
      </c>
      <c r="J12" s="35">
        <f t="shared" si="4"/>
        <v>0</v>
      </c>
    </row>
    <row r="13" spans="1:10" x14ac:dyDescent="0.25">
      <c r="A13" s="7" t="s">
        <v>20</v>
      </c>
      <c r="B13" s="8" t="s">
        <v>6</v>
      </c>
      <c r="C13" s="8" t="s">
        <v>7</v>
      </c>
      <c r="D13" s="9" t="s">
        <v>40</v>
      </c>
      <c r="E13" s="36">
        <v>50</v>
      </c>
      <c r="F13" s="37">
        <f>600*0.838870628757609</f>
        <v>503.32237725456537</v>
      </c>
      <c r="G13" s="38">
        <f t="shared" ref="G13:G18" si="5">ROUND(E13*F13,2)</f>
        <v>25166.12</v>
      </c>
      <c r="H13" s="36">
        <f>E13</f>
        <v>50</v>
      </c>
      <c r="I13" s="55"/>
      <c r="J13" s="38">
        <f t="shared" ref="J13:J18" si="6">ROUND(H13*I13,2)</f>
        <v>0</v>
      </c>
    </row>
    <row r="14" spans="1:10" x14ac:dyDescent="0.25">
      <c r="A14" s="7" t="s">
        <v>41</v>
      </c>
      <c r="B14" s="8" t="s">
        <v>6</v>
      </c>
      <c r="C14" s="8" t="s">
        <v>7</v>
      </c>
      <c r="D14" s="9" t="s">
        <v>42</v>
      </c>
      <c r="E14" s="36">
        <v>26</v>
      </c>
      <c r="F14" s="37">
        <f>300*0.838870628757609</f>
        <v>251.66118862728268</v>
      </c>
      <c r="G14" s="38">
        <f t="shared" si="5"/>
        <v>6543.19</v>
      </c>
      <c r="H14" s="36">
        <f t="shared" ref="H14:H17" si="7">E14</f>
        <v>26</v>
      </c>
      <c r="I14" s="55"/>
      <c r="J14" s="38">
        <f t="shared" si="6"/>
        <v>0</v>
      </c>
    </row>
    <row r="15" spans="1:10" x14ac:dyDescent="0.25">
      <c r="A15" s="7" t="s">
        <v>21</v>
      </c>
      <c r="B15" s="8" t="s">
        <v>6</v>
      </c>
      <c r="C15" s="8" t="s">
        <v>7</v>
      </c>
      <c r="D15" s="9" t="s">
        <v>22</v>
      </c>
      <c r="E15" s="36">
        <v>9</v>
      </c>
      <c r="F15" s="37">
        <f>3000*0.838870628757609</f>
        <v>2516.6118862728267</v>
      </c>
      <c r="G15" s="38">
        <f t="shared" si="5"/>
        <v>22649.51</v>
      </c>
      <c r="H15" s="36">
        <f t="shared" si="7"/>
        <v>9</v>
      </c>
      <c r="I15" s="55"/>
      <c r="J15" s="38">
        <f t="shared" si="6"/>
        <v>0</v>
      </c>
    </row>
    <row r="16" spans="1:10" x14ac:dyDescent="0.25">
      <c r="A16" s="7" t="s">
        <v>23</v>
      </c>
      <c r="B16" s="8" t="s">
        <v>6</v>
      </c>
      <c r="C16" s="8" t="s">
        <v>7</v>
      </c>
      <c r="D16" s="9" t="s">
        <v>24</v>
      </c>
      <c r="E16" s="36">
        <v>8</v>
      </c>
      <c r="F16" s="37">
        <f>600*0.838870628757609</f>
        <v>503.32237725456537</v>
      </c>
      <c r="G16" s="38">
        <f t="shared" si="5"/>
        <v>4026.58</v>
      </c>
      <c r="H16" s="36">
        <f t="shared" si="7"/>
        <v>8</v>
      </c>
      <c r="I16" s="55"/>
      <c r="J16" s="38">
        <f t="shared" si="6"/>
        <v>0</v>
      </c>
    </row>
    <row r="17" spans="1:10" x14ac:dyDescent="0.25">
      <c r="A17" s="7" t="s">
        <v>25</v>
      </c>
      <c r="B17" s="8" t="s">
        <v>6</v>
      </c>
      <c r="C17" s="8" t="s">
        <v>7</v>
      </c>
      <c r="D17" s="9" t="s">
        <v>26</v>
      </c>
      <c r="E17" s="36">
        <v>14</v>
      </c>
      <c r="F17" s="37">
        <f>200*0.838870628757609</f>
        <v>167.77412575152181</v>
      </c>
      <c r="G17" s="38">
        <f t="shared" si="5"/>
        <v>2348.84</v>
      </c>
      <c r="H17" s="36">
        <f t="shared" si="7"/>
        <v>14</v>
      </c>
      <c r="I17" s="55"/>
      <c r="J17" s="38">
        <f t="shared" si="6"/>
        <v>0</v>
      </c>
    </row>
    <row r="18" spans="1:10" x14ac:dyDescent="0.25">
      <c r="A18" s="11"/>
      <c r="B18" s="11"/>
      <c r="C18" s="11"/>
      <c r="D18" s="12" t="s">
        <v>46</v>
      </c>
      <c r="E18" s="36">
        <v>1</v>
      </c>
      <c r="F18" s="39">
        <f>SUM(G13:G17)</f>
        <v>60734.239999999991</v>
      </c>
      <c r="G18" s="40">
        <f t="shared" si="5"/>
        <v>60734.239999999998</v>
      </c>
      <c r="H18" s="36">
        <v>1</v>
      </c>
      <c r="I18" s="39">
        <f>SUM(J13:J17)</f>
        <v>0</v>
      </c>
      <c r="J18" s="40">
        <f t="shared" si="6"/>
        <v>0</v>
      </c>
    </row>
    <row r="19" spans="1:10" x14ac:dyDescent="0.25">
      <c r="A19" s="26"/>
      <c r="B19" s="26"/>
      <c r="C19" s="26"/>
      <c r="D19" s="27"/>
      <c r="E19" s="41"/>
      <c r="F19" s="26"/>
      <c r="G19" s="42"/>
      <c r="H19" s="41"/>
      <c r="I19" s="26"/>
      <c r="J19" s="42"/>
    </row>
    <row r="20" spans="1:10" x14ac:dyDescent="0.25">
      <c r="A20" s="11"/>
      <c r="B20" s="11"/>
      <c r="C20" s="11"/>
      <c r="D20" s="12" t="s">
        <v>47</v>
      </c>
      <c r="E20" s="36">
        <v>1</v>
      </c>
      <c r="F20" s="39">
        <f>G5+G12</f>
        <v>214918.66</v>
      </c>
      <c r="G20" s="40">
        <f>ROUND(E20*F20,2)</f>
        <v>214918.66</v>
      </c>
      <c r="H20" s="36">
        <v>1</v>
      </c>
      <c r="I20" s="39">
        <f>J5+J12</f>
        <v>0</v>
      </c>
      <c r="J20" s="40">
        <f>ROUND(H20*I20,2)</f>
        <v>0</v>
      </c>
    </row>
    <row r="21" spans="1:10" x14ac:dyDescent="0.25">
      <c r="A21" s="13"/>
      <c r="B21" s="13"/>
      <c r="C21" s="13"/>
      <c r="D21" s="14" t="s">
        <v>27</v>
      </c>
      <c r="E21" s="43"/>
      <c r="F21" s="44"/>
      <c r="G21" s="45">
        <f>G20</f>
        <v>214918.66</v>
      </c>
      <c r="H21" s="43"/>
      <c r="I21" s="44"/>
      <c r="J21" s="45">
        <f>J20</f>
        <v>0</v>
      </c>
    </row>
    <row r="22" spans="1:10" x14ac:dyDescent="0.25">
      <c r="A22" s="46"/>
      <c r="B22" s="46"/>
      <c r="C22" s="46"/>
      <c r="D22" s="47"/>
      <c r="E22" s="46"/>
      <c r="F22" s="46"/>
      <c r="G22" s="48"/>
      <c r="H22" s="46"/>
      <c r="I22" s="46"/>
      <c r="J22" s="48"/>
    </row>
    <row r="23" spans="1:10" x14ac:dyDescent="0.25">
      <c r="A23" s="49" t="s">
        <v>50</v>
      </c>
      <c r="B23" s="46"/>
      <c r="C23" s="46"/>
      <c r="D23" s="47"/>
      <c r="E23" s="46"/>
      <c r="F23" s="46"/>
      <c r="G23" s="48"/>
      <c r="H23" s="46"/>
      <c r="I23" s="48"/>
      <c r="J23" s="48"/>
    </row>
    <row r="24" spans="1:10" ht="16.5" customHeight="1" x14ac:dyDescent="0.25">
      <c r="H24" s="46"/>
    </row>
    <row r="25" spans="1:10" x14ac:dyDescent="0.25">
      <c r="H25" s="46"/>
    </row>
    <row r="26" spans="1:10" x14ac:dyDescent="0.25">
      <c r="A26" s="70" t="s">
        <v>9</v>
      </c>
      <c r="B26" s="70"/>
      <c r="C26" s="73"/>
      <c r="D26" s="73"/>
      <c r="E26" s="73"/>
      <c r="F26" s="73"/>
      <c r="G26" s="73"/>
    </row>
    <row r="27" spans="1:10" x14ac:dyDescent="0.25">
      <c r="A27" s="70"/>
      <c r="B27" s="70"/>
      <c r="C27" s="73"/>
      <c r="D27" s="73"/>
      <c r="E27" s="73"/>
      <c r="F27" s="73"/>
      <c r="G27" s="73"/>
    </row>
    <row r="28" spans="1:10" x14ac:dyDescent="0.25">
      <c r="A28" s="79" t="s">
        <v>10</v>
      </c>
      <c r="B28" s="80"/>
      <c r="C28" s="88"/>
      <c r="D28" s="89"/>
      <c r="E28" s="89"/>
      <c r="F28" s="89"/>
      <c r="G28" s="90"/>
    </row>
    <row r="29" spans="1:10" x14ac:dyDescent="0.25">
      <c r="A29" s="83"/>
      <c r="B29" s="84"/>
      <c r="C29" s="91"/>
      <c r="D29" s="92"/>
      <c r="E29" s="92"/>
      <c r="F29" s="92"/>
      <c r="G29" s="93"/>
    </row>
    <row r="30" spans="1:10" x14ac:dyDescent="0.25">
      <c r="A30" s="79" t="s">
        <v>11</v>
      </c>
      <c r="B30" s="80"/>
      <c r="C30" s="79" t="s">
        <v>12</v>
      </c>
      <c r="D30" s="85"/>
      <c r="E30" s="85"/>
      <c r="F30" s="85"/>
      <c r="G30" s="80"/>
    </row>
    <row r="31" spans="1:10" x14ac:dyDescent="0.25">
      <c r="A31" s="83"/>
      <c r="B31" s="84"/>
      <c r="C31" s="83"/>
      <c r="D31" s="87"/>
      <c r="E31" s="87"/>
      <c r="F31" s="87"/>
      <c r="G31" s="84"/>
    </row>
    <row r="32" spans="1:10" x14ac:dyDescent="0.25">
      <c r="A32" s="79" t="s">
        <v>13</v>
      </c>
      <c r="B32" s="80"/>
      <c r="C32" s="79" t="s">
        <v>14</v>
      </c>
      <c r="D32" s="85"/>
      <c r="E32" s="85"/>
      <c r="F32" s="85"/>
      <c r="G32" s="80"/>
    </row>
    <row r="33" spans="1:7" x14ac:dyDescent="0.25">
      <c r="A33" s="81"/>
      <c r="B33" s="82"/>
      <c r="C33" s="81"/>
      <c r="D33" s="86"/>
      <c r="E33" s="86"/>
      <c r="F33" s="86"/>
      <c r="G33" s="82"/>
    </row>
    <row r="34" spans="1:7" x14ac:dyDescent="0.25">
      <c r="A34" s="81"/>
      <c r="B34" s="82"/>
      <c r="C34" s="81"/>
      <c r="D34" s="86"/>
      <c r="E34" s="86"/>
      <c r="F34" s="86"/>
      <c r="G34" s="82"/>
    </row>
    <row r="35" spans="1:7" x14ac:dyDescent="0.25">
      <c r="A35" s="83"/>
      <c r="B35" s="84"/>
      <c r="C35" s="83"/>
      <c r="D35" s="87"/>
      <c r="E35" s="87"/>
      <c r="F35" s="87"/>
      <c r="G35" s="84"/>
    </row>
  </sheetData>
  <sheetProtection algorithmName="SHA-512" hashValue="Ny4QRTVGrJ0RaSsxzVl0NUxODJVobio9XBp94/yEh8OgjtYdzpGlsXPEt5e0wrJnRcFZMbS38xkZwDk3c+CQQw==" saltValue="nbEKtCzUu+jzJRIMsftHQA==" spinCount="100000" sheet="1" objects="1" scenarios="1"/>
  <mergeCells count="10">
    <mergeCell ref="E2:G2"/>
    <mergeCell ref="H2:J2"/>
    <mergeCell ref="A32:B35"/>
    <mergeCell ref="C32:G35"/>
    <mergeCell ref="A26:B27"/>
    <mergeCell ref="C26:G27"/>
    <mergeCell ref="A28:B29"/>
    <mergeCell ref="C28:G29"/>
    <mergeCell ref="A30:B31"/>
    <mergeCell ref="C30:G31"/>
  </mergeCells>
  <phoneticPr fontId="19" type="noConversion"/>
  <dataValidations count="2">
    <dataValidation type="decimal" operator="lessThanOrEqual" allowBlank="1" showInputMessage="1" showErrorMessage="1" errorTitle="Error" error="El precio ofertado no puede superar el precio unitario" sqref="I13:I17 I6:I9" xr:uid="{DE3A0DE2-8AFD-4479-8D55-1CF5402DA24F}">
      <formula1>F6</formula1>
    </dataValidation>
    <dataValidation type="list" allowBlank="1" showInputMessage="1" showErrorMessage="1" sqref="B4:B20" xr:uid="{625FCFA4-6909-441C-8471-900C792DC091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0"/>
  <sheetViews>
    <sheetView zoomScaleNormal="100" workbookViewId="0">
      <selection activeCell="G5" sqref="G5:G6"/>
    </sheetView>
  </sheetViews>
  <sheetFormatPr baseColWidth="10" defaultColWidth="11.42578125" defaultRowHeight="15" x14ac:dyDescent="0.25"/>
  <cols>
    <col min="2" max="2" width="15.140625" bestFit="1" customWidth="1"/>
    <col min="3" max="3" width="6.5703125" customWidth="1"/>
    <col min="4" max="4" width="4" customWidth="1"/>
    <col min="5" max="5" width="32.85546875" customWidth="1"/>
    <col min="6" max="6" width="8.42578125" customWidth="1"/>
    <col min="7" max="7" width="8.7109375" customWidth="1"/>
    <col min="8" max="8" width="12.5703125" bestFit="1" customWidth="1"/>
  </cols>
  <sheetData>
    <row r="1" spans="2:9" x14ac:dyDescent="0.25">
      <c r="B1" s="1"/>
      <c r="C1" s="1"/>
      <c r="D1" s="1"/>
      <c r="E1" s="1"/>
      <c r="F1" s="1"/>
      <c r="G1" s="1"/>
      <c r="H1" s="1"/>
    </row>
    <row r="2" spans="2:9" ht="18.75" x14ac:dyDescent="0.25">
      <c r="B2" s="2" t="s">
        <v>31</v>
      </c>
      <c r="C2" s="1"/>
      <c r="D2" s="1"/>
      <c r="E2" s="2" t="s">
        <v>51</v>
      </c>
      <c r="F2" s="1"/>
      <c r="G2" s="1"/>
      <c r="H2" s="1"/>
    </row>
    <row r="3" spans="2:9" ht="18.75" x14ac:dyDescent="0.25">
      <c r="B3" s="2"/>
      <c r="C3" s="1"/>
      <c r="D3" s="1"/>
      <c r="E3" s="1"/>
      <c r="F3" s="1"/>
      <c r="G3" s="1"/>
      <c r="H3" s="1"/>
    </row>
    <row r="4" spans="2:9" ht="19.5" thickBot="1" x14ac:dyDescent="0.3">
      <c r="B4" s="94" t="s">
        <v>33</v>
      </c>
      <c r="C4" s="94"/>
      <c r="D4" s="94"/>
      <c r="E4" s="94"/>
      <c r="F4" s="94"/>
      <c r="G4" s="1"/>
      <c r="H4" s="1"/>
    </row>
    <row r="5" spans="2:9" ht="15" customHeight="1" x14ac:dyDescent="0.25">
      <c r="B5" s="95" t="s">
        <v>8</v>
      </c>
      <c r="C5" s="95"/>
      <c r="D5" s="95"/>
      <c r="E5" s="95"/>
      <c r="F5" s="96"/>
      <c r="G5" s="97"/>
      <c r="H5" s="99" t="s">
        <v>29</v>
      </c>
    </row>
    <row r="6" spans="2:9" ht="15" customHeight="1" thickBot="1" x14ac:dyDescent="0.3">
      <c r="B6" s="95"/>
      <c r="C6" s="95"/>
      <c r="D6" s="95"/>
      <c r="E6" s="95"/>
      <c r="F6" s="96"/>
      <c r="G6" s="98"/>
      <c r="H6" s="100"/>
    </row>
    <row r="7" spans="2:9" ht="15" customHeight="1" x14ac:dyDescent="0.25">
      <c r="B7" s="50"/>
      <c r="C7" s="50"/>
      <c r="D7" s="50"/>
      <c r="E7" s="50"/>
      <c r="F7" s="50"/>
      <c r="G7" s="51"/>
      <c r="H7" s="52"/>
    </row>
    <row r="8" spans="2:9" ht="15" customHeight="1" x14ac:dyDescent="0.25">
      <c r="B8" s="101" t="s">
        <v>50</v>
      </c>
      <c r="C8" s="101"/>
      <c r="D8" s="101"/>
      <c r="E8" s="101"/>
      <c r="F8" s="101"/>
      <c r="G8" s="101"/>
      <c r="H8" s="101"/>
      <c r="I8" s="101"/>
    </row>
    <row r="9" spans="2:9" ht="69" customHeight="1" x14ac:dyDescent="0.25">
      <c r="B9" s="102" t="s">
        <v>54</v>
      </c>
      <c r="C9" s="102"/>
      <c r="D9" s="102"/>
      <c r="E9" s="102"/>
      <c r="F9" s="102"/>
      <c r="G9" s="102"/>
      <c r="H9" s="102"/>
    </row>
    <row r="11" spans="2:9" x14ac:dyDescent="0.25">
      <c r="B11" s="70" t="s">
        <v>9</v>
      </c>
      <c r="C11" s="70"/>
      <c r="D11" s="73"/>
      <c r="E11" s="73"/>
      <c r="F11" s="73"/>
      <c r="G11" s="73"/>
      <c r="H11" s="73"/>
    </row>
    <row r="12" spans="2:9" x14ac:dyDescent="0.25">
      <c r="B12" s="70"/>
      <c r="C12" s="70"/>
      <c r="D12" s="73"/>
      <c r="E12" s="73"/>
      <c r="F12" s="73"/>
      <c r="G12" s="73"/>
      <c r="H12" s="73"/>
    </row>
    <row r="13" spans="2:9" x14ac:dyDescent="0.25">
      <c r="B13" s="70" t="s">
        <v>10</v>
      </c>
      <c r="C13" s="70"/>
      <c r="D13" s="73"/>
      <c r="E13" s="73"/>
      <c r="F13" s="73"/>
      <c r="G13" s="73"/>
      <c r="H13" s="73"/>
    </row>
    <row r="14" spans="2:9" x14ac:dyDescent="0.25">
      <c r="B14" s="70"/>
      <c r="C14" s="70"/>
      <c r="D14" s="73"/>
      <c r="E14" s="73"/>
      <c r="F14" s="73"/>
      <c r="G14" s="73"/>
      <c r="H14" s="73"/>
    </row>
    <row r="15" spans="2:9" x14ac:dyDescent="0.25">
      <c r="B15" s="70" t="s">
        <v>11</v>
      </c>
      <c r="C15" s="70"/>
      <c r="D15" s="70" t="s">
        <v>12</v>
      </c>
      <c r="E15" s="70"/>
      <c r="F15" s="70"/>
      <c r="G15" s="70"/>
      <c r="H15" s="70"/>
    </row>
    <row r="16" spans="2:9" x14ac:dyDescent="0.25">
      <c r="B16" s="70"/>
      <c r="C16" s="70"/>
      <c r="D16" s="70"/>
      <c r="E16" s="70"/>
      <c r="F16" s="70"/>
      <c r="G16" s="70"/>
      <c r="H16" s="70"/>
    </row>
    <row r="17" spans="2:8" x14ac:dyDescent="0.25">
      <c r="B17" s="70" t="s">
        <v>13</v>
      </c>
      <c r="C17" s="70"/>
      <c r="D17" s="70" t="s">
        <v>14</v>
      </c>
      <c r="E17" s="70"/>
      <c r="F17" s="70"/>
      <c r="G17" s="70"/>
      <c r="H17" s="70"/>
    </row>
    <row r="18" spans="2:8" x14ac:dyDescent="0.25">
      <c r="B18" s="70"/>
      <c r="C18" s="70"/>
      <c r="D18" s="70"/>
      <c r="E18" s="70"/>
      <c r="F18" s="70"/>
      <c r="G18" s="70"/>
      <c r="H18" s="70"/>
    </row>
    <row r="19" spans="2:8" x14ac:dyDescent="0.25">
      <c r="B19" s="70"/>
      <c r="C19" s="70"/>
      <c r="D19" s="70"/>
      <c r="E19" s="70"/>
      <c r="F19" s="70"/>
      <c r="G19" s="70"/>
      <c r="H19" s="70"/>
    </row>
    <row r="20" spans="2:8" x14ac:dyDescent="0.25">
      <c r="B20" s="70"/>
      <c r="C20" s="70"/>
      <c r="D20" s="70"/>
      <c r="E20" s="70"/>
      <c r="F20" s="70"/>
      <c r="G20" s="70"/>
      <c r="H20" s="70"/>
    </row>
  </sheetData>
  <sheetProtection algorithmName="SHA-512" hashValue="b/m1s9Sr6qwIv3GmVY1eHK89ieiUSAkW8ikGEuCVruTN0E/cM5EZa0xKla9vT5rMGc/Tjr8dID9BPsSlXjndhg==" saltValue="fFvxh2HJ3YY+QZR0q1gAEw==" spinCount="100000" sheet="1" objects="1" scenarios="1"/>
  <mergeCells count="14">
    <mergeCell ref="B4:F4"/>
    <mergeCell ref="B5:F6"/>
    <mergeCell ref="B15:C16"/>
    <mergeCell ref="D15:H16"/>
    <mergeCell ref="B17:C20"/>
    <mergeCell ref="D17:H20"/>
    <mergeCell ref="G5:G6"/>
    <mergeCell ref="B11:C12"/>
    <mergeCell ref="D11:H12"/>
    <mergeCell ref="B13:C14"/>
    <mergeCell ref="D13:H14"/>
    <mergeCell ref="H5:H6"/>
    <mergeCell ref="B8:I8"/>
    <mergeCell ref="B9:H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4B0B7-8899-42CF-A093-D0788B30F688}">
  <dimension ref="A3:J28"/>
  <sheetViews>
    <sheetView topLeftCell="A3" workbookViewId="0">
      <selection activeCell="E9" sqref="E9:F9"/>
    </sheetView>
  </sheetViews>
  <sheetFormatPr baseColWidth="10" defaultRowHeight="15" x14ac:dyDescent="0.25"/>
  <cols>
    <col min="1" max="1" width="49.7109375" customWidth="1"/>
    <col min="2" max="2" width="3.28515625" customWidth="1"/>
    <col min="3" max="3" width="38.7109375" customWidth="1"/>
    <col min="5" max="5" width="57.28515625" customWidth="1"/>
    <col min="6" max="6" width="3.85546875" customWidth="1"/>
    <col min="7" max="7" width="32" customWidth="1"/>
  </cols>
  <sheetData>
    <row r="3" spans="1:7" ht="15.75" thickBot="1" x14ac:dyDescent="0.3"/>
    <row r="4" spans="1:7" ht="15.75" thickBot="1" x14ac:dyDescent="0.3">
      <c r="A4" s="109" t="s">
        <v>33</v>
      </c>
      <c r="B4" s="110"/>
      <c r="C4" s="110"/>
      <c r="D4" s="110"/>
      <c r="E4" s="110"/>
      <c r="F4" s="110"/>
      <c r="G4" s="111"/>
    </row>
    <row r="5" spans="1:7" ht="15.75" thickBot="1" x14ac:dyDescent="0.3">
      <c r="A5" s="60"/>
      <c r="B5" s="60"/>
      <c r="C5" s="60"/>
      <c r="D5" s="61"/>
    </row>
    <row r="6" spans="1:7" ht="15.75" thickBot="1" x14ac:dyDescent="0.3">
      <c r="A6" s="112" t="s">
        <v>56</v>
      </c>
      <c r="B6" s="113"/>
      <c r="C6" s="114"/>
      <c r="E6" s="112" t="s">
        <v>49</v>
      </c>
      <c r="F6" s="113"/>
      <c r="G6" s="114"/>
    </row>
    <row r="7" spans="1:7" x14ac:dyDescent="0.25">
      <c r="A7" s="115" t="s">
        <v>57</v>
      </c>
      <c r="B7" s="116"/>
      <c r="C7" s="56">
        <f>'PRECIO FIJO(PF)'!E13</f>
        <v>282000</v>
      </c>
      <c r="E7" s="115" t="s">
        <v>58</v>
      </c>
      <c r="F7" s="116"/>
      <c r="G7" s="56">
        <f>'PRECIO FIJO(PF)'!F13</f>
        <v>0</v>
      </c>
    </row>
    <row r="8" spans="1:7" x14ac:dyDescent="0.25">
      <c r="A8" s="105" t="s">
        <v>59</v>
      </c>
      <c r="B8" s="106"/>
      <c r="C8" s="57">
        <f>'MTTO. PREVENTIVO(PMV)'!G21</f>
        <v>214918.66</v>
      </c>
      <c r="E8" s="105" t="s">
        <v>52</v>
      </c>
      <c r="F8" s="106"/>
      <c r="G8" s="57">
        <f>'MTTO. PREVENTIVO(PMV)'!J21</f>
        <v>0</v>
      </c>
    </row>
    <row r="9" spans="1:7" ht="15.75" thickBot="1" x14ac:dyDescent="0.3">
      <c r="A9" s="107" t="s">
        <v>53</v>
      </c>
      <c r="B9" s="108"/>
      <c r="C9" s="58">
        <v>102810.312222222</v>
      </c>
      <c r="D9" s="62"/>
      <c r="E9" s="107" t="s">
        <v>53</v>
      </c>
      <c r="F9" s="108"/>
      <c r="G9" s="58">
        <f>C9</f>
        <v>102810.312222222</v>
      </c>
    </row>
    <row r="10" spans="1:7" ht="15.75" thickBot="1" x14ac:dyDescent="0.3">
      <c r="A10" s="103" t="s">
        <v>60</v>
      </c>
      <c r="B10" s="104"/>
      <c r="C10" s="63">
        <f>SUM(C7:C9)</f>
        <v>599728.97222222202</v>
      </c>
      <c r="E10" s="103" t="s">
        <v>61</v>
      </c>
      <c r="F10" s="104"/>
      <c r="G10" s="63">
        <f>SUM(G7:G9)</f>
        <v>102810.312222222</v>
      </c>
    </row>
    <row r="11" spans="1:7" ht="15.75" thickBot="1" x14ac:dyDescent="0.3">
      <c r="A11" s="103" t="s">
        <v>62</v>
      </c>
      <c r="B11" s="104"/>
      <c r="C11" s="63">
        <f>C10*4</f>
        <v>2398915.8888888881</v>
      </c>
      <c r="E11" s="103" t="s">
        <v>63</v>
      </c>
      <c r="F11" s="104"/>
      <c r="G11" s="63">
        <f>G10*4</f>
        <v>411241.24888888799</v>
      </c>
    </row>
    <row r="12" spans="1:7" ht="15.75" thickBot="1" x14ac:dyDescent="0.3">
      <c r="A12" s="64" t="s">
        <v>64</v>
      </c>
      <c r="B12" s="65">
        <v>0.09</v>
      </c>
      <c r="C12" s="66">
        <f>C11*B12</f>
        <v>215902.42999999991</v>
      </c>
      <c r="E12" s="64" t="s">
        <v>64</v>
      </c>
      <c r="F12" s="67"/>
      <c r="G12" s="66">
        <f>G11*F12</f>
        <v>0</v>
      </c>
    </row>
    <row r="13" spans="1:7" ht="15.75" thickBot="1" x14ac:dyDescent="0.3">
      <c r="A13" s="64" t="s">
        <v>65</v>
      </c>
      <c r="B13" s="65">
        <v>0.06</v>
      </c>
      <c r="C13" s="66">
        <f>C11*B13</f>
        <v>143934.95333333328</v>
      </c>
      <c r="E13" s="64" t="s">
        <v>65</v>
      </c>
      <c r="F13" s="67"/>
      <c r="G13" s="66">
        <f>G11*F13</f>
        <v>0</v>
      </c>
    </row>
    <row r="14" spans="1:7" ht="15.75" thickBot="1" x14ac:dyDescent="0.3">
      <c r="A14" s="68" t="s">
        <v>66</v>
      </c>
      <c r="B14" s="69"/>
      <c r="C14" s="66">
        <f>SUM(C11:C13)</f>
        <v>2758753.2722222209</v>
      </c>
      <c r="E14" s="103" t="s">
        <v>67</v>
      </c>
      <c r="F14" s="104"/>
      <c r="G14" s="66">
        <f>G11+G12+G13</f>
        <v>411241.24888888799</v>
      </c>
    </row>
    <row r="15" spans="1:7" x14ac:dyDescent="0.25">
      <c r="A15" s="117" t="s">
        <v>68</v>
      </c>
      <c r="B15" s="118"/>
      <c r="C15" s="119">
        <f>C14*1.21</f>
        <v>3338091.459388887</v>
      </c>
      <c r="E15" s="117" t="s">
        <v>69</v>
      </c>
      <c r="F15" s="118"/>
      <c r="G15" s="119">
        <f>G14*1.21</f>
        <v>497601.91115555447</v>
      </c>
    </row>
    <row r="16" spans="1:7" ht="15.75" thickBot="1" x14ac:dyDescent="0.3">
      <c r="A16" s="121" t="s">
        <v>55</v>
      </c>
      <c r="B16" s="122"/>
      <c r="C16" s="120"/>
      <c r="E16" s="121" t="s">
        <v>55</v>
      </c>
      <c r="F16" s="122"/>
      <c r="G16" s="120"/>
    </row>
    <row r="19" spans="4:10" x14ac:dyDescent="0.25">
      <c r="D19" s="70" t="s">
        <v>9</v>
      </c>
      <c r="E19" s="70"/>
      <c r="F19" s="73"/>
      <c r="G19" s="73"/>
      <c r="H19" s="73"/>
      <c r="I19" s="73"/>
      <c r="J19" s="73"/>
    </row>
    <row r="20" spans="4:10" x14ac:dyDescent="0.25">
      <c r="D20" s="70"/>
      <c r="E20" s="70"/>
      <c r="F20" s="73"/>
      <c r="G20" s="73"/>
      <c r="H20" s="73"/>
      <c r="I20" s="73"/>
      <c r="J20" s="73"/>
    </row>
    <row r="21" spans="4:10" x14ac:dyDescent="0.25">
      <c r="D21" s="70" t="s">
        <v>10</v>
      </c>
      <c r="E21" s="70"/>
      <c r="F21" s="73"/>
      <c r="G21" s="73"/>
      <c r="H21" s="73"/>
      <c r="I21" s="73"/>
      <c r="J21" s="73"/>
    </row>
    <row r="22" spans="4:10" x14ac:dyDescent="0.25">
      <c r="D22" s="70"/>
      <c r="E22" s="70"/>
      <c r="F22" s="73"/>
      <c r="G22" s="73"/>
      <c r="H22" s="73"/>
      <c r="I22" s="73"/>
      <c r="J22" s="73"/>
    </row>
    <row r="23" spans="4:10" x14ac:dyDescent="0.25">
      <c r="D23" s="70" t="s">
        <v>11</v>
      </c>
      <c r="E23" s="70"/>
      <c r="F23" s="70" t="s">
        <v>12</v>
      </c>
      <c r="G23" s="70"/>
      <c r="H23" s="70"/>
      <c r="I23" s="70"/>
      <c r="J23" s="70"/>
    </row>
    <row r="24" spans="4:10" x14ac:dyDescent="0.25">
      <c r="D24" s="70"/>
      <c r="E24" s="70"/>
      <c r="F24" s="70"/>
      <c r="G24" s="70"/>
      <c r="H24" s="70"/>
      <c r="I24" s="70"/>
      <c r="J24" s="70"/>
    </row>
    <row r="25" spans="4:10" x14ac:dyDescent="0.25">
      <c r="D25" s="59" t="s">
        <v>13</v>
      </c>
      <c r="E25" s="59"/>
      <c r="F25" s="59" t="s">
        <v>14</v>
      </c>
      <c r="G25" s="59"/>
      <c r="H25" s="59"/>
      <c r="I25" s="59"/>
      <c r="J25" s="59"/>
    </row>
    <row r="26" spans="4:10" x14ac:dyDescent="0.25">
      <c r="D26" s="59"/>
      <c r="E26" s="59"/>
      <c r="F26" s="59"/>
      <c r="G26" s="59"/>
      <c r="H26" s="59"/>
      <c r="I26" s="59"/>
      <c r="J26" s="59"/>
    </row>
    <row r="27" spans="4:10" x14ac:dyDescent="0.25">
      <c r="D27" s="59"/>
      <c r="E27" s="59"/>
      <c r="F27" s="59"/>
      <c r="G27" s="59"/>
      <c r="H27" s="59"/>
      <c r="I27" s="59"/>
      <c r="J27" s="59"/>
    </row>
    <row r="28" spans="4:10" x14ac:dyDescent="0.25">
      <c r="D28" s="59"/>
      <c r="E28" s="59"/>
      <c r="F28" s="59"/>
      <c r="G28" s="59"/>
      <c r="H28" s="59"/>
      <c r="I28" s="59"/>
      <c r="J28" s="59"/>
    </row>
  </sheetData>
  <sheetProtection algorithmName="SHA-512" hashValue="csdXL8MlvnzgrwLEWiqZ3ld0fZ9LTxTRVaRcsB5zm4EeBJRKCH8RznZJvfxsusJPIYdjKZQwWLenJoHBIkVOeA==" saltValue="dUCnaMJlHdr8G0VqS5bHcQ==" spinCount="100000" sheet="1" objects="1" scenarios="1"/>
  <mergeCells count="26">
    <mergeCell ref="D19:E20"/>
    <mergeCell ref="F19:J20"/>
    <mergeCell ref="D21:E22"/>
    <mergeCell ref="F21:J22"/>
    <mergeCell ref="D23:E24"/>
    <mergeCell ref="F23:J24"/>
    <mergeCell ref="E14:F14"/>
    <mergeCell ref="A15:B15"/>
    <mergeCell ref="C15:C16"/>
    <mergeCell ref="E15:F15"/>
    <mergeCell ref="G15:G16"/>
    <mergeCell ref="A16:B16"/>
    <mergeCell ref="E16:F16"/>
    <mergeCell ref="A4:G4"/>
    <mergeCell ref="A6:C6"/>
    <mergeCell ref="E6:G6"/>
    <mergeCell ref="A7:B7"/>
    <mergeCell ref="E7:F7"/>
    <mergeCell ref="A11:B11"/>
    <mergeCell ref="E11:F11"/>
    <mergeCell ref="A8:B8"/>
    <mergeCell ref="E8:F8"/>
    <mergeCell ref="A9:B9"/>
    <mergeCell ref="E9:F9"/>
    <mergeCell ref="A10:B10"/>
    <mergeCell ref="E10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PRECIO FIJO(PF)</vt:lpstr>
      <vt:lpstr>MTTO. PREVENTIVO(PMV)</vt:lpstr>
      <vt:lpstr>ACT.URGENTES Y COMPL.(PU)</vt:lpstr>
      <vt:lpstr>TOTAL OFERTA LOTE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2024-09-20T09:30:35Z</dcterms:created>
  <dcterms:modified xsi:type="dcterms:W3CDTF">2025-02-07T11:37:46Z</dcterms:modified>
</cp:coreProperties>
</file>