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D82B820E-63E9-4EC3-9864-CF5AD02DB56D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Not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G20" i="1"/>
  <c r="I20" i="1" l="1"/>
  <c r="K16" i="1"/>
  <c r="K17" i="1"/>
  <c r="K18" i="1"/>
  <c r="K19" i="1"/>
  <c r="K13" i="1"/>
  <c r="K14" i="1"/>
  <c r="K15" i="1" l="1"/>
  <c r="I14" i="1" l="1"/>
  <c r="I15" i="1"/>
  <c r="I16" i="1"/>
  <c r="I17" i="1"/>
  <c r="I18" i="1"/>
  <c r="I19" i="1"/>
  <c r="I13" i="1"/>
  <c r="G14" i="1"/>
  <c r="G15" i="1"/>
  <c r="G16" i="1"/>
  <c r="G17" i="1"/>
  <c r="G18" i="1"/>
  <c r="G19" i="1"/>
  <c r="G13" i="1"/>
  <c r="H6" i="1" l="1"/>
  <c r="D6" i="1" l="1"/>
  <c r="F7" i="1"/>
  <c r="H7" i="1" s="1"/>
  <c r="D4" i="1" l="1"/>
  <c r="D5" i="1"/>
  <c r="H8" i="1"/>
  <c r="H4" i="1"/>
  <c r="H5" i="1"/>
  <c r="D3" i="1" l="1"/>
  <c r="H3" i="1"/>
  <c r="D7" i="1" l="1"/>
  <c r="D8" i="1" s="1"/>
</calcChain>
</file>

<file path=xl/sharedStrings.xml><?xml version="1.0" encoding="utf-8"?>
<sst xmlns="http://schemas.openxmlformats.org/spreadsheetml/2006/main" count="61" uniqueCount="50">
  <si>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</si>
  <si>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</si>
  <si>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</si>
  <si>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</si>
  <si>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</si>
  <si>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</si>
  <si>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</si>
  <si>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</si>
  <si>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</si>
  <si>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</si>
  <si>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</si>
  <si>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</si>
  <si>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</si>
  <si>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</si>
  <si>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</si>
  <si>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</si>
  <si>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</si>
  <si>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</si>
  <si>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</si>
  <si>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</si>
  <si>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</si>
  <si>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</si>
  <si>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</si>
  <si>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</si>
  <si>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</si>
  <si>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</si>
  <si>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</si>
  <si>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</si>
  <si>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A</t>
  </si>
  <si>
    <t>CECO</t>
  </si>
  <si>
    <t>Jornadas de trabajo</t>
  </si>
  <si>
    <t>D</t>
  </si>
  <si>
    <t>Traslados de caja</t>
  </si>
  <si>
    <t>Actividades de reparación de accidente, puesta a punto y protocolos</t>
  </si>
  <si>
    <t>UN</t>
  </si>
  <si>
    <t>Notas</t>
  </si>
  <si>
    <t>Se tendrán en cuenta las Notas del apartado 27 del Pliego de Condiciones Particulares.</t>
  </si>
  <si>
    <t>Desmontaje y montaje de pasillo de intercomunicación</t>
  </si>
  <si>
    <t>Desmontaje y montaje de pletina de puerta</t>
  </si>
  <si>
    <t>Desmontaje y montaje de reactancia de red</t>
  </si>
  <si>
    <t>Desmontaje y montaje de bogie</t>
  </si>
  <si>
    <t>Estudio dimensional de caja</t>
  </si>
  <si>
    <t>B</t>
  </si>
  <si>
    <t>C.1</t>
  </si>
  <si>
    <t>C.2</t>
  </si>
  <si>
    <t>C.3</t>
  </si>
  <si>
    <t>C.4</t>
  </si>
  <si>
    <t>C.5</t>
  </si>
  <si>
    <t>Se deben rellenar las celdas sombreada en verde.</t>
  </si>
  <si>
    <t xml:space="preserve">TREN U7157/7158/7159/7160/7161/7162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</si>
</sst>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10" fontId="3" fillId="5" borderId="4" xfId="0" quotePrefix="1" applyNumberFormat="1" applyFont="1" applyFill="1" applyBorder="1" applyProtection="1">
      <protection locked="0"/>
    </xf>
    <xf numFmtId="0" fontId="8" fillId="0" borderId="0" xfId="0" applyFont="1"/>
    <xf numFmtId="49" fontId="9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 wrapText="1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6" fillId="0" borderId="0" xfId="0" applyFont="1"/>
    <xf numFmtId="49" fontId="4" fillId="3" borderId="8" xfId="0" applyNumberFormat="1" applyFont="1" applyFill="1" applyBorder="1"/>
    <xf numFmtId="3" fontId="3" fillId="0" borderId="3" xfId="0" applyNumberFormat="1" applyFont="1" applyBorder="1"/>
    <xf numFmtId="0" fontId="7" fillId="0" borderId="0" xfId="0" applyFont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4" fontId="0" fillId="5" borderId="0" xfId="0" applyNumberFormat="1" applyFill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2">
    <cellStyle name="Normal" xfId="0" builtinId="0"/>
    <cellStyle name="Normal 2" xfId="1" xr:uid="{89BAD5E0-8D3D-424F-9A5D-0721A04A9C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56331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20"/>
  <sheetViews>
    <sheetView tabSelected="1" zoomScale="70" zoomScaleNormal="70" workbookViewId="0">
      <selection activeCell="C23" sqref="C23"/>
    </sheetView>
  </sheetViews>
  <sheetFormatPr baseColWidth="10" defaultColWidth="11.44140625" defaultRowHeight="14.4" x14ac:dyDescent="0.3"/>
  <cols>
    <col min="1" max="1" width="35" customWidth="1"/>
    <col min="2" max="2" width="12" bestFit="1" customWidth="1"/>
    <col min="3" max="3" width="65.33203125" bestFit="1" customWidth="1"/>
    <col min="4" max="4" width="18.6640625" customWidth="1"/>
    <col min="5" max="5" width="27.6640625" style="8" customWidth="1"/>
    <col min="6" max="6" width="18" style="8" bestFit="1" customWidth="1"/>
    <col min="7" max="7" width="22.5546875" style="9" customWidth="1"/>
    <col min="8" max="8" width="19.6640625" bestFit="1" customWidth="1"/>
    <col min="9" max="9" width="18.6640625" style="8" customWidth="1"/>
    <col min="10" max="10" width="16.77734375" style="10" customWidth="1"/>
    <col min="11" max="11" width="40.109375" style="11" bestFit="1" customWidth="1"/>
  </cols>
  <sheetData>
    <row r="1" spans="1:11" ht="21.6" customHeight="1" thickBot="1" x14ac:dyDescent="0.35">
      <c r="D1" s="7" t="s">
        <v>0</v>
      </c>
      <c r="H1" s="7" t="s">
        <v>1</v>
      </c>
    </row>
    <row r="2" spans="1:11" ht="15" thickBot="1" x14ac:dyDescent="0.35">
      <c r="A2" s="12" t="s">
        <v>2</v>
      </c>
      <c r="B2" s="13">
        <v>1</v>
      </c>
      <c r="C2" s="14" t="s">
        <v>49</v>
      </c>
    </row>
    <row r="3" spans="1:11" ht="15" customHeight="1" thickBot="1" x14ac:dyDescent="0.35">
      <c r="A3" s="35" t="s">
        <v>3</v>
      </c>
      <c r="B3" s="36"/>
      <c r="C3" s="37"/>
      <c r="D3" s="15">
        <f>+D6-D5-D4</f>
        <v>295860.87</v>
      </c>
      <c r="E3" s="35" t="s">
        <v>4</v>
      </c>
      <c r="F3" s="36"/>
      <c r="G3" s="37"/>
      <c r="H3" s="15">
        <f>+H6-H5-H4</f>
        <v>0</v>
      </c>
    </row>
    <row r="4" spans="1:11" ht="15" customHeight="1" thickBot="1" x14ac:dyDescent="0.35">
      <c r="A4" s="16" t="s">
        <v>5</v>
      </c>
      <c r="B4" s="17">
        <v>0.06</v>
      </c>
      <c r="C4" s="18" t="s">
        <v>6</v>
      </c>
      <c r="D4" s="19">
        <f>ROUND((B4*(D6/(1+B4+B5))),2)</f>
        <v>17751.650000000001</v>
      </c>
      <c r="E4" s="20" t="s">
        <v>7</v>
      </c>
      <c r="F4" s="1"/>
      <c r="G4" s="18" t="s">
        <v>6</v>
      </c>
      <c r="H4" s="19">
        <f>ROUND((F4*(H6/(1+F4+F5))),2)</f>
        <v>0</v>
      </c>
    </row>
    <row r="5" spans="1:11" ht="15" thickBot="1" x14ac:dyDescent="0.35">
      <c r="A5" s="16" t="s">
        <v>8</v>
      </c>
      <c r="B5" s="17">
        <v>0.09</v>
      </c>
      <c r="C5" s="18" t="s">
        <v>9</v>
      </c>
      <c r="D5" s="19">
        <f>ROUND((B5*(D6/(1+B4+B5))),2)</f>
        <v>26627.48</v>
      </c>
      <c r="E5" s="20" t="s">
        <v>10</v>
      </c>
      <c r="F5" s="1"/>
      <c r="G5" s="18" t="s">
        <v>9</v>
      </c>
      <c r="H5" s="19">
        <f>ROUND((F5*(H6/(1+F4+F5))),2)</f>
        <v>0</v>
      </c>
    </row>
    <row r="6" spans="1:11" ht="15" thickBot="1" x14ac:dyDescent="0.35">
      <c r="A6" s="38" t="s">
        <v>11</v>
      </c>
      <c r="B6" s="39"/>
      <c r="C6" s="40"/>
      <c r="D6" s="19">
        <f>SUM(G:G)</f>
        <v>340240</v>
      </c>
      <c r="E6" s="38" t="s">
        <v>12</v>
      </c>
      <c r="F6" s="39"/>
      <c r="G6" s="40"/>
      <c r="H6" s="19">
        <f>+SUM(I12:I22)</f>
        <v>0</v>
      </c>
    </row>
    <row r="7" spans="1:11" ht="15" thickBot="1" x14ac:dyDescent="0.35">
      <c r="A7" s="21" t="s">
        <v>13</v>
      </c>
      <c r="B7" s="22">
        <v>0.21</v>
      </c>
      <c r="C7" s="18" t="s">
        <v>14</v>
      </c>
      <c r="D7" s="19">
        <f>ROUND($D$6*B7,2)</f>
        <v>71450.399999999994</v>
      </c>
      <c r="E7" s="23" t="s">
        <v>13</v>
      </c>
      <c r="F7" s="24">
        <f>B7</f>
        <v>0.21</v>
      </c>
      <c r="G7" s="18" t="s">
        <v>14</v>
      </c>
      <c r="H7" s="19">
        <f>ROUND($H$6*F7,2)</f>
        <v>0</v>
      </c>
    </row>
    <row r="8" spans="1:11" ht="15" thickBot="1" x14ac:dyDescent="0.35">
      <c r="A8" s="41" t="s">
        <v>15</v>
      </c>
      <c r="B8" s="42"/>
      <c r="C8" s="43"/>
      <c r="D8" s="25">
        <f>SUM(D6:D7)</f>
        <v>411690.4</v>
      </c>
      <c r="E8" s="41" t="s">
        <v>16</v>
      </c>
      <c r="F8" s="42"/>
      <c r="G8" s="43"/>
      <c r="H8" s="25">
        <f>SUM(H6:H7)</f>
        <v>0</v>
      </c>
    </row>
    <row r="9" spans="1:11" ht="15" thickBot="1" x14ac:dyDescent="0.35"/>
    <row r="10" spans="1:11" ht="15" thickBot="1" x14ac:dyDescent="0.35">
      <c r="A10" s="26"/>
      <c r="F10" s="33" t="s">
        <v>17</v>
      </c>
      <c r="G10" s="34"/>
      <c r="H10" s="33" t="s">
        <v>18</v>
      </c>
      <c r="I10" s="34"/>
    </row>
    <row r="11" spans="1:11" x14ac:dyDescent="0.3">
      <c r="A11" s="27" t="s">
        <v>19</v>
      </c>
      <c r="B11" s="27" t="s">
        <v>20</v>
      </c>
      <c r="C11" s="27" t="s">
        <v>21</v>
      </c>
      <c r="D11" s="28" t="s">
        <v>22</v>
      </c>
      <c r="E11" s="29" t="s">
        <v>23</v>
      </c>
      <c r="F11" s="29" t="s">
        <v>24</v>
      </c>
      <c r="G11" s="27" t="s">
        <v>25</v>
      </c>
      <c r="H11" s="29" t="s">
        <v>26</v>
      </c>
      <c r="I11" s="29" t="s">
        <v>27</v>
      </c>
      <c r="J11" s="28" t="s">
        <v>29</v>
      </c>
    </row>
    <row r="12" spans="1:11" x14ac:dyDescent="0.3">
      <c r="D12" s="10"/>
      <c r="H12" s="8"/>
    </row>
    <row r="13" spans="1:11" x14ac:dyDescent="0.3">
      <c r="B13" t="s">
        <v>28</v>
      </c>
      <c r="C13" t="s">
        <v>41</v>
      </c>
      <c r="D13" s="10" t="s">
        <v>34</v>
      </c>
      <c r="E13" s="30">
        <v>1</v>
      </c>
      <c r="F13" s="8">
        <v>10000</v>
      </c>
      <c r="G13" s="8">
        <f>+F13*E13</f>
        <v>10000</v>
      </c>
      <c r="H13" s="32"/>
      <c r="I13" s="8">
        <f>+H13*E13</f>
        <v>0</v>
      </c>
      <c r="J13" s="10">
        <v>1912</v>
      </c>
      <c r="K13" s="11" t="str">
        <f t="shared" ref="K13:K19" si="0">+IF(H13&gt;F13,"Importe superior a importe máximo","")</f>
        <v/>
      </c>
    </row>
    <row r="14" spans="1:11" x14ac:dyDescent="0.3">
      <c r="B14" t="s">
        <v>42</v>
      </c>
      <c r="C14" t="s">
        <v>33</v>
      </c>
      <c r="D14" s="10" t="s">
        <v>34</v>
      </c>
      <c r="E14" s="10">
        <v>1</v>
      </c>
      <c r="F14" s="8">
        <v>180000</v>
      </c>
      <c r="G14" s="8">
        <f t="shared" ref="G14:G19" si="1">+F14*E14</f>
        <v>180000</v>
      </c>
      <c r="H14" s="32"/>
      <c r="I14" s="8">
        <f t="shared" ref="I14:I19" si="2">+H14*E14</f>
        <v>0</v>
      </c>
      <c r="J14" s="10">
        <v>1912</v>
      </c>
      <c r="K14" s="11" t="str">
        <f t="shared" si="0"/>
        <v/>
      </c>
    </row>
    <row r="15" spans="1:11" x14ac:dyDescent="0.3">
      <c r="B15" t="s">
        <v>43</v>
      </c>
      <c r="C15" t="s">
        <v>37</v>
      </c>
      <c r="D15" s="10" t="s">
        <v>34</v>
      </c>
      <c r="E15" s="10">
        <v>5</v>
      </c>
      <c r="F15" s="8">
        <v>960</v>
      </c>
      <c r="G15" s="8">
        <f t="shared" si="1"/>
        <v>4800</v>
      </c>
      <c r="H15" s="32"/>
      <c r="I15" s="8">
        <f t="shared" si="2"/>
        <v>0</v>
      </c>
      <c r="J15" s="10">
        <v>1912</v>
      </c>
      <c r="K15" s="11" t="str">
        <f t="shared" si="0"/>
        <v/>
      </c>
    </row>
    <row r="16" spans="1:11" x14ac:dyDescent="0.3">
      <c r="B16" t="s">
        <v>44</v>
      </c>
      <c r="C16" t="s">
        <v>39</v>
      </c>
      <c r="D16" s="10" t="s">
        <v>34</v>
      </c>
      <c r="E16" s="10">
        <v>4</v>
      </c>
      <c r="F16" s="8">
        <v>480</v>
      </c>
      <c r="G16" s="8">
        <f t="shared" si="1"/>
        <v>1920</v>
      </c>
      <c r="H16" s="32"/>
      <c r="I16" s="8">
        <f t="shared" si="2"/>
        <v>0</v>
      </c>
      <c r="J16" s="10">
        <v>1912</v>
      </c>
      <c r="K16" s="11" t="str">
        <f t="shared" si="0"/>
        <v/>
      </c>
    </row>
    <row r="17" spans="2:11" x14ac:dyDescent="0.3">
      <c r="B17" t="s">
        <v>45</v>
      </c>
      <c r="C17" t="s">
        <v>38</v>
      </c>
      <c r="D17" s="10" t="s">
        <v>34</v>
      </c>
      <c r="E17" s="10">
        <v>48</v>
      </c>
      <c r="F17" s="8">
        <v>60</v>
      </c>
      <c r="G17" s="8">
        <f t="shared" si="1"/>
        <v>2880</v>
      </c>
      <c r="H17" s="32"/>
      <c r="I17" s="8">
        <f t="shared" si="2"/>
        <v>0</v>
      </c>
      <c r="J17" s="10">
        <v>1912</v>
      </c>
      <c r="K17" s="11" t="str">
        <f t="shared" si="0"/>
        <v/>
      </c>
    </row>
    <row r="18" spans="2:11" x14ac:dyDescent="0.3">
      <c r="B18" t="s">
        <v>46</v>
      </c>
      <c r="C18" t="s">
        <v>40</v>
      </c>
      <c r="D18" s="10" t="s">
        <v>34</v>
      </c>
      <c r="E18" s="10">
        <v>4</v>
      </c>
      <c r="F18" s="8">
        <v>960</v>
      </c>
      <c r="G18" s="8">
        <f t="shared" si="1"/>
        <v>3840</v>
      </c>
      <c r="H18" s="32"/>
      <c r="I18" s="8">
        <f t="shared" si="2"/>
        <v>0</v>
      </c>
      <c r="J18" s="10">
        <v>1912</v>
      </c>
      <c r="K18" s="11" t="str">
        <f t="shared" si="0"/>
        <v/>
      </c>
    </row>
    <row r="19" spans="2:11" x14ac:dyDescent="0.3">
      <c r="B19" t="s">
        <v>47</v>
      </c>
      <c r="C19" s="31" t="s">
        <v>30</v>
      </c>
      <c r="D19" s="10" t="s">
        <v>34</v>
      </c>
      <c r="E19" s="10">
        <v>10</v>
      </c>
      <c r="F19" s="8">
        <v>480</v>
      </c>
      <c r="G19" s="8">
        <f t="shared" si="1"/>
        <v>4800</v>
      </c>
      <c r="H19" s="32"/>
      <c r="I19" s="8">
        <f t="shared" si="2"/>
        <v>0</v>
      </c>
      <c r="J19" s="10">
        <v>1912</v>
      </c>
      <c r="K19" s="11" t="str">
        <f t="shared" si="0"/>
        <v/>
      </c>
    </row>
    <row r="20" spans="2:11" x14ac:dyDescent="0.3">
      <c r="B20" t="s">
        <v>31</v>
      </c>
      <c r="C20" t="s">
        <v>32</v>
      </c>
      <c r="D20" s="10" t="s">
        <v>34</v>
      </c>
      <c r="E20" s="10">
        <v>6</v>
      </c>
      <c r="F20" s="8">
        <v>22000</v>
      </c>
      <c r="G20" s="8">
        <f t="shared" ref="G20" si="3">+F20*E20</f>
        <v>132000</v>
      </c>
      <c r="H20" s="32"/>
      <c r="I20" s="8">
        <f t="shared" ref="I20" si="4">+H20*E20</f>
        <v>0</v>
      </c>
      <c r="J20" s="10">
        <v>1912</v>
      </c>
      <c r="K20" s="11" t="str">
        <f t="shared" ref="K20" si="5">+IF(H20&gt;F20,"Importe superior a importe máximo","")</f>
        <v/>
      </c>
    </row>
  </sheetData>
  <sheetProtection algorithmName="SHA-512" hashValue="frM0v2Ro4ZxtvB7xCjBLByp2a9b0mGKwgGRXwr073n0GpuwzXlhTzm3SaKQ/2WF7BUu//vTyTk3IrWrXR+/6Xg==" saltValue="dbSP1UvN1NfpBhUxwjnhM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C30CD-3C55-40E4-BA40-37542B93ACDA}">
  <dimension ref="A1:A6"/>
  <sheetViews>
    <sheetView workbookViewId="0">
      <selection activeCell="A5" sqref="A5"/>
    </sheetView>
  </sheetViews>
  <sheetFormatPr baseColWidth="10" defaultRowHeight="14.4" x14ac:dyDescent="0.3"/>
  <cols>
    <col min="1" max="1" width="72.21875" customWidth="1"/>
  </cols>
  <sheetData>
    <row r="1" spans="1:1" x14ac:dyDescent="0.3">
      <c r="A1" s="2" t="s">
        <v>35</v>
      </c>
    </row>
    <row r="2" spans="1:1" x14ac:dyDescent="0.3">
      <c r="A2" s="3" t="s">
        <v>36</v>
      </c>
    </row>
    <row r="3" spans="1:1" x14ac:dyDescent="0.3">
      <c r="A3" s="3" t="s">
        <v>48</v>
      </c>
    </row>
    <row r="4" spans="1:1" x14ac:dyDescent="0.3">
      <c r="A4" s="5"/>
    </row>
    <row r="5" spans="1:1" ht="39.6" customHeight="1" x14ac:dyDescent="0.3">
      <c r="A5" s="4"/>
    </row>
    <row r="6" spans="1:1" ht="35.4" customHeight="1" x14ac:dyDescent="0.3">
      <c r="A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Notas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2024-10-10T09:25:40Z</dcterms:created>
  <dcterms:modified xsi:type="dcterms:W3CDTF">2025-02-03T11:11:45Z</dcterms:modified>
  <cp:category/>
  <cp:contentStatus/>
</cp:coreProperties>
</file>